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ms\Desktop\Business Analytics\Miniproject 3\"/>
    </mc:Choice>
  </mc:AlternateContent>
  <xr:revisionPtr revIDLastSave="0" documentId="13_ncr:40009_{11750369-9E73-41B2-8E83-89940B1E2543}" xr6:coauthVersionLast="45" xr6:coauthVersionMax="45" xr10:uidLastSave="{00000000-0000-0000-0000-000000000000}"/>
  <bookViews>
    <workbookView xWindow="810" yWindow="-120" windowWidth="28110" windowHeight="16440" activeTab="2"/>
  </bookViews>
  <sheets>
    <sheet name="tabula-Postdoc-CareerOutcome-AD" sheetId="1" r:id="rId1"/>
    <sheet name="TEST" sheetId="3" r:id="rId2"/>
    <sheet name="Clusters" sheetId="4" r:id="rId3"/>
  </sheets>
  <definedNames>
    <definedName name="_xlnm._FilterDatabase" localSheetId="2" hidden="1">Clusters!$A$1:$T$1</definedName>
    <definedName name="solver_adj" localSheetId="1" hidden="1">TEST!$F$3:$F$6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TEST!$F$3:$F$6</definedName>
    <definedName name="solver_lhs2" localSheetId="1" hidden="1">TEST!$F$3:$F$6</definedName>
    <definedName name="solver_lhs3" localSheetId="1" hidden="1">TEST!$F$3:$F$6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TEST!$S$6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hs1" localSheetId="1" hidden="1">43</definedName>
    <definedName name="solver_rhs2" localSheetId="1" hidden="1">integer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V23" i="4" l="1"/>
  <c r="V18" i="4"/>
  <c r="V16" i="4"/>
  <c r="W16" i="4" s="1"/>
  <c r="V19" i="4"/>
  <c r="W19" i="4" s="1"/>
  <c r="V20" i="4"/>
  <c r="W20" i="4" s="1"/>
  <c r="V21" i="4"/>
  <c r="W21" i="4" s="1"/>
  <c r="V22" i="4"/>
  <c r="W22" i="4" s="1"/>
  <c r="V24" i="4"/>
  <c r="W24" i="4" s="1"/>
  <c r="U3" i="4"/>
  <c r="V3" i="4" s="1"/>
  <c r="W3" i="4" s="1"/>
  <c r="U4" i="4"/>
  <c r="V4" i="4" s="1"/>
  <c r="W4" i="4" s="1"/>
  <c r="U5" i="4"/>
  <c r="V5" i="4" s="1"/>
  <c r="W5" i="4" s="1"/>
  <c r="U6" i="4"/>
  <c r="V6" i="4" s="1"/>
  <c r="W6" i="4" s="1"/>
  <c r="U7" i="4"/>
  <c r="V7" i="4" s="1"/>
  <c r="W7" i="4" s="1"/>
  <c r="U8" i="4"/>
  <c r="V8" i="4" s="1"/>
  <c r="W8" i="4" s="1"/>
  <c r="U10" i="4"/>
  <c r="V10" i="4" s="1"/>
  <c r="W10" i="4" s="1"/>
  <c r="U11" i="4"/>
  <c r="V11" i="4" s="1"/>
  <c r="W11" i="4" s="1"/>
  <c r="U12" i="4"/>
  <c r="V12" i="4" s="1"/>
  <c r="W12" i="4" s="1"/>
  <c r="U13" i="4"/>
  <c r="V13" i="4" s="1"/>
  <c r="W13" i="4" s="1"/>
  <c r="U14" i="4"/>
  <c r="V14" i="4" s="1"/>
  <c r="W14" i="4" s="1"/>
  <c r="U15" i="4"/>
  <c r="V15" i="4" s="1"/>
  <c r="W15" i="4" s="1"/>
  <c r="U16" i="4"/>
  <c r="U18" i="4"/>
  <c r="W18" i="4" s="1"/>
  <c r="U19" i="4"/>
  <c r="U20" i="4"/>
  <c r="U21" i="4"/>
  <c r="U22" i="4"/>
  <c r="U23" i="4"/>
  <c r="W23" i="4" s="1"/>
  <c r="U24" i="4"/>
  <c r="U25" i="4"/>
  <c r="V25" i="4" s="1"/>
  <c r="W25" i="4" s="1"/>
  <c r="U26" i="4"/>
  <c r="V26" i="4" s="1"/>
  <c r="W26" i="4" s="1"/>
  <c r="U27" i="4"/>
  <c r="V27" i="4" s="1"/>
  <c r="W27" i="4" s="1"/>
  <c r="U28" i="4"/>
  <c r="V28" i="4" s="1"/>
  <c r="W28" i="4" s="1"/>
  <c r="U29" i="4"/>
  <c r="V29" i="4" s="1"/>
  <c r="W29" i="4" s="1"/>
  <c r="U30" i="4"/>
  <c r="V30" i="4" s="1"/>
  <c r="W30" i="4" s="1"/>
  <c r="U31" i="4"/>
  <c r="V31" i="4" s="1"/>
  <c r="W31" i="4" s="1"/>
  <c r="U32" i="4"/>
  <c r="V32" i="4" s="1"/>
  <c r="W32" i="4" s="1"/>
  <c r="U33" i="4"/>
  <c r="V33" i="4" s="1"/>
  <c r="W33" i="4" s="1"/>
  <c r="U35" i="4"/>
  <c r="V35" i="4" s="1"/>
  <c r="W35" i="4" s="1"/>
  <c r="U36" i="4"/>
  <c r="V36" i="4" s="1"/>
  <c r="W36" i="4" s="1"/>
  <c r="U37" i="4"/>
  <c r="V37" i="4" s="1"/>
  <c r="W37" i="4" s="1"/>
  <c r="U38" i="4"/>
  <c r="V38" i="4" s="1"/>
  <c r="W38" i="4" s="1"/>
  <c r="U39" i="4"/>
  <c r="V39" i="4" s="1"/>
  <c r="W39" i="4" s="1"/>
  <c r="U40" i="4"/>
  <c r="V40" i="4" s="1"/>
  <c r="W40" i="4" s="1"/>
  <c r="U41" i="4"/>
  <c r="V41" i="4" s="1"/>
  <c r="W41" i="4" s="1"/>
  <c r="U42" i="4"/>
  <c r="V42" i="4" s="1"/>
  <c r="W42" i="4" s="1"/>
  <c r="U43" i="4"/>
  <c r="V43" i="4" s="1"/>
  <c r="W43" i="4" s="1"/>
  <c r="U44" i="4"/>
  <c r="V44" i="4" s="1"/>
  <c r="W44" i="4" s="1"/>
  <c r="U45" i="4"/>
  <c r="V45" i="4" s="1"/>
  <c r="W45" i="4" s="1"/>
  <c r="U46" i="4"/>
  <c r="V46" i="4" s="1"/>
  <c r="W46" i="4" s="1"/>
  <c r="U47" i="4"/>
  <c r="V47" i="4" s="1"/>
  <c r="W47" i="4" s="1"/>
  <c r="U2" i="4"/>
  <c r="V2" i="4" s="1"/>
  <c r="W2" i="4" s="1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11" i="3"/>
  <c r="O5" i="3"/>
  <c r="M6" i="3"/>
  <c r="I6" i="3"/>
  <c r="H6" i="3"/>
  <c r="G6" i="3"/>
  <c r="J6" i="3"/>
  <c r="K6" i="3"/>
  <c r="L6" i="3"/>
  <c r="H13" i="3"/>
  <c r="C11" i="3"/>
  <c r="E22" i="3"/>
  <c r="I16" i="3"/>
  <c r="H14" i="3"/>
  <c r="H12" i="3"/>
  <c r="I12" i="3"/>
  <c r="I13" i="3"/>
  <c r="I14" i="3"/>
  <c r="H15" i="3"/>
  <c r="I15" i="3"/>
  <c r="H16" i="3"/>
  <c r="H17" i="3"/>
  <c r="I17" i="3"/>
  <c r="H18" i="3"/>
  <c r="I18" i="3"/>
  <c r="H19" i="3"/>
  <c r="I19" i="3"/>
  <c r="H20" i="3"/>
  <c r="I20" i="3"/>
  <c r="H21" i="3"/>
  <c r="H9" i="3" s="1"/>
  <c r="I21" i="3"/>
  <c r="H22" i="3"/>
  <c r="I22" i="3"/>
  <c r="H23" i="3"/>
  <c r="I23" i="3"/>
  <c r="H24" i="3"/>
  <c r="I24" i="3"/>
  <c r="M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I11" i="3"/>
  <c r="H11" i="3"/>
  <c r="D11" i="3"/>
  <c r="D9" i="3"/>
  <c r="E9" i="3"/>
  <c r="F9" i="3"/>
  <c r="G9" i="3"/>
  <c r="D8" i="3"/>
  <c r="J22" i="3" s="1"/>
  <c r="E8" i="3"/>
  <c r="K19" i="3" s="1"/>
  <c r="F8" i="3"/>
  <c r="L11" i="3" s="1"/>
  <c r="G8" i="3"/>
  <c r="M40" i="3" s="1"/>
  <c r="C9" i="3"/>
  <c r="C8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C28" i="3"/>
  <c r="D28" i="3"/>
  <c r="E28" i="3"/>
  <c r="F28" i="3"/>
  <c r="G28" i="3"/>
  <c r="C29" i="3"/>
  <c r="D29" i="3"/>
  <c r="E29" i="3"/>
  <c r="F29" i="3"/>
  <c r="G29" i="3"/>
  <c r="C30" i="3"/>
  <c r="D30" i="3"/>
  <c r="E30" i="3"/>
  <c r="F30" i="3"/>
  <c r="G30" i="3"/>
  <c r="C31" i="3"/>
  <c r="D31" i="3"/>
  <c r="E31" i="3"/>
  <c r="F31" i="3"/>
  <c r="G31" i="3"/>
  <c r="C32" i="3"/>
  <c r="D32" i="3"/>
  <c r="E32" i="3"/>
  <c r="F32" i="3"/>
  <c r="G32" i="3"/>
  <c r="C33" i="3"/>
  <c r="D33" i="3"/>
  <c r="E33" i="3"/>
  <c r="F33" i="3"/>
  <c r="G33" i="3"/>
  <c r="C34" i="3"/>
  <c r="D34" i="3"/>
  <c r="E34" i="3"/>
  <c r="F34" i="3"/>
  <c r="G34" i="3"/>
  <c r="C35" i="3"/>
  <c r="D35" i="3"/>
  <c r="E35" i="3"/>
  <c r="F35" i="3"/>
  <c r="G35" i="3"/>
  <c r="C36" i="3"/>
  <c r="D36" i="3"/>
  <c r="E36" i="3"/>
  <c r="F36" i="3"/>
  <c r="G36" i="3"/>
  <c r="C37" i="3"/>
  <c r="D37" i="3"/>
  <c r="E37" i="3"/>
  <c r="F37" i="3"/>
  <c r="G37" i="3"/>
  <c r="C38" i="3"/>
  <c r="D38" i="3"/>
  <c r="E38" i="3"/>
  <c r="F38" i="3"/>
  <c r="G38" i="3"/>
  <c r="C39" i="3"/>
  <c r="D39" i="3"/>
  <c r="E39" i="3"/>
  <c r="F39" i="3"/>
  <c r="G39" i="3"/>
  <c r="C40" i="3"/>
  <c r="D40" i="3"/>
  <c r="E40" i="3"/>
  <c r="F40" i="3"/>
  <c r="G40" i="3"/>
  <c r="C41" i="3"/>
  <c r="D41" i="3"/>
  <c r="E41" i="3"/>
  <c r="F41" i="3"/>
  <c r="G41" i="3"/>
  <c r="C42" i="3"/>
  <c r="D42" i="3"/>
  <c r="E42" i="3"/>
  <c r="F42" i="3"/>
  <c r="G42" i="3"/>
  <c r="C43" i="3"/>
  <c r="D43" i="3"/>
  <c r="E43" i="3"/>
  <c r="F43" i="3"/>
  <c r="G43" i="3"/>
  <c r="C44" i="3"/>
  <c r="D44" i="3"/>
  <c r="E44" i="3"/>
  <c r="F44" i="3"/>
  <c r="G44" i="3"/>
  <c r="C45" i="3"/>
  <c r="D45" i="3"/>
  <c r="E45" i="3"/>
  <c r="F45" i="3"/>
  <c r="G45" i="3"/>
  <c r="C46" i="3"/>
  <c r="D46" i="3"/>
  <c r="E46" i="3"/>
  <c r="F46" i="3"/>
  <c r="G46" i="3"/>
  <c r="C47" i="3"/>
  <c r="D47" i="3"/>
  <c r="E47" i="3"/>
  <c r="F47" i="3"/>
  <c r="G47" i="3"/>
  <c r="C48" i="3"/>
  <c r="D48" i="3"/>
  <c r="E48" i="3"/>
  <c r="F48" i="3"/>
  <c r="G48" i="3"/>
  <c r="C49" i="3"/>
  <c r="D49" i="3"/>
  <c r="E49" i="3"/>
  <c r="F49" i="3"/>
  <c r="G49" i="3"/>
  <c r="C50" i="3"/>
  <c r="D50" i="3"/>
  <c r="E50" i="3"/>
  <c r="F50" i="3"/>
  <c r="G50" i="3"/>
  <c r="C51" i="3"/>
  <c r="D51" i="3"/>
  <c r="E51" i="3"/>
  <c r="F51" i="3"/>
  <c r="G51" i="3"/>
  <c r="C52" i="3"/>
  <c r="D52" i="3"/>
  <c r="E52" i="3"/>
  <c r="F52" i="3"/>
  <c r="G52" i="3"/>
  <c r="C53" i="3"/>
  <c r="D53" i="3"/>
  <c r="E53" i="3"/>
  <c r="F53" i="3"/>
  <c r="G53" i="3"/>
  <c r="E11" i="3"/>
  <c r="F11" i="3"/>
  <c r="G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11" i="3"/>
  <c r="G5" i="3"/>
  <c r="G4" i="3"/>
  <c r="G3" i="3"/>
  <c r="N6" i="3" l="1"/>
  <c r="O6" i="3" s="1"/>
  <c r="K50" i="3"/>
  <c r="L16" i="3"/>
  <c r="K43" i="3"/>
  <c r="K42" i="3"/>
  <c r="K35" i="3"/>
  <c r="M48" i="3"/>
  <c r="K11" i="3"/>
  <c r="K34" i="3"/>
  <c r="K27" i="3"/>
  <c r="M47" i="3"/>
  <c r="J19" i="3"/>
  <c r="K13" i="3"/>
  <c r="M16" i="3"/>
  <c r="M32" i="3"/>
  <c r="L13" i="3"/>
  <c r="K51" i="3"/>
  <c r="J51" i="3"/>
  <c r="L48" i="3"/>
  <c r="L40" i="3"/>
  <c r="J35" i="3"/>
  <c r="L32" i="3"/>
  <c r="J27" i="3"/>
  <c r="L24" i="3"/>
  <c r="K16" i="3"/>
  <c r="J13" i="3"/>
  <c r="J43" i="3"/>
  <c r="M53" i="3"/>
  <c r="K48" i="3"/>
  <c r="M45" i="3"/>
  <c r="K40" i="3"/>
  <c r="M37" i="3"/>
  <c r="K32" i="3"/>
  <c r="M29" i="3"/>
  <c r="K24" i="3"/>
  <c r="M21" i="3"/>
  <c r="J16" i="3"/>
  <c r="L53" i="3"/>
  <c r="J48" i="3"/>
  <c r="L45" i="3"/>
  <c r="J40" i="3"/>
  <c r="L37" i="3"/>
  <c r="K3" i="3" s="1"/>
  <c r="J32" i="3"/>
  <c r="L29" i="3"/>
  <c r="J24" i="3"/>
  <c r="L21" i="3"/>
  <c r="M18" i="3"/>
  <c r="K53" i="3"/>
  <c r="M50" i="3"/>
  <c r="K45" i="3"/>
  <c r="M42" i="3"/>
  <c r="K37" i="3"/>
  <c r="M34" i="3"/>
  <c r="L5" i="3" s="1"/>
  <c r="K29" i="3"/>
  <c r="M26" i="3"/>
  <c r="K21" i="3"/>
  <c r="L18" i="3"/>
  <c r="M15" i="3"/>
  <c r="M12" i="3"/>
  <c r="J53" i="3"/>
  <c r="L50" i="3"/>
  <c r="J45" i="3"/>
  <c r="L42" i="3"/>
  <c r="J37" i="3"/>
  <c r="I3" i="3" s="1"/>
  <c r="L34" i="3"/>
  <c r="K5" i="3" s="1"/>
  <c r="J29" i="3"/>
  <c r="L26" i="3"/>
  <c r="K18" i="3"/>
  <c r="L15" i="3"/>
  <c r="L12" i="3"/>
  <c r="M39" i="3"/>
  <c r="M31" i="3"/>
  <c r="K26" i="3"/>
  <c r="M23" i="3"/>
  <c r="J18" i="3"/>
  <c r="J15" i="3"/>
  <c r="K12" i="3"/>
  <c r="M52" i="3"/>
  <c r="K47" i="3"/>
  <c r="M44" i="3"/>
  <c r="K39" i="3"/>
  <c r="M36" i="3"/>
  <c r="K31" i="3"/>
  <c r="M28" i="3"/>
  <c r="K23" i="3"/>
  <c r="L20" i="3"/>
  <c r="L52" i="3"/>
  <c r="J47" i="3"/>
  <c r="L44" i="3"/>
  <c r="J39" i="3"/>
  <c r="L36" i="3"/>
  <c r="J31" i="3"/>
  <c r="L28" i="3"/>
  <c r="J23" i="3"/>
  <c r="K20" i="3"/>
  <c r="M17" i="3"/>
  <c r="M14" i="3"/>
  <c r="L47" i="3"/>
  <c r="M20" i="3"/>
  <c r="K52" i="3"/>
  <c r="M49" i="3"/>
  <c r="K44" i="3"/>
  <c r="M41" i="3"/>
  <c r="K36" i="3"/>
  <c r="M33" i="3"/>
  <c r="K28" i="3"/>
  <c r="M25" i="3"/>
  <c r="J20" i="3"/>
  <c r="L17" i="3"/>
  <c r="L14" i="3"/>
  <c r="J50" i="3"/>
  <c r="J34" i="3"/>
  <c r="I5" i="3" s="1"/>
  <c r="J12" i="3"/>
  <c r="J52" i="3"/>
  <c r="L49" i="3"/>
  <c r="J44" i="3"/>
  <c r="L41" i="3"/>
  <c r="J36" i="3"/>
  <c r="L33" i="3"/>
  <c r="J28" i="3"/>
  <c r="L25" i="3"/>
  <c r="K17" i="3"/>
  <c r="K14" i="3"/>
  <c r="K15" i="3"/>
  <c r="L39" i="3"/>
  <c r="L31" i="3"/>
  <c r="L23" i="3"/>
  <c r="K49" i="3"/>
  <c r="M46" i="3"/>
  <c r="K41" i="3"/>
  <c r="M38" i="3"/>
  <c r="K33" i="3"/>
  <c r="M30" i="3"/>
  <c r="K25" i="3"/>
  <c r="M22" i="3"/>
  <c r="J17" i="3"/>
  <c r="J14" i="3"/>
  <c r="J42" i="3"/>
  <c r="J26" i="3"/>
  <c r="J49" i="3"/>
  <c r="L46" i="3"/>
  <c r="J41" i="3"/>
  <c r="L38" i="3"/>
  <c r="J33" i="3"/>
  <c r="L30" i="3"/>
  <c r="J25" i="3"/>
  <c r="L22" i="3"/>
  <c r="M19" i="3"/>
  <c r="J21" i="3"/>
  <c r="M11" i="3"/>
  <c r="M51" i="3"/>
  <c r="K46" i="3"/>
  <c r="M43" i="3"/>
  <c r="K38" i="3"/>
  <c r="M35" i="3"/>
  <c r="K30" i="3"/>
  <c r="M27" i="3"/>
  <c r="K22" i="3"/>
  <c r="L19" i="3"/>
  <c r="M13" i="3"/>
  <c r="J11" i="3"/>
  <c r="L51" i="3"/>
  <c r="J46" i="3"/>
  <c r="L43" i="3"/>
  <c r="J38" i="3"/>
  <c r="L35" i="3"/>
  <c r="J30" i="3"/>
  <c r="L27" i="3"/>
  <c r="H8" i="3"/>
  <c r="N39" i="3" s="1"/>
  <c r="J5" i="3"/>
  <c r="I4" i="3"/>
  <c r="J4" i="3"/>
  <c r="K4" i="3"/>
  <c r="L4" i="3"/>
  <c r="J3" i="3"/>
  <c r="L3" i="3"/>
  <c r="R14" i="3" l="1"/>
  <c r="R15" i="3"/>
  <c r="R12" i="3"/>
  <c r="R22" i="3"/>
  <c r="R24" i="3"/>
  <c r="R25" i="3"/>
  <c r="R26" i="3"/>
  <c r="R13" i="3"/>
  <c r="R19" i="3"/>
  <c r="R50" i="3"/>
  <c r="R34" i="3"/>
  <c r="R18" i="3"/>
  <c r="R48" i="3"/>
  <c r="R32" i="3"/>
  <c r="R47" i="3"/>
  <c r="R31" i="3"/>
  <c r="R51" i="3"/>
  <c r="R46" i="3"/>
  <c r="R30" i="3"/>
  <c r="R35" i="3"/>
  <c r="R45" i="3"/>
  <c r="R16" i="3"/>
  <c r="R29" i="3"/>
  <c r="R17" i="3"/>
  <c r="R28" i="3"/>
  <c r="R43" i="3"/>
  <c r="R49" i="3"/>
  <c r="R27" i="3"/>
  <c r="R33" i="3"/>
  <c r="R44" i="3"/>
  <c r="R42" i="3"/>
  <c r="R41" i="3"/>
  <c r="R40" i="3"/>
  <c r="R39" i="3"/>
  <c r="R23" i="3"/>
  <c r="R11" i="3"/>
  <c r="R38" i="3"/>
  <c r="R53" i="3"/>
  <c r="R37" i="3"/>
  <c r="R21" i="3"/>
  <c r="R52" i="3"/>
  <c r="R36" i="3"/>
  <c r="R20" i="3"/>
  <c r="N12" i="3"/>
  <c r="N28" i="3"/>
  <c r="N44" i="3"/>
  <c r="N27" i="3"/>
  <c r="N19" i="3"/>
  <c r="M4" i="3" s="1"/>
  <c r="N35" i="3"/>
  <c r="N51" i="3"/>
  <c r="N26" i="3"/>
  <c r="N42" i="3"/>
  <c r="N17" i="3"/>
  <c r="N33" i="3"/>
  <c r="N49" i="3"/>
  <c r="N11" i="3"/>
  <c r="N24" i="3"/>
  <c r="N40" i="3"/>
  <c r="N15" i="3"/>
  <c r="N31" i="3"/>
  <c r="N47" i="3"/>
  <c r="N22" i="3"/>
  <c r="N38" i="3"/>
  <c r="N13" i="3"/>
  <c r="N29" i="3"/>
  <c r="N45" i="3"/>
  <c r="N20" i="3"/>
  <c r="N36" i="3"/>
  <c r="N52" i="3"/>
  <c r="N43" i="3"/>
  <c r="N50" i="3"/>
  <c r="N53" i="3"/>
  <c r="N23" i="3"/>
  <c r="N32" i="3"/>
  <c r="N34" i="3"/>
  <c r="N18" i="3"/>
  <c r="N37" i="3"/>
  <c r="N48" i="3"/>
  <c r="N16" i="3"/>
  <c r="N30" i="3"/>
  <c r="N46" i="3"/>
  <c r="N14" i="3"/>
  <c r="N41" i="3"/>
  <c r="N21" i="3"/>
  <c r="N25" i="3"/>
  <c r="M3" i="3" s="1"/>
  <c r="H4" i="3"/>
  <c r="H5" i="3"/>
  <c r="H3" i="3"/>
  <c r="N4" i="3" l="1"/>
  <c r="O4" i="3" s="1"/>
  <c r="N3" i="3"/>
  <c r="O3" i="3" s="1"/>
  <c r="M5" i="3"/>
  <c r="Q40" i="3" s="1"/>
  <c r="P51" i="3"/>
  <c r="O14" i="3"/>
  <c r="P15" i="3"/>
  <c r="P23" i="3"/>
  <c r="P21" i="3"/>
  <c r="P34" i="3"/>
  <c r="P53" i="3"/>
  <c r="P43" i="3"/>
  <c r="O41" i="3"/>
  <c r="P24" i="3"/>
  <c r="P37" i="3"/>
  <c r="P36" i="3"/>
  <c r="P30" i="3"/>
  <c r="P16" i="3"/>
  <c r="P38" i="3"/>
  <c r="P27" i="3"/>
  <c r="P20" i="3"/>
  <c r="P14" i="3"/>
  <c r="P18" i="3"/>
  <c r="P35" i="3"/>
  <c r="O30" i="3"/>
  <c r="P32" i="3"/>
  <c r="O45" i="3"/>
  <c r="P45" i="3"/>
  <c r="O28" i="3"/>
  <c r="P41" i="3"/>
  <c r="O34" i="3"/>
  <c r="O38" i="3"/>
  <c r="O37" i="3"/>
  <c r="O42" i="3"/>
  <c r="O27" i="3"/>
  <c r="O44" i="3"/>
  <c r="O23" i="3"/>
  <c r="O21" i="3"/>
  <c r="O49" i="3"/>
  <c r="O43" i="3"/>
  <c r="O24" i="3"/>
  <c r="O35" i="3"/>
  <c r="O12" i="3"/>
  <c r="P19" i="3"/>
  <c r="P50" i="3"/>
  <c r="P48" i="3"/>
  <c r="O29" i="3"/>
  <c r="P31" i="3"/>
  <c r="P40" i="3"/>
  <c r="P29" i="3"/>
  <c r="O11" i="3"/>
  <c r="P11" i="3"/>
  <c r="P47" i="3"/>
  <c r="O39" i="3"/>
  <c r="O25" i="3"/>
  <c r="P46" i="3"/>
  <c r="P42" i="3"/>
  <c r="P52" i="3"/>
  <c r="P39" i="3"/>
  <c r="P25" i="3"/>
  <c r="O46" i="3"/>
  <c r="O47" i="3"/>
  <c r="O16" i="3"/>
  <c r="O31" i="3"/>
  <c r="O52" i="3"/>
  <c r="O36" i="3"/>
  <c r="O20" i="3"/>
  <c r="O15" i="3"/>
  <c r="O33" i="3"/>
  <c r="O51" i="3"/>
  <c r="O17" i="3"/>
  <c r="O22" i="3"/>
  <c r="O32" i="3"/>
  <c r="O19" i="3"/>
  <c r="O53" i="3"/>
  <c r="O13" i="3"/>
  <c r="P44" i="3"/>
  <c r="P28" i="3"/>
  <c r="P17" i="3"/>
  <c r="P13" i="3"/>
  <c r="P33" i="3"/>
  <c r="P12" i="3"/>
  <c r="P49" i="3"/>
  <c r="P22" i="3"/>
  <c r="O48" i="3"/>
  <c r="O26" i="3"/>
  <c r="O50" i="3"/>
  <c r="O40" i="3"/>
  <c r="O18" i="3"/>
  <c r="P26" i="3"/>
  <c r="S40" i="3" l="1"/>
  <c r="Q11" i="3"/>
  <c r="S11" i="3" s="1"/>
  <c r="Q33" i="3"/>
  <c r="Q47" i="3"/>
  <c r="S47" i="3" s="1"/>
  <c r="N5" i="3"/>
  <c r="Q34" i="3"/>
  <c r="S34" i="3" s="1"/>
  <c r="Q46" i="3"/>
  <c r="S46" i="3" s="1"/>
  <c r="Q19" i="3"/>
  <c r="S19" i="3" s="1"/>
  <c r="Q53" i="3"/>
  <c r="S53" i="3" s="1"/>
  <c r="Q17" i="3"/>
  <c r="Q13" i="3"/>
  <c r="S13" i="3" s="1"/>
  <c r="Q15" i="3"/>
  <c r="Q31" i="3"/>
  <c r="Q50" i="3"/>
  <c r="Q16" i="3"/>
  <c r="S16" i="3" s="1"/>
  <c r="Q14" i="3"/>
  <c r="S14" i="3" s="1"/>
  <c r="Q51" i="3"/>
  <c r="Q52" i="3"/>
  <c r="Q37" i="3"/>
  <c r="Q48" i="3"/>
  <c r="S48" i="3" s="1"/>
  <c r="Q45" i="3"/>
  <c r="Q49" i="3"/>
  <c r="S49" i="3" s="1"/>
  <c r="Q18" i="3"/>
  <c r="Q22" i="3"/>
  <c r="S22" i="3" s="1"/>
  <c r="Q25" i="3"/>
  <c r="S25" i="3" s="1"/>
  <c r="Q23" i="3"/>
  <c r="Q12" i="3"/>
  <c r="S12" i="3" s="1"/>
  <c r="Q32" i="3"/>
  <c r="Q43" i="3"/>
  <c r="S43" i="3" s="1"/>
  <c r="Q28" i="3"/>
  <c r="S28" i="3" s="1"/>
  <c r="Q29" i="3"/>
  <c r="S29" i="3" s="1"/>
  <c r="Q35" i="3"/>
  <c r="S35" i="3" s="1"/>
  <c r="Q36" i="3"/>
  <c r="S36" i="3" s="1"/>
  <c r="Q20" i="3"/>
  <c r="Q44" i="3"/>
  <c r="S44" i="3" s="1"/>
  <c r="Q21" i="3"/>
  <c r="Q27" i="3"/>
  <c r="S27" i="3" s="1"/>
  <c r="Q39" i="3"/>
  <c r="S39" i="3" s="1"/>
  <c r="Q42" i="3"/>
  <c r="S42" i="3" s="1"/>
  <c r="Q30" i="3"/>
  <c r="S30" i="3" s="1"/>
  <c r="Q38" i="3"/>
  <c r="S38" i="3" s="1"/>
  <c r="Q24" i="3"/>
  <c r="S24" i="3" s="1"/>
  <c r="Q41" i="3"/>
  <c r="S41" i="3" s="1"/>
  <c r="Q26" i="3"/>
  <c r="S26" i="3" s="1"/>
  <c r="S51" i="3" l="1"/>
  <c r="S20" i="3"/>
  <c r="S32" i="3"/>
  <c r="S52" i="3"/>
  <c r="S45" i="3"/>
  <c r="S21" i="3"/>
  <c r="S15" i="3"/>
  <c r="S17" i="3"/>
  <c r="S37" i="3"/>
  <c r="S23" i="3"/>
  <c r="S50" i="3"/>
  <c r="S33" i="3"/>
  <c r="S18" i="3"/>
  <c r="S31" i="3"/>
  <c r="S6" i="3" l="1"/>
</calcChain>
</file>

<file path=xl/sharedStrings.xml><?xml version="1.0" encoding="utf-8"?>
<sst xmlns="http://schemas.openxmlformats.org/spreadsheetml/2006/main" count="738" uniqueCount="283">
  <si>
    <t>Academia</t>
  </si>
  <si>
    <t>For-Profit</t>
  </si>
  <si>
    <t>Government</t>
  </si>
  <si>
    <t>Nonprofit</t>
  </si>
  <si>
    <t>Other</t>
  </si>
  <si>
    <t>Not Found</t>
  </si>
  <si>
    <t>Department or Center</t>
  </si>
  <si>
    <t>N %</t>
  </si>
  <si>
    <t>N</t>
  </si>
  <si>
    <t>%</t>
  </si>
  <si>
    <t>A&amp;S Biology</t>
  </si>
  <si>
    <t>10 37</t>
  </si>
  <si>
    <t>4 15</t>
  </si>
  <si>
    <t>3 11</t>
  </si>
  <si>
    <t>2 7</t>
  </si>
  <si>
    <t>6 22</t>
  </si>
  <si>
    <t>A&amp;S Biophysics</t>
  </si>
  <si>
    <t>9 45</t>
  </si>
  <si>
    <t>3 15</t>
  </si>
  <si>
    <t>0 0</t>
  </si>
  <si>
    <t>1 5</t>
  </si>
  <si>
    <t>5 25</t>
  </si>
  <si>
    <t>A&amp;S Chemistry</t>
  </si>
  <si>
    <t>18 37</t>
  </si>
  <si>
    <t>2 4</t>
  </si>
  <si>
    <t>5 10</t>
  </si>
  <si>
    <t>1 2</t>
  </si>
  <si>
    <t>A&amp;S Neuroscience</t>
  </si>
  <si>
    <t>5 23</t>
  </si>
  <si>
    <t>11 50</t>
  </si>
  <si>
    <t>A&amp;S Psychological &amp; Brain Sciences</t>
  </si>
  <si>
    <t>5 24</t>
  </si>
  <si>
    <t>3 14</t>
  </si>
  <si>
    <t>4 19</t>
  </si>
  <si>
    <t>9 43</t>
  </si>
  <si>
    <t>SOM Anesthesiology and Critical Care Medicine</t>
  </si>
  <si>
    <t>26 39</t>
  </si>
  <si>
    <t>3 5</t>
  </si>
  <si>
    <t>2 3</t>
  </si>
  <si>
    <t>32 48</t>
  </si>
  <si>
    <t>SOM Biological Chemistry</t>
  </si>
  <si>
    <t>12 40</t>
  </si>
  <si>
    <t>4 13</t>
  </si>
  <si>
    <t>1 3</t>
  </si>
  <si>
    <t>10 33</t>
  </si>
  <si>
    <t>SOM Biomedical Engineering</t>
  </si>
  <si>
    <t>15 26</t>
  </si>
  <si>
    <t>10 18</t>
  </si>
  <si>
    <t>6 11</t>
  </si>
  <si>
    <t>23 40</t>
  </si>
  <si>
    <t>SOM Biophysics and Biophysical Chemistry</t>
  </si>
  <si>
    <t>14 42</t>
  </si>
  <si>
    <t>2 6</t>
  </si>
  <si>
    <t>10 30</t>
  </si>
  <si>
    <t>SOM Cell Biology</t>
  </si>
  <si>
    <t>11 37</t>
  </si>
  <si>
    <t>SOM Dermatology</t>
  </si>
  <si>
    <t>7 50</t>
  </si>
  <si>
    <t>1 7</t>
  </si>
  <si>
    <t>5 36</t>
  </si>
  <si>
    <t>SOM Gynecology and Obstetrics</t>
  </si>
  <si>
    <t>13 33</t>
  </si>
  <si>
    <t>24 60</t>
  </si>
  <si>
    <t>SOM Institute for Cell Engineering</t>
  </si>
  <si>
    <t>5 20</t>
  </si>
  <si>
    <t>1 4</t>
  </si>
  <si>
    <t>19 76</t>
  </si>
  <si>
    <t>SOM McKusick-Nathans Institute of Genetic Medicine</t>
  </si>
  <si>
    <t>14 28</t>
  </si>
  <si>
    <t>10 20</t>
  </si>
  <si>
    <t>16 32</t>
  </si>
  <si>
    <t>SOM Medicine</t>
  </si>
  <si>
    <t>85 25</t>
  </si>
  <si>
    <t>17 5</t>
  </si>
  <si>
    <t>6 2</t>
  </si>
  <si>
    <t>24 7</t>
  </si>
  <si>
    <t>177 53</t>
  </si>
  <si>
    <t>SOM Molecular and Comparative Pathobiology</t>
  </si>
  <si>
    <t>9 38</t>
  </si>
  <si>
    <t>2 8</t>
  </si>
  <si>
    <t>10 42</t>
  </si>
  <si>
    <t>SOM Molecular Biology and Genetics</t>
  </si>
  <si>
    <t>20 38</t>
  </si>
  <si>
    <t>6 12</t>
  </si>
  <si>
    <t>SOM Neurological Surgery</t>
  </si>
  <si>
    <t>29 57</t>
  </si>
  <si>
    <t>SOM Neurology</t>
  </si>
  <si>
    <t>44 32</t>
  </si>
  <si>
    <t>11 8</t>
  </si>
  <si>
    <t>5 4</t>
  </si>
  <si>
    <t>3 2</t>
  </si>
  <si>
    <t>70 50</t>
  </si>
  <si>
    <t>SOM Neuroscience</t>
  </si>
  <si>
    <t>37 39</t>
  </si>
  <si>
    <t>6 6</t>
  </si>
  <si>
    <t>3 3</t>
  </si>
  <si>
    <t>1 1</t>
  </si>
  <si>
    <t>40 42</t>
  </si>
  <si>
    <t>SOM Oncology Center</t>
  </si>
  <si>
    <t>46 29</t>
  </si>
  <si>
    <t>25 16</t>
  </si>
  <si>
    <t>10 6</t>
  </si>
  <si>
    <t>58 36</t>
  </si>
  <si>
    <t>SOM Ophthalmology</t>
  </si>
  <si>
    <t>38 29</t>
  </si>
  <si>
    <t>6 5</t>
  </si>
  <si>
    <t>9 7</t>
  </si>
  <si>
    <t>49 37</t>
  </si>
  <si>
    <t>SOM Orthopaedic Surgery</t>
  </si>
  <si>
    <t>46 81</t>
  </si>
  <si>
    <t>SOM Otolaryngology-Head and Neck Surgery</t>
  </si>
  <si>
    <t>12 23</t>
  </si>
  <si>
    <t>32 60</t>
  </si>
  <si>
    <t>SOM Pathology</t>
  </si>
  <si>
    <t>28 15</t>
  </si>
  <si>
    <t>9 5</t>
  </si>
  <si>
    <t>7 4</t>
  </si>
  <si>
    <t>6 3</t>
  </si>
  <si>
    <t>124 67</t>
  </si>
  <si>
    <t>SOM Pediatrics</t>
  </si>
  <si>
    <t>31 32</t>
  </si>
  <si>
    <t>2 2</t>
  </si>
  <si>
    <t>5 5</t>
  </si>
  <si>
    <t>48 50</t>
  </si>
  <si>
    <t>SOM Pharmacology and Molecular Sciences</t>
  </si>
  <si>
    <t>16 41</t>
  </si>
  <si>
    <t>3 8</t>
  </si>
  <si>
    <t>2 5</t>
  </si>
  <si>
    <t>11 28</t>
  </si>
  <si>
    <t>SOM Physical Medicine and Rehabilitation</t>
  </si>
  <si>
    <t>2 14</t>
  </si>
  <si>
    <t>11 79</t>
  </si>
  <si>
    <t>SOM Physiology</t>
  </si>
  <si>
    <t>8 24</t>
  </si>
  <si>
    <t>5 15</t>
  </si>
  <si>
    <t>16 47</t>
  </si>
  <si>
    <t>SOM Plastic Surgery</t>
  </si>
  <si>
    <t>4 11</t>
  </si>
  <si>
    <t>30 79</t>
  </si>
  <si>
    <t>SOM Psychiatry and Behavioral Sciences</t>
  </si>
  <si>
    <t>40 39</t>
  </si>
  <si>
    <t>49 48</t>
  </si>
  <si>
    <t>SOM Radiation Oncology and Molecular Radiation Sciences</t>
  </si>
  <si>
    <t>13 42</t>
  </si>
  <si>
    <t>11 35</t>
  </si>
  <si>
    <t>SOM Radiology and Radiological Science</t>
  </si>
  <si>
    <t>46 28</t>
  </si>
  <si>
    <t>4 2</t>
  </si>
  <si>
    <t>8 5</t>
  </si>
  <si>
    <t>92 56</t>
  </si>
  <si>
    <t>SOM Surgery</t>
  </si>
  <si>
    <t>22 20</t>
  </si>
  <si>
    <t>4 4</t>
  </si>
  <si>
    <t>73 67</t>
  </si>
  <si>
    <t>SOM Urology</t>
  </si>
  <si>
    <t>9 20</t>
  </si>
  <si>
    <t>27 61</t>
  </si>
  <si>
    <t>SPH Biochemistry and Molecular Biology</t>
  </si>
  <si>
    <t>17 52</t>
  </si>
  <si>
    <t>11 33</t>
  </si>
  <si>
    <t>SPH Environmental Health and Engineering</t>
  </si>
  <si>
    <t>15 34</t>
  </si>
  <si>
    <t>21 48</t>
  </si>
  <si>
    <t>SPH Epidemiology</t>
  </si>
  <si>
    <t>36 43</t>
  </si>
  <si>
    <t>3 4</t>
  </si>
  <si>
    <t>33 40</t>
  </si>
  <si>
    <t>SPH Molecular Microbiology and Immunology</t>
  </si>
  <si>
    <t>21 32</t>
  </si>
  <si>
    <t>8 12</t>
  </si>
  <si>
    <t>7 11</t>
  </si>
  <si>
    <t>WSE Biomedical Engineering</t>
  </si>
  <si>
    <t>5 38</t>
  </si>
  <si>
    <t>2 15</t>
  </si>
  <si>
    <t>1 8</t>
  </si>
  <si>
    <t>3 23</t>
  </si>
  <si>
    <t>WSE Chemical and Biomolecular Engineering</t>
  </si>
  <si>
    <t>10 25</t>
  </si>
  <si>
    <t>4 10</t>
  </si>
  <si>
    <t>15 38</t>
  </si>
  <si>
    <t>WSE Environmental Health and Engineering</t>
  </si>
  <si>
    <t>5 42</t>
  </si>
  <si>
    <t>2 17</t>
  </si>
  <si>
    <t>Other Dept or Center</t>
  </si>
  <si>
    <t>21 44</t>
  </si>
  <si>
    <t>14 29</t>
  </si>
  <si>
    <t>Further training</t>
  </si>
  <si>
    <t>Primarily</t>
  </si>
  <si>
    <t>Not related to</t>
  </si>
  <si>
    <t>or education</t>
  </si>
  <si>
    <t>research</t>
  </si>
  <si>
    <t>teaching</t>
  </si>
  <si>
    <t>Science-related</t>
  </si>
  <si>
    <t>science</t>
  </si>
  <si>
    <t>7 26</t>
  </si>
  <si>
    <t>6 30</t>
  </si>
  <si>
    <t>11 22</t>
  </si>
  <si>
    <t>4 8</t>
  </si>
  <si>
    <t>4 18</t>
  </si>
  <si>
    <t>2 10</t>
  </si>
  <si>
    <t>10 15</t>
  </si>
  <si>
    <t>11 17</t>
  </si>
  <si>
    <t>4 6</t>
  </si>
  <si>
    <t>6 20</t>
  </si>
  <si>
    <t>8 27</t>
  </si>
  <si>
    <t>7 12</t>
  </si>
  <si>
    <t>4 7</t>
  </si>
  <si>
    <t>9 27</t>
  </si>
  <si>
    <t>7 21</t>
  </si>
  <si>
    <t>7 23</t>
  </si>
  <si>
    <t>3 21</t>
  </si>
  <si>
    <t>5 13</t>
  </si>
  <si>
    <t>13 26</t>
  </si>
  <si>
    <t>8 16</t>
  </si>
  <si>
    <t>34 10</t>
  </si>
  <si>
    <t>45 13</t>
  </si>
  <si>
    <t>16 5</t>
  </si>
  <si>
    <t>36 11</t>
  </si>
  <si>
    <t>5 1</t>
  </si>
  <si>
    <t>5 21</t>
  </si>
  <si>
    <t>4 17</t>
  </si>
  <si>
    <t>16 31</t>
  </si>
  <si>
    <t>8 15</t>
  </si>
  <si>
    <t>20 14</t>
  </si>
  <si>
    <t>25 18</t>
  </si>
  <si>
    <t>7 5</t>
  </si>
  <si>
    <t>8 6</t>
  </si>
  <si>
    <t>4 3</t>
  </si>
  <si>
    <t>14 15</t>
  </si>
  <si>
    <t>25 26</t>
  </si>
  <si>
    <t>11 7</t>
  </si>
  <si>
    <t>45 28</t>
  </si>
  <si>
    <t>15 9</t>
  </si>
  <si>
    <t>23 17</t>
  </si>
  <si>
    <t>3 6</t>
  </si>
  <si>
    <t>26 14</t>
  </si>
  <si>
    <t>5 3</t>
  </si>
  <si>
    <t>9 9</t>
  </si>
  <si>
    <t>19 20</t>
  </si>
  <si>
    <t>8 21</t>
  </si>
  <si>
    <t>10 26</t>
  </si>
  <si>
    <t>11 11</t>
  </si>
  <si>
    <t>21 20</t>
  </si>
  <si>
    <t>7 7</t>
  </si>
  <si>
    <t>5 16</t>
  </si>
  <si>
    <t>25 15</t>
  </si>
  <si>
    <t>7 6</t>
  </si>
  <si>
    <t>15 14</t>
  </si>
  <si>
    <t>5 11</t>
  </si>
  <si>
    <t>3 7</t>
  </si>
  <si>
    <t>4 12</t>
  </si>
  <si>
    <t>7 16</t>
  </si>
  <si>
    <t>4 9</t>
  </si>
  <si>
    <t>5 6</t>
  </si>
  <si>
    <t>20 24</t>
  </si>
  <si>
    <t>13 16</t>
  </si>
  <si>
    <t>16 25</t>
  </si>
  <si>
    <t>5 8</t>
  </si>
  <si>
    <t>12 30</t>
  </si>
  <si>
    <t>3 25</t>
  </si>
  <si>
    <t>4 33</t>
  </si>
  <si>
    <t>6 13</t>
  </si>
  <si>
    <t>17 35</t>
  </si>
  <si>
    <t>mean</t>
  </si>
  <si>
    <t>standard dev</t>
  </si>
  <si>
    <t>ZAcademia</t>
  </si>
  <si>
    <t>ZFor-Profit</t>
  </si>
  <si>
    <t>ZGovernment</t>
  </si>
  <si>
    <t>ZNonprofit</t>
  </si>
  <si>
    <t>ZOther</t>
  </si>
  <si>
    <t>ZNot Found</t>
  </si>
  <si>
    <t>DeptID</t>
  </si>
  <si>
    <t>DeptName</t>
  </si>
  <si>
    <t>DISTSQ1</t>
  </si>
  <si>
    <t>DISTSQ2</t>
  </si>
  <si>
    <t>DISTSQ3</t>
  </si>
  <si>
    <t>MINDIST</t>
  </si>
  <si>
    <t>CLUSTID?</t>
  </si>
  <si>
    <t>SUM OF MINIMUMS</t>
  </si>
  <si>
    <t>ForProfit</t>
  </si>
  <si>
    <t>DISTSQ4</t>
  </si>
  <si>
    <t>Aca</t>
  </si>
  <si>
    <t>NOTFOUND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</si>
</sst>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6" fillId="2" borderId="0" xfId="6"/>
    <xf numFmtId="0" fontId="8" fillId="4" borderId="0" xfId="8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workbookViewId="0">
      <selection activeCell="H46" sqref="A1:H46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</row>
    <row r="2" spans="1:8" x14ac:dyDescent="0.25">
      <c r="A2" t="s">
        <v>6</v>
      </c>
    </row>
    <row r="3" spans="1:8" x14ac:dyDescent="0.25">
      <c r="B3" t="s">
        <v>7</v>
      </c>
      <c r="C3" t="s">
        <v>7</v>
      </c>
      <c r="D3" t="s">
        <v>7</v>
      </c>
      <c r="E3" t="s">
        <v>7</v>
      </c>
      <c r="F3" t="s">
        <v>8</v>
      </c>
      <c r="G3" t="s">
        <v>9</v>
      </c>
      <c r="H3" t="s">
        <v>7</v>
      </c>
    </row>
    <row r="4" spans="1:8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>
        <v>2</v>
      </c>
      <c r="G4">
        <v>7</v>
      </c>
      <c r="H4" t="s">
        <v>15</v>
      </c>
    </row>
    <row r="5" spans="1:8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>
        <v>2</v>
      </c>
      <c r="G5">
        <v>10</v>
      </c>
      <c r="H5" t="s">
        <v>21</v>
      </c>
    </row>
    <row r="6" spans="1:8" x14ac:dyDescent="0.25">
      <c r="A6" t="s">
        <v>22</v>
      </c>
      <c r="B6" t="s">
        <v>23</v>
      </c>
      <c r="C6" t="s">
        <v>24</v>
      </c>
      <c r="D6" t="s">
        <v>25</v>
      </c>
      <c r="E6" t="s">
        <v>26</v>
      </c>
      <c r="F6">
        <v>5</v>
      </c>
      <c r="G6">
        <v>10</v>
      </c>
      <c r="H6" t="s">
        <v>23</v>
      </c>
    </row>
    <row r="7" spans="1:8" x14ac:dyDescent="0.25">
      <c r="A7" t="s">
        <v>27</v>
      </c>
      <c r="B7" t="s">
        <v>28</v>
      </c>
      <c r="C7" t="s">
        <v>20</v>
      </c>
      <c r="D7" t="s">
        <v>20</v>
      </c>
      <c r="E7" t="s">
        <v>19</v>
      </c>
      <c r="F7">
        <v>4</v>
      </c>
      <c r="G7">
        <v>18</v>
      </c>
      <c r="H7" t="s">
        <v>29</v>
      </c>
    </row>
    <row r="8" spans="1:8" x14ac:dyDescent="0.25">
      <c r="A8" t="s">
        <v>30</v>
      </c>
      <c r="B8" t="s">
        <v>31</v>
      </c>
      <c r="C8" t="s">
        <v>32</v>
      </c>
      <c r="D8" t="s">
        <v>19</v>
      </c>
      <c r="E8" t="s">
        <v>33</v>
      </c>
      <c r="F8">
        <v>0</v>
      </c>
      <c r="G8">
        <v>0</v>
      </c>
      <c r="H8" t="s">
        <v>34</v>
      </c>
    </row>
    <row r="9" spans="1:8" x14ac:dyDescent="0.25">
      <c r="A9" t="s">
        <v>35</v>
      </c>
      <c r="B9" t="s">
        <v>36</v>
      </c>
      <c r="C9" t="s">
        <v>37</v>
      </c>
      <c r="D9" t="s">
        <v>19</v>
      </c>
      <c r="E9" t="s">
        <v>38</v>
      </c>
      <c r="F9">
        <v>3</v>
      </c>
      <c r="G9">
        <v>5</v>
      </c>
      <c r="H9" t="s">
        <v>39</v>
      </c>
    </row>
    <row r="10" spans="1:8" x14ac:dyDescent="0.25">
      <c r="A10" t="s">
        <v>40</v>
      </c>
      <c r="B10" t="s">
        <v>41</v>
      </c>
      <c r="C10" t="s">
        <v>42</v>
      </c>
      <c r="D10" t="s">
        <v>43</v>
      </c>
      <c r="E10" t="s">
        <v>19</v>
      </c>
      <c r="F10">
        <v>3</v>
      </c>
      <c r="G10">
        <v>10</v>
      </c>
      <c r="H10" t="s">
        <v>44</v>
      </c>
    </row>
    <row r="11" spans="1:8" x14ac:dyDescent="0.25">
      <c r="A11" t="s">
        <v>45</v>
      </c>
      <c r="B11" t="s">
        <v>46</v>
      </c>
      <c r="C11" t="s">
        <v>47</v>
      </c>
      <c r="D11" t="s">
        <v>48</v>
      </c>
      <c r="E11" t="s">
        <v>19</v>
      </c>
      <c r="F11">
        <v>3</v>
      </c>
      <c r="G11">
        <v>5</v>
      </c>
      <c r="H11" t="s">
        <v>49</v>
      </c>
    </row>
    <row r="12" spans="1:8" x14ac:dyDescent="0.25">
      <c r="A12" t="s">
        <v>50</v>
      </c>
      <c r="B12" t="s">
        <v>51</v>
      </c>
      <c r="C12" t="s">
        <v>52</v>
      </c>
      <c r="D12" t="s">
        <v>52</v>
      </c>
      <c r="E12" t="s">
        <v>43</v>
      </c>
      <c r="F12">
        <v>4</v>
      </c>
      <c r="G12">
        <v>12</v>
      </c>
      <c r="H12" t="s">
        <v>53</v>
      </c>
    </row>
    <row r="13" spans="1:8" x14ac:dyDescent="0.25">
      <c r="A13" t="s">
        <v>54</v>
      </c>
      <c r="B13" t="s">
        <v>41</v>
      </c>
      <c r="C13" t="s">
        <v>43</v>
      </c>
      <c r="D13" t="s">
        <v>14</v>
      </c>
      <c r="E13" t="s">
        <v>14</v>
      </c>
      <c r="F13">
        <v>2</v>
      </c>
      <c r="G13">
        <v>7</v>
      </c>
      <c r="H13" t="s">
        <v>55</v>
      </c>
    </row>
    <row r="14" spans="1:8" x14ac:dyDescent="0.25">
      <c r="A14" t="s">
        <v>56</v>
      </c>
      <c r="B14" t="s">
        <v>57</v>
      </c>
      <c r="C14" t="s">
        <v>19</v>
      </c>
      <c r="D14" t="s">
        <v>58</v>
      </c>
      <c r="E14" t="s">
        <v>19</v>
      </c>
      <c r="F14">
        <v>1</v>
      </c>
      <c r="G14">
        <v>7</v>
      </c>
      <c r="H14" t="s">
        <v>59</v>
      </c>
    </row>
    <row r="15" spans="1:8" x14ac:dyDescent="0.25">
      <c r="A15" t="s">
        <v>60</v>
      </c>
      <c r="B15" t="s">
        <v>61</v>
      </c>
      <c r="C15" t="s">
        <v>43</v>
      </c>
      <c r="D15" t="s">
        <v>19</v>
      </c>
      <c r="E15" t="s">
        <v>19</v>
      </c>
      <c r="F15">
        <v>2</v>
      </c>
      <c r="G15">
        <v>5</v>
      </c>
      <c r="H15" t="s">
        <v>62</v>
      </c>
    </row>
    <row r="16" spans="1:8" x14ac:dyDescent="0.25">
      <c r="A16" t="s">
        <v>63</v>
      </c>
      <c r="B16" t="s">
        <v>64</v>
      </c>
      <c r="C16" t="s">
        <v>65</v>
      </c>
      <c r="D16" t="s">
        <v>19</v>
      </c>
      <c r="E16" t="s">
        <v>19</v>
      </c>
      <c r="F16">
        <v>0</v>
      </c>
      <c r="G16">
        <v>0</v>
      </c>
      <c r="H16" t="s">
        <v>66</v>
      </c>
    </row>
    <row r="17" spans="1:8" x14ac:dyDescent="0.25">
      <c r="A17" t="s">
        <v>67</v>
      </c>
      <c r="B17" t="s">
        <v>68</v>
      </c>
      <c r="C17" t="s">
        <v>69</v>
      </c>
      <c r="D17" t="s">
        <v>26</v>
      </c>
      <c r="E17" t="s">
        <v>24</v>
      </c>
      <c r="F17">
        <v>7</v>
      </c>
      <c r="G17">
        <v>14</v>
      </c>
      <c r="H17" t="s">
        <v>70</v>
      </c>
    </row>
    <row r="18" spans="1:8" x14ac:dyDescent="0.25">
      <c r="A18" t="s">
        <v>71</v>
      </c>
      <c r="B18" t="s">
        <v>72</v>
      </c>
      <c r="C18" t="s">
        <v>73</v>
      </c>
      <c r="D18" t="s">
        <v>74</v>
      </c>
      <c r="E18" t="s">
        <v>75</v>
      </c>
      <c r="F18">
        <v>28</v>
      </c>
      <c r="G18">
        <v>8</v>
      </c>
      <c r="H18" t="s">
        <v>76</v>
      </c>
    </row>
    <row r="19" spans="1:8" x14ac:dyDescent="0.25">
      <c r="A19" t="s">
        <v>77</v>
      </c>
      <c r="B19" t="s">
        <v>78</v>
      </c>
      <c r="C19" t="s">
        <v>79</v>
      </c>
      <c r="D19" t="s">
        <v>65</v>
      </c>
      <c r="E19" t="s">
        <v>65</v>
      </c>
      <c r="F19">
        <v>1</v>
      </c>
      <c r="G19">
        <v>4</v>
      </c>
      <c r="H19" t="s">
        <v>80</v>
      </c>
    </row>
    <row r="20" spans="1:8" x14ac:dyDescent="0.25">
      <c r="A20" t="s">
        <v>81</v>
      </c>
      <c r="B20" t="s">
        <v>82</v>
      </c>
      <c r="C20" t="s">
        <v>83</v>
      </c>
      <c r="D20" t="s">
        <v>24</v>
      </c>
      <c r="E20" t="s">
        <v>24</v>
      </c>
      <c r="F20">
        <v>2</v>
      </c>
      <c r="G20">
        <v>4</v>
      </c>
      <c r="H20" t="s">
        <v>82</v>
      </c>
    </row>
    <row r="21" spans="1:8" x14ac:dyDescent="0.25">
      <c r="A21" t="s">
        <v>84</v>
      </c>
      <c r="B21" t="s">
        <v>69</v>
      </c>
      <c r="C21" t="s">
        <v>25</v>
      </c>
      <c r="D21" t="s">
        <v>26</v>
      </c>
      <c r="E21" t="s">
        <v>24</v>
      </c>
      <c r="F21">
        <v>4</v>
      </c>
      <c r="G21">
        <v>8</v>
      </c>
      <c r="H21" t="s">
        <v>85</v>
      </c>
    </row>
    <row r="22" spans="1:8" x14ac:dyDescent="0.25">
      <c r="A22" t="s">
        <v>86</v>
      </c>
      <c r="B22" t="s">
        <v>87</v>
      </c>
      <c r="C22" t="s">
        <v>88</v>
      </c>
      <c r="D22" t="s">
        <v>89</v>
      </c>
      <c r="E22" t="s">
        <v>90</v>
      </c>
      <c r="F22">
        <v>6</v>
      </c>
      <c r="G22">
        <v>4</v>
      </c>
      <c r="H22" t="s">
        <v>91</v>
      </c>
    </row>
    <row r="23" spans="1:8" x14ac:dyDescent="0.25">
      <c r="A23" t="s">
        <v>92</v>
      </c>
      <c r="B23" t="s">
        <v>93</v>
      </c>
      <c r="C23" t="s">
        <v>94</v>
      </c>
      <c r="D23" t="s">
        <v>95</v>
      </c>
      <c r="E23" t="s">
        <v>96</v>
      </c>
      <c r="F23">
        <v>9</v>
      </c>
      <c r="G23">
        <v>9</v>
      </c>
      <c r="H23" t="s">
        <v>97</v>
      </c>
    </row>
    <row r="24" spans="1:8" x14ac:dyDescent="0.25">
      <c r="A24" t="s">
        <v>98</v>
      </c>
      <c r="B24" t="s">
        <v>99</v>
      </c>
      <c r="C24" t="s">
        <v>100</v>
      </c>
      <c r="D24" t="s">
        <v>90</v>
      </c>
      <c r="E24" t="s">
        <v>101</v>
      </c>
      <c r="F24">
        <v>17</v>
      </c>
      <c r="G24">
        <v>11</v>
      </c>
      <c r="H24" t="s">
        <v>102</v>
      </c>
    </row>
    <row r="25" spans="1:8" x14ac:dyDescent="0.25">
      <c r="A25" t="s">
        <v>103</v>
      </c>
      <c r="B25" t="s">
        <v>104</v>
      </c>
      <c r="C25" t="s">
        <v>105</v>
      </c>
      <c r="D25" t="s">
        <v>90</v>
      </c>
      <c r="E25" t="s">
        <v>106</v>
      </c>
      <c r="F25">
        <v>28</v>
      </c>
      <c r="G25">
        <v>21</v>
      </c>
      <c r="H25" t="s">
        <v>107</v>
      </c>
    </row>
    <row r="26" spans="1:8" x14ac:dyDescent="0.25">
      <c r="A26" t="s">
        <v>108</v>
      </c>
      <c r="B26" t="s">
        <v>48</v>
      </c>
      <c r="C26" t="s">
        <v>24</v>
      </c>
      <c r="D26" t="s">
        <v>26</v>
      </c>
      <c r="E26" t="s">
        <v>26</v>
      </c>
      <c r="F26">
        <v>1</v>
      </c>
      <c r="G26">
        <v>2</v>
      </c>
      <c r="H26" t="s">
        <v>109</v>
      </c>
    </row>
    <row r="27" spans="1:8" x14ac:dyDescent="0.25">
      <c r="A27" t="s">
        <v>110</v>
      </c>
      <c r="B27" t="s">
        <v>111</v>
      </c>
      <c r="C27" t="s">
        <v>24</v>
      </c>
      <c r="D27" t="s">
        <v>24</v>
      </c>
      <c r="E27" t="s">
        <v>26</v>
      </c>
      <c r="F27">
        <v>4</v>
      </c>
      <c r="G27">
        <v>8</v>
      </c>
      <c r="H27" t="s">
        <v>112</v>
      </c>
    </row>
    <row r="28" spans="1:8" x14ac:dyDescent="0.25">
      <c r="A28" t="s">
        <v>113</v>
      </c>
      <c r="B28" t="s">
        <v>114</v>
      </c>
      <c r="C28" t="s">
        <v>115</v>
      </c>
      <c r="D28" t="s">
        <v>116</v>
      </c>
      <c r="E28" t="s">
        <v>117</v>
      </c>
      <c r="F28">
        <v>11</v>
      </c>
      <c r="G28">
        <v>6</v>
      </c>
      <c r="H28" t="s">
        <v>118</v>
      </c>
    </row>
    <row r="29" spans="1:8" x14ac:dyDescent="0.25">
      <c r="A29" t="s">
        <v>119</v>
      </c>
      <c r="B29" t="s">
        <v>120</v>
      </c>
      <c r="C29" t="s">
        <v>121</v>
      </c>
      <c r="D29" t="s">
        <v>122</v>
      </c>
      <c r="E29" t="s">
        <v>121</v>
      </c>
      <c r="F29">
        <v>8</v>
      </c>
      <c r="G29">
        <v>8</v>
      </c>
      <c r="H29" t="s">
        <v>123</v>
      </c>
    </row>
    <row r="30" spans="1:8" x14ac:dyDescent="0.25">
      <c r="A30" t="s">
        <v>124</v>
      </c>
      <c r="B30" t="s">
        <v>125</v>
      </c>
      <c r="C30" t="s">
        <v>126</v>
      </c>
      <c r="D30" t="s">
        <v>126</v>
      </c>
      <c r="E30" t="s">
        <v>127</v>
      </c>
      <c r="F30">
        <v>4</v>
      </c>
      <c r="G30">
        <v>10</v>
      </c>
      <c r="H30" t="s">
        <v>128</v>
      </c>
    </row>
    <row r="31" spans="1:8" x14ac:dyDescent="0.25">
      <c r="A31" t="s">
        <v>129</v>
      </c>
      <c r="B31" t="s">
        <v>130</v>
      </c>
      <c r="C31" t="s">
        <v>19</v>
      </c>
      <c r="D31" t="s">
        <v>19</v>
      </c>
      <c r="E31" t="s">
        <v>19</v>
      </c>
      <c r="F31">
        <v>1</v>
      </c>
      <c r="G31">
        <v>7</v>
      </c>
      <c r="H31" t="s">
        <v>131</v>
      </c>
    </row>
    <row r="32" spans="1:8" x14ac:dyDescent="0.25">
      <c r="A32" t="s">
        <v>132</v>
      </c>
      <c r="B32" t="s">
        <v>133</v>
      </c>
      <c r="C32" t="s">
        <v>134</v>
      </c>
      <c r="D32" t="s">
        <v>43</v>
      </c>
      <c r="E32" t="s">
        <v>19</v>
      </c>
      <c r="F32">
        <v>4</v>
      </c>
      <c r="G32">
        <v>12</v>
      </c>
      <c r="H32" t="s">
        <v>135</v>
      </c>
    </row>
    <row r="33" spans="1:10" x14ac:dyDescent="0.25">
      <c r="A33" t="s">
        <v>136</v>
      </c>
      <c r="B33" t="s">
        <v>137</v>
      </c>
      <c r="C33" t="s">
        <v>43</v>
      </c>
      <c r="D33" t="s">
        <v>43</v>
      </c>
      <c r="E33" t="s">
        <v>43</v>
      </c>
      <c r="F33">
        <v>1</v>
      </c>
      <c r="G33">
        <v>3</v>
      </c>
      <c r="H33" t="s">
        <v>138</v>
      </c>
    </row>
    <row r="34" spans="1:10" x14ac:dyDescent="0.25">
      <c r="A34" t="s">
        <v>139</v>
      </c>
      <c r="B34" t="s">
        <v>140</v>
      </c>
      <c r="C34" t="s">
        <v>95</v>
      </c>
      <c r="D34" t="s">
        <v>121</v>
      </c>
      <c r="E34" t="s">
        <v>96</v>
      </c>
      <c r="F34">
        <v>8</v>
      </c>
      <c r="G34">
        <v>8</v>
      </c>
      <c r="H34" t="s">
        <v>141</v>
      </c>
    </row>
    <row r="35" spans="1:10" x14ac:dyDescent="0.25">
      <c r="A35" t="s">
        <v>142</v>
      </c>
      <c r="B35" t="s">
        <v>143</v>
      </c>
      <c r="C35" t="s">
        <v>42</v>
      </c>
      <c r="D35" t="s">
        <v>19</v>
      </c>
      <c r="E35" t="s">
        <v>43</v>
      </c>
      <c r="F35">
        <v>2</v>
      </c>
      <c r="G35">
        <v>6</v>
      </c>
      <c r="H35" t="s">
        <v>144</v>
      </c>
    </row>
    <row r="36" spans="1:10" x14ac:dyDescent="0.25">
      <c r="A36" t="s">
        <v>145</v>
      </c>
      <c r="B36" t="s">
        <v>146</v>
      </c>
      <c r="C36" t="s">
        <v>116</v>
      </c>
      <c r="D36" t="s">
        <v>147</v>
      </c>
      <c r="E36" t="s">
        <v>148</v>
      </c>
      <c r="F36">
        <v>7</v>
      </c>
      <c r="G36">
        <v>4</v>
      </c>
      <c r="H36" t="s">
        <v>149</v>
      </c>
    </row>
    <row r="37" spans="1:10" x14ac:dyDescent="0.25">
      <c r="A37" t="s">
        <v>150</v>
      </c>
      <c r="B37" t="s">
        <v>151</v>
      </c>
      <c r="C37" t="s">
        <v>152</v>
      </c>
      <c r="D37" t="s">
        <v>19</v>
      </c>
      <c r="E37" t="s">
        <v>94</v>
      </c>
      <c r="F37">
        <v>4</v>
      </c>
      <c r="G37">
        <v>4</v>
      </c>
      <c r="H37" t="s">
        <v>153</v>
      </c>
    </row>
    <row r="38" spans="1:10" x14ac:dyDescent="0.25">
      <c r="A38" t="s">
        <v>154</v>
      </c>
      <c r="B38" t="s">
        <v>155</v>
      </c>
      <c r="C38" t="s">
        <v>127</v>
      </c>
      <c r="D38" t="s">
        <v>19</v>
      </c>
      <c r="E38" t="s">
        <v>127</v>
      </c>
      <c r="F38">
        <v>4</v>
      </c>
      <c r="G38">
        <v>9</v>
      </c>
      <c r="H38" t="s">
        <v>156</v>
      </c>
    </row>
    <row r="39" spans="1:10" x14ac:dyDescent="0.25">
      <c r="A39" t="s">
        <v>157</v>
      </c>
      <c r="B39" t="s">
        <v>158</v>
      </c>
      <c r="C39" t="s">
        <v>43</v>
      </c>
      <c r="D39" t="s">
        <v>52</v>
      </c>
      <c r="E39" t="s">
        <v>43</v>
      </c>
      <c r="F39">
        <v>1</v>
      </c>
      <c r="G39">
        <v>3</v>
      </c>
      <c r="H39" t="s">
        <v>159</v>
      </c>
    </row>
    <row r="40" spans="1:10" x14ac:dyDescent="0.25">
      <c r="A40" t="s">
        <v>160</v>
      </c>
      <c r="B40" t="s">
        <v>161</v>
      </c>
      <c r="C40" t="s">
        <v>127</v>
      </c>
      <c r="D40" t="s">
        <v>127</v>
      </c>
      <c r="E40" t="s">
        <v>127</v>
      </c>
      <c r="F40">
        <v>2</v>
      </c>
      <c r="G40">
        <v>5</v>
      </c>
      <c r="H40" t="s">
        <v>162</v>
      </c>
    </row>
    <row r="41" spans="1:10" x14ac:dyDescent="0.25">
      <c r="A41" t="s">
        <v>163</v>
      </c>
      <c r="B41" t="s">
        <v>164</v>
      </c>
      <c r="C41" t="s">
        <v>165</v>
      </c>
      <c r="D41" t="s">
        <v>96</v>
      </c>
      <c r="E41" t="s">
        <v>165</v>
      </c>
      <c r="F41">
        <v>7</v>
      </c>
      <c r="G41">
        <v>8</v>
      </c>
      <c r="H41" t="s">
        <v>166</v>
      </c>
    </row>
    <row r="42" spans="1:10" x14ac:dyDescent="0.25">
      <c r="A42" t="s">
        <v>167</v>
      </c>
      <c r="B42" t="s">
        <v>168</v>
      </c>
      <c r="C42" t="s">
        <v>169</v>
      </c>
      <c r="D42" t="s">
        <v>170</v>
      </c>
      <c r="E42" t="s">
        <v>37</v>
      </c>
      <c r="F42">
        <v>5</v>
      </c>
      <c r="G42">
        <v>8</v>
      </c>
      <c r="H42" t="s">
        <v>168</v>
      </c>
    </row>
    <row r="43" spans="1:10" x14ac:dyDescent="0.25">
      <c r="A43" t="s">
        <v>171</v>
      </c>
      <c r="B43" t="s">
        <v>172</v>
      </c>
      <c r="C43" t="s">
        <v>173</v>
      </c>
      <c r="D43" t="s">
        <v>19</v>
      </c>
      <c r="E43" t="s">
        <v>174</v>
      </c>
      <c r="F43">
        <v>2</v>
      </c>
      <c r="G43">
        <v>15</v>
      </c>
      <c r="H43" t="s">
        <v>175</v>
      </c>
    </row>
    <row r="44" spans="1:10" x14ac:dyDescent="0.25">
      <c r="A44" t="s">
        <v>176</v>
      </c>
      <c r="B44" t="s">
        <v>177</v>
      </c>
      <c r="C44" t="s">
        <v>126</v>
      </c>
      <c r="D44" t="s">
        <v>178</v>
      </c>
      <c r="E44" t="s">
        <v>127</v>
      </c>
      <c r="F44">
        <v>6</v>
      </c>
      <c r="G44">
        <v>15</v>
      </c>
      <c r="H44" t="s">
        <v>179</v>
      </c>
    </row>
    <row r="45" spans="1:10" x14ac:dyDescent="0.25">
      <c r="A45" t="s">
        <v>180</v>
      </c>
      <c r="B45" t="s">
        <v>181</v>
      </c>
      <c r="C45" t="s">
        <v>182</v>
      </c>
      <c r="D45" t="s">
        <v>174</v>
      </c>
      <c r="E45" t="s">
        <v>19</v>
      </c>
      <c r="F45">
        <v>2</v>
      </c>
      <c r="G45">
        <v>17</v>
      </c>
      <c r="H45" t="s">
        <v>182</v>
      </c>
    </row>
    <row r="46" spans="1:10" x14ac:dyDescent="0.25">
      <c r="A46" t="s">
        <v>183</v>
      </c>
      <c r="B46" t="s">
        <v>184</v>
      </c>
      <c r="C46" t="s">
        <v>25</v>
      </c>
      <c r="D46" t="s">
        <v>24</v>
      </c>
      <c r="E46" t="s">
        <v>19</v>
      </c>
      <c r="F46">
        <v>6</v>
      </c>
      <c r="G46">
        <v>13</v>
      </c>
      <c r="H46" t="s">
        <v>185</v>
      </c>
    </row>
    <row r="47" spans="1:10" x14ac:dyDescent="0.25">
      <c r="B47" t="s">
        <v>186</v>
      </c>
      <c r="C47" t="s">
        <v>187</v>
      </c>
      <c r="D47" t="s">
        <v>187</v>
      </c>
      <c r="F47" t="s">
        <v>188</v>
      </c>
    </row>
    <row r="48" spans="1:10" x14ac:dyDescent="0.25">
      <c r="A48" t="s">
        <v>6</v>
      </c>
      <c r="B48" t="s">
        <v>189</v>
      </c>
      <c r="C48" t="s">
        <v>190</v>
      </c>
      <c r="D48" t="s">
        <v>191</v>
      </c>
      <c r="E48" t="s">
        <v>192</v>
      </c>
      <c r="F48" t="s">
        <v>193</v>
      </c>
      <c r="H48" t="s">
        <v>4</v>
      </c>
      <c r="J48" t="s">
        <v>5</v>
      </c>
    </row>
    <row r="49" spans="1:10" x14ac:dyDescent="0.25"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8</v>
      </c>
      <c r="I49" t="s">
        <v>9</v>
      </c>
      <c r="J49" t="s">
        <v>7</v>
      </c>
    </row>
    <row r="50" spans="1:10" x14ac:dyDescent="0.25">
      <c r="A50" t="s">
        <v>10</v>
      </c>
      <c r="B50" t="s">
        <v>194</v>
      </c>
      <c r="C50" t="s">
        <v>11</v>
      </c>
      <c r="D50" t="s">
        <v>14</v>
      </c>
      <c r="E50" t="s">
        <v>65</v>
      </c>
      <c r="F50" t="s">
        <v>19</v>
      </c>
      <c r="G50">
        <v>1</v>
      </c>
      <c r="I50">
        <v>4</v>
      </c>
      <c r="J50" t="s">
        <v>15</v>
      </c>
    </row>
    <row r="51" spans="1:10" x14ac:dyDescent="0.25">
      <c r="A51" t="s">
        <v>16</v>
      </c>
      <c r="B51" t="s">
        <v>195</v>
      </c>
      <c r="C51" t="s">
        <v>195</v>
      </c>
      <c r="D51" t="s">
        <v>19</v>
      </c>
      <c r="E51" t="s">
        <v>19</v>
      </c>
      <c r="F51" t="s">
        <v>20</v>
      </c>
      <c r="G51">
        <v>2</v>
      </c>
      <c r="I51">
        <v>10</v>
      </c>
      <c r="J51" t="s">
        <v>21</v>
      </c>
    </row>
    <row r="52" spans="1:10" x14ac:dyDescent="0.25">
      <c r="A52" t="s">
        <v>22</v>
      </c>
      <c r="B52" t="s">
        <v>69</v>
      </c>
      <c r="C52" t="s">
        <v>196</v>
      </c>
      <c r="D52" t="s">
        <v>197</v>
      </c>
      <c r="E52" t="s">
        <v>24</v>
      </c>
      <c r="F52" t="s">
        <v>26</v>
      </c>
      <c r="G52">
        <v>3</v>
      </c>
      <c r="I52">
        <v>6</v>
      </c>
      <c r="J52" t="s">
        <v>23</v>
      </c>
    </row>
    <row r="53" spans="1:10" x14ac:dyDescent="0.25">
      <c r="A53" t="s">
        <v>27</v>
      </c>
      <c r="B53" t="s">
        <v>32</v>
      </c>
      <c r="C53" t="s">
        <v>198</v>
      </c>
      <c r="D53" t="s">
        <v>19</v>
      </c>
      <c r="E53" t="s">
        <v>19</v>
      </c>
      <c r="F53" t="s">
        <v>19</v>
      </c>
      <c r="G53">
        <v>4</v>
      </c>
      <c r="I53">
        <v>18</v>
      </c>
      <c r="J53" t="s">
        <v>29</v>
      </c>
    </row>
    <row r="54" spans="1:10" x14ac:dyDescent="0.25">
      <c r="A54" t="s">
        <v>30</v>
      </c>
      <c r="B54" t="s">
        <v>20</v>
      </c>
      <c r="C54" t="s">
        <v>33</v>
      </c>
      <c r="D54" t="s">
        <v>199</v>
      </c>
      <c r="E54" t="s">
        <v>32</v>
      </c>
      <c r="F54" t="s">
        <v>199</v>
      </c>
      <c r="G54">
        <v>0</v>
      </c>
      <c r="I54">
        <v>0</v>
      </c>
      <c r="J54" t="s">
        <v>34</v>
      </c>
    </row>
    <row r="55" spans="1:10" x14ac:dyDescent="0.25">
      <c r="A55" t="s">
        <v>35</v>
      </c>
      <c r="B55" t="s">
        <v>170</v>
      </c>
      <c r="C55" t="s">
        <v>200</v>
      </c>
      <c r="D55" t="s">
        <v>201</v>
      </c>
      <c r="E55" t="s">
        <v>202</v>
      </c>
      <c r="F55" t="s">
        <v>19</v>
      </c>
      <c r="G55">
        <v>2</v>
      </c>
      <c r="I55">
        <v>3</v>
      </c>
      <c r="J55" t="s">
        <v>39</v>
      </c>
    </row>
    <row r="56" spans="1:10" x14ac:dyDescent="0.25">
      <c r="A56" t="s">
        <v>40</v>
      </c>
      <c r="B56" t="s">
        <v>203</v>
      </c>
      <c r="C56" t="s">
        <v>204</v>
      </c>
      <c r="D56" t="s">
        <v>43</v>
      </c>
      <c r="E56" t="s">
        <v>14</v>
      </c>
      <c r="F56" t="s">
        <v>19</v>
      </c>
      <c r="G56">
        <v>3</v>
      </c>
      <c r="I56">
        <v>10</v>
      </c>
      <c r="J56" t="s">
        <v>44</v>
      </c>
    </row>
    <row r="57" spans="1:10" x14ac:dyDescent="0.25">
      <c r="A57" t="s">
        <v>45</v>
      </c>
      <c r="B57" t="s">
        <v>205</v>
      </c>
      <c r="C57" t="s">
        <v>46</v>
      </c>
      <c r="D57" t="s">
        <v>24</v>
      </c>
      <c r="E57" t="s">
        <v>206</v>
      </c>
      <c r="F57" t="s">
        <v>37</v>
      </c>
      <c r="G57">
        <v>3</v>
      </c>
      <c r="I57">
        <v>5</v>
      </c>
      <c r="J57" t="s">
        <v>49</v>
      </c>
    </row>
    <row r="58" spans="1:10" x14ac:dyDescent="0.25">
      <c r="A58" t="s">
        <v>50</v>
      </c>
      <c r="B58" t="s">
        <v>207</v>
      </c>
      <c r="C58" t="s">
        <v>208</v>
      </c>
      <c r="D58" t="s">
        <v>52</v>
      </c>
      <c r="E58" t="s">
        <v>19</v>
      </c>
      <c r="F58" t="s">
        <v>19</v>
      </c>
      <c r="G58">
        <v>5</v>
      </c>
      <c r="I58">
        <v>15</v>
      </c>
      <c r="J58" t="s">
        <v>53</v>
      </c>
    </row>
    <row r="59" spans="1:10" x14ac:dyDescent="0.25">
      <c r="A59" t="s">
        <v>54</v>
      </c>
      <c r="B59" t="s">
        <v>209</v>
      </c>
      <c r="C59" t="s">
        <v>203</v>
      </c>
      <c r="D59" t="s">
        <v>43</v>
      </c>
      <c r="E59" t="s">
        <v>43</v>
      </c>
      <c r="F59" t="s">
        <v>14</v>
      </c>
      <c r="G59">
        <v>2</v>
      </c>
      <c r="I59">
        <v>7</v>
      </c>
      <c r="J59" t="s">
        <v>55</v>
      </c>
    </row>
    <row r="60" spans="1:10" x14ac:dyDescent="0.25">
      <c r="A60" t="s">
        <v>56</v>
      </c>
      <c r="B60" t="s">
        <v>19</v>
      </c>
      <c r="C60" t="s">
        <v>210</v>
      </c>
      <c r="D60" t="s">
        <v>58</v>
      </c>
      <c r="E60" t="s">
        <v>130</v>
      </c>
      <c r="F60" t="s">
        <v>130</v>
      </c>
      <c r="G60">
        <v>1</v>
      </c>
      <c r="I60">
        <v>7</v>
      </c>
      <c r="J60" t="s">
        <v>59</v>
      </c>
    </row>
    <row r="61" spans="1:10" x14ac:dyDescent="0.25">
      <c r="A61" t="s">
        <v>60</v>
      </c>
      <c r="B61" t="s">
        <v>211</v>
      </c>
      <c r="C61" t="s">
        <v>178</v>
      </c>
      <c r="D61" t="s">
        <v>127</v>
      </c>
      <c r="E61" t="s">
        <v>126</v>
      </c>
      <c r="F61" t="s">
        <v>19</v>
      </c>
      <c r="G61">
        <v>2</v>
      </c>
      <c r="I61">
        <v>5</v>
      </c>
      <c r="J61" t="s">
        <v>62</v>
      </c>
    </row>
    <row r="62" spans="1:10" x14ac:dyDescent="0.25">
      <c r="A62" t="s">
        <v>63</v>
      </c>
      <c r="B62" t="s">
        <v>79</v>
      </c>
      <c r="C62" t="s">
        <v>79</v>
      </c>
      <c r="D62" t="s">
        <v>19</v>
      </c>
      <c r="E62" t="s">
        <v>19</v>
      </c>
      <c r="F62" t="s">
        <v>65</v>
      </c>
      <c r="G62">
        <v>1</v>
      </c>
      <c r="I62">
        <v>4</v>
      </c>
      <c r="J62" t="s">
        <v>66</v>
      </c>
    </row>
    <row r="63" spans="1:10" x14ac:dyDescent="0.25">
      <c r="A63" t="s">
        <v>67</v>
      </c>
      <c r="B63" t="s">
        <v>25</v>
      </c>
      <c r="C63" t="s">
        <v>212</v>
      </c>
      <c r="D63" t="s">
        <v>213</v>
      </c>
      <c r="E63" t="s">
        <v>26</v>
      </c>
      <c r="F63" t="s">
        <v>26</v>
      </c>
      <c r="G63">
        <v>6</v>
      </c>
      <c r="I63">
        <v>12</v>
      </c>
      <c r="J63" t="s">
        <v>70</v>
      </c>
    </row>
    <row r="64" spans="1:10" x14ac:dyDescent="0.25">
      <c r="A64" t="s">
        <v>71</v>
      </c>
      <c r="B64" t="s">
        <v>214</v>
      </c>
      <c r="C64" t="s">
        <v>215</v>
      </c>
      <c r="D64" t="s">
        <v>216</v>
      </c>
      <c r="E64" t="s">
        <v>217</v>
      </c>
      <c r="F64" t="s">
        <v>218</v>
      </c>
      <c r="G64">
        <v>24</v>
      </c>
      <c r="I64">
        <v>7</v>
      </c>
      <c r="J64" t="s">
        <v>76</v>
      </c>
    </row>
    <row r="65" spans="1:10" x14ac:dyDescent="0.25">
      <c r="A65" t="s">
        <v>77</v>
      </c>
      <c r="B65" t="s">
        <v>19</v>
      </c>
      <c r="C65" t="s">
        <v>219</v>
      </c>
      <c r="D65" t="s">
        <v>220</v>
      </c>
      <c r="E65" t="s">
        <v>79</v>
      </c>
      <c r="F65" t="s">
        <v>65</v>
      </c>
      <c r="G65">
        <v>2</v>
      </c>
      <c r="I65">
        <v>8</v>
      </c>
      <c r="J65" t="s">
        <v>80</v>
      </c>
    </row>
    <row r="66" spans="1:10" x14ac:dyDescent="0.25">
      <c r="A66" t="s">
        <v>81</v>
      </c>
      <c r="B66" t="s">
        <v>221</v>
      </c>
      <c r="C66" t="s">
        <v>222</v>
      </c>
      <c r="D66" t="s">
        <v>24</v>
      </c>
      <c r="E66" t="s">
        <v>26</v>
      </c>
      <c r="F66" t="s">
        <v>24</v>
      </c>
      <c r="G66">
        <v>3</v>
      </c>
      <c r="I66">
        <v>6</v>
      </c>
      <c r="J66" t="s">
        <v>82</v>
      </c>
    </row>
    <row r="67" spans="1:10" x14ac:dyDescent="0.25">
      <c r="A67" t="s">
        <v>84</v>
      </c>
      <c r="B67" t="s">
        <v>25</v>
      </c>
      <c r="C67" t="s">
        <v>213</v>
      </c>
      <c r="D67" t="s">
        <v>19</v>
      </c>
      <c r="E67" t="s">
        <v>25</v>
      </c>
      <c r="F67" t="s">
        <v>19</v>
      </c>
      <c r="G67">
        <v>4</v>
      </c>
      <c r="I67">
        <v>8</v>
      </c>
      <c r="J67" t="s">
        <v>85</v>
      </c>
    </row>
    <row r="68" spans="1:10" x14ac:dyDescent="0.25">
      <c r="A68" t="s">
        <v>86</v>
      </c>
      <c r="B68" t="s">
        <v>223</v>
      </c>
      <c r="C68" t="s">
        <v>224</v>
      </c>
      <c r="D68" t="s">
        <v>225</v>
      </c>
      <c r="E68" t="s">
        <v>226</v>
      </c>
      <c r="F68" t="s">
        <v>227</v>
      </c>
      <c r="G68">
        <v>5</v>
      </c>
      <c r="I68">
        <v>4</v>
      </c>
      <c r="J68" t="s">
        <v>91</v>
      </c>
    </row>
    <row r="69" spans="1:10" x14ac:dyDescent="0.25">
      <c r="A69" t="s">
        <v>92</v>
      </c>
      <c r="B69" t="s">
        <v>228</v>
      </c>
      <c r="C69" t="s">
        <v>229</v>
      </c>
      <c r="D69" t="s">
        <v>152</v>
      </c>
      <c r="E69" t="s">
        <v>121</v>
      </c>
      <c r="F69" t="s">
        <v>152</v>
      </c>
      <c r="G69">
        <v>7</v>
      </c>
      <c r="I69">
        <v>7</v>
      </c>
      <c r="J69" t="s">
        <v>97</v>
      </c>
    </row>
    <row r="70" spans="1:10" x14ac:dyDescent="0.25">
      <c r="A70" t="s">
        <v>98</v>
      </c>
      <c r="B70" t="s">
        <v>230</v>
      </c>
      <c r="C70" t="s">
        <v>231</v>
      </c>
      <c r="D70" t="s">
        <v>101</v>
      </c>
      <c r="E70" t="s">
        <v>232</v>
      </c>
      <c r="F70" t="s">
        <v>96</v>
      </c>
      <c r="G70">
        <v>19</v>
      </c>
      <c r="I70">
        <v>12</v>
      </c>
      <c r="J70" t="s">
        <v>102</v>
      </c>
    </row>
    <row r="71" spans="1:10" x14ac:dyDescent="0.25">
      <c r="A71" t="s">
        <v>103</v>
      </c>
      <c r="B71" t="s">
        <v>88</v>
      </c>
      <c r="C71" t="s">
        <v>233</v>
      </c>
      <c r="D71" t="s">
        <v>88</v>
      </c>
      <c r="E71" t="s">
        <v>106</v>
      </c>
      <c r="F71" t="s">
        <v>90</v>
      </c>
      <c r="G71">
        <v>27</v>
      </c>
      <c r="I71">
        <v>20</v>
      </c>
      <c r="J71" t="s">
        <v>107</v>
      </c>
    </row>
    <row r="72" spans="1:10" x14ac:dyDescent="0.25">
      <c r="A72" t="s">
        <v>108</v>
      </c>
      <c r="B72" t="s">
        <v>206</v>
      </c>
      <c r="C72" t="s">
        <v>206</v>
      </c>
      <c r="D72" t="s">
        <v>19</v>
      </c>
      <c r="E72" t="s">
        <v>24</v>
      </c>
      <c r="F72" t="s">
        <v>19</v>
      </c>
      <c r="G72">
        <v>1</v>
      </c>
      <c r="I72">
        <v>2</v>
      </c>
      <c r="J72" t="s">
        <v>109</v>
      </c>
    </row>
    <row r="73" spans="1:10" x14ac:dyDescent="0.25">
      <c r="A73" t="s">
        <v>110</v>
      </c>
      <c r="B73" t="s">
        <v>234</v>
      </c>
      <c r="C73" t="s">
        <v>197</v>
      </c>
      <c r="D73" t="s">
        <v>48</v>
      </c>
      <c r="E73" t="s">
        <v>234</v>
      </c>
      <c r="F73" t="s">
        <v>19</v>
      </c>
      <c r="G73">
        <v>5</v>
      </c>
      <c r="I73">
        <v>9</v>
      </c>
      <c r="J73" t="s">
        <v>112</v>
      </c>
    </row>
    <row r="74" spans="1:10" x14ac:dyDescent="0.25">
      <c r="A74" t="s">
        <v>113</v>
      </c>
      <c r="B74" t="s">
        <v>117</v>
      </c>
      <c r="C74" t="s">
        <v>235</v>
      </c>
      <c r="D74" t="s">
        <v>115</v>
      </c>
      <c r="E74" t="s">
        <v>236</v>
      </c>
      <c r="F74" t="s">
        <v>90</v>
      </c>
      <c r="G74">
        <v>12</v>
      </c>
      <c r="I74">
        <v>6</v>
      </c>
      <c r="J74" t="s">
        <v>118</v>
      </c>
    </row>
    <row r="75" spans="1:10" x14ac:dyDescent="0.25">
      <c r="A75" t="s">
        <v>119</v>
      </c>
      <c r="B75" t="s">
        <v>237</v>
      </c>
      <c r="C75" t="s">
        <v>238</v>
      </c>
      <c r="D75" t="s">
        <v>152</v>
      </c>
      <c r="E75" t="s">
        <v>94</v>
      </c>
      <c r="F75" t="s">
        <v>121</v>
      </c>
      <c r="G75">
        <v>8</v>
      </c>
      <c r="I75">
        <v>8</v>
      </c>
      <c r="J75" t="s">
        <v>123</v>
      </c>
    </row>
    <row r="76" spans="1:10" x14ac:dyDescent="0.25">
      <c r="A76" t="s">
        <v>124</v>
      </c>
      <c r="B76" t="s">
        <v>239</v>
      </c>
      <c r="C76" t="s">
        <v>240</v>
      </c>
      <c r="D76" t="s">
        <v>178</v>
      </c>
      <c r="E76" t="s">
        <v>127</v>
      </c>
      <c r="F76" t="s">
        <v>43</v>
      </c>
      <c r="G76">
        <v>3</v>
      </c>
      <c r="I76">
        <v>8</v>
      </c>
      <c r="J76" t="s">
        <v>128</v>
      </c>
    </row>
    <row r="77" spans="1:10" x14ac:dyDescent="0.25">
      <c r="A77" t="s">
        <v>129</v>
      </c>
      <c r="B77" t="s">
        <v>58</v>
      </c>
      <c r="C77" t="s">
        <v>19</v>
      </c>
      <c r="D77" t="s">
        <v>19</v>
      </c>
      <c r="E77" t="s">
        <v>58</v>
      </c>
      <c r="F77" t="s">
        <v>19</v>
      </c>
      <c r="G77">
        <v>1</v>
      </c>
      <c r="I77">
        <v>7</v>
      </c>
      <c r="J77" t="s">
        <v>131</v>
      </c>
    </row>
    <row r="78" spans="1:10" x14ac:dyDescent="0.25">
      <c r="A78" t="s">
        <v>132</v>
      </c>
      <c r="B78" t="s">
        <v>52</v>
      </c>
      <c r="C78" t="s">
        <v>133</v>
      </c>
      <c r="D78" t="s">
        <v>19</v>
      </c>
      <c r="E78" t="s">
        <v>52</v>
      </c>
      <c r="F78" t="s">
        <v>52</v>
      </c>
      <c r="G78">
        <v>4</v>
      </c>
      <c r="I78">
        <v>12</v>
      </c>
      <c r="J78" t="s">
        <v>135</v>
      </c>
    </row>
    <row r="79" spans="1:10" x14ac:dyDescent="0.25">
      <c r="A79" t="s">
        <v>136</v>
      </c>
      <c r="B79" t="s">
        <v>43</v>
      </c>
      <c r="C79" t="s">
        <v>19</v>
      </c>
      <c r="D79" t="s">
        <v>43</v>
      </c>
      <c r="E79" t="s">
        <v>137</v>
      </c>
      <c r="F79" t="s">
        <v>43</v>
      </c>
      <c r="G79">
        <v>1</v>
      </c>
      <c r="I79">
        <v>3</v>
      </c>
      <c r="J79" t="s">
        <v>138</v>
      </c>
    </row>
    <row r="80" spans="1:10" x14ac:dyDescent="0.25">
      <c r="A80" t="s">
        <v>139</v>
      </c>
      <c r="B80" t="s">
        <v>241</v>
      </c>
      <c r="C80" t="s">
        <v>242</v>
      </c>
      <c r="D80" t="s">
        <v>243</v>
      </c>
      <c r="E80" t="s">
        <v>152</v>
      </c>
      <c r="F80" t="s">
        <v>152</v>
      </c>
      <c r="G80">
        <v>7</v>
      </c>
      <c r="I80">
        <v>7</v>
      </c>
      <c r="J80" t="s">
        <v>141</v>
      </c>
    </row>
    <row r="81" spans="1:10" x14ac:dyDescent="0.25">
      <c r="A81" t="s">
        <v>142</v>
      </c>
      <c r="B81" t="s">
        <v>42</v>
      </c>
      <c r="C81" t="s">
        <v>244</v>
      </c>
      <c r="D81" t="s">
        <v>52</v>
      </c>
      <c r="E81" t="s">
        <v>244</v>
      </c>
      <c r="F81" t="s">
        <v>52</v>
      </c>
      <c r="G81">
        <v>2</v>
      </c>
      <c r="I81">
        <v>6</v>
      </c>
      <c r="J81" t="s">
        <v>144</v>
      </c>
    </row>
    <row r="82" spans="1:10" x14ac:dyDescent="0.25">
      <c r="A82" t="s">
        <v>145</v>
      </c>
      <c r="B82" t="s">
        <v>232</v>
      </c>
      <c r="C82" t="s">
        <v>245</v>
      </c>
      <c r="D82" t="s">
        <v>101</v>
      </c>
      <c r="E82" t="s">
        <v>232</v>
      </c>
      <c r="F82" t="s">
        <v>19</v>
      </c>
      <c r="G82">
        <v>7</v>
      </c>
      <c r="I82">
        <v>4</v>
      </c>
      <c r="J82" t="s">
        <v>149</v>
      </c>
    </row>
    <row r="83" spans="1:10" x14ac:dyDescent="0.25">
      <c r="A83" t="s">
        <v>150</v>
      </c>
      <c r="B83" t="s">
        <v>246</v>
      </c>
      <c r="C83" t="s">
        <v>246</v>
      </c>
      <c r="D83" t="s">
        <v>96</v>
      </c>
      <c r="E83" t="s">
        <v>247</v>
      </c>
      <c r="F83" t="s">
        <v>121</v>
      </c>
      <c r="G83">
        <v>4</v>
      </c>
      <c r="I83">
        <v>4</v>
      </c>
      <c r="J83" t="s">
        <v>153</v>
      </c>
    </row>
    <row r="84" spans="1:10" x14ac:dyDescent="0.25">
      <c r="A84" t="s">
        <v>154</v>
      </c>
      <c r="B84" t="s">
        <v>26</v>
      </c>
      <c r="C84" t="s">
        <v>248</v>
      </c>
      <c r="D84" t="s">
        <v>249</v>
      </c>
      <c r="E84" t="s">
        <v>249</v>
      </c>
      <c r="F84" t="s">
        <v>26</v>
      </c>
      <c r="G84">
        <v>4</v>
      </c>
      <c r="I84">
        <v>9</v>
      </c>
      <c r="J84" t="s">
        <v>156</v>
      </c>
    </row>
    <row r="85" spans="1:10" x14ac:dyDescent="0.25">
      <c r="A85" t="s">
        <v>157</v>
      </c>
      <c r="B85" t="s">
        <v>208</v>
      </c>
      <c r="C85" t="s">
        <v>133</v>
      </c>
      <c r="D85" t="s">
        <v>250</v>
      </c>
      <c r="E85" t="s">
        <v>43</v>
      </c>
      <c r="F85" t="s">
        <v>43</v>
      </c>
      <c r="G85">
        <v>1</v>
      </c>
      <c r="I85">
        <v>3</v>
      </c>
      <c r="J85" t="s">
        <v>159</v>
      </c>
    </row>
    <row r="86" spans="1:10" x14ac:dyDescent="0.25">
      <c r="A86" t="s">
        <v>160</v>
      </c>
      <c r="B86" t="s">
        <v>251</v>
      </c>
      <c r="C86" t="s">
        <v>252</v>
      </c>
      <c r="D86" t="s">
        <v>249</v>
      </c>
      <c r="E86" t="s">
        <v>248</v>
      </c>
      <c r="F86" t="s">
        <v>127</v>
      </c>
      <c r="G86">
        <v>2</v>
      </c>
      <c r="I86">
        <v>5</v>
      </c>
      <c r="J86" t="s">
        <v>162</v>
      </c>
    </row>
    <row r="87" spans="1:10" x14ac:dyDescent="0.25">
      <c r="A87" t="s">
        <v>163</v>
      </c>
      <c r="B87" t="s">
        <v>253</v>
      </c>
      <c r="C87" t="s">
        <v>254</v>
      </c>
      <c r="D87" t="s">
        <v>255</v>
      </c>
      <c r="E87" t="s">
        <v>253</v>
      </c>
      <c r="F87" t="s">
        <v>19</v>
      </c>
      <c r="G87">
        <v>7</v>
      </c>
      <c r="I87">
        <v>8</v>
      </c>
      <c r="J87" t="s">
        <v>166</v>
      </c>
    </row>
    <row r="88" spans="1:10" x14ac:dyDescent="0.25">
      <c r="A88" t="s">
        <v>167</v>
      </c>
      <c r="B88" t="s">
        <v>200</v>
      </c>
      <c r="C88" t="s">
        <v>256</v>
      </c>
      <c r="D88" t="s">
        <v>257</v>
      </c>
      <c r="E88" t="s">
        <v>202</v>
      </c>
      <c r="F88" t="s">
        <v>202</v>
      </c>
      <c r="G88">
        <v>5</v>
      </c>
      <c r="I88">
        <v>8</v>
      </c>
      <c r="J88" t="s">
        <v>168</v>
      </c>
    </row>
    <row r="89" spans="1:10" x14ac:dyDescent="0.25">
      <c r="A89" t="s">
        <v>171</v>
      </c>
      <c r="B89" t="s">
        <v>173</v>
      </c>
      <c r="C89" t="s">
        <v>173</v>
      </c>
      <c r="D89" t="s">
        <v>173</v>
      </c>
      <c r="E89" t="s">
        <v>173</v>
      </c>
      <c r="F89" t="s">
        <v>19</v>
      </c>
      <c r="G89">
        <v>2</v>
      </c>
      <c r="I89">
        <v>15</v>
      </c>
      <c r="J89" t="s">
        <v>175</v>
      </c>
    </row>
    <row r="90" spans="1:10" x14ac:dyDescent="0.25">
      <c r="A90" t="s">
        <v>176</v>
      </c>
      <c r="B90" t="s">
        <v>258</v>
      </c>
      <c r="C90" t="s">
        <v>178</v>
      </c>
      <c r="D90" t="s">
        <v>43</v>
      </c>
      <c r="E90" t="s">
        <v>43</v>
      </c>
      <c r="F90" t="s">
        <v>127</v>
      </c>
      <c r="G90">
        <v>5</v>
      </c>
      <c r="I90">
        <v>13</v>
      </c>
      <c r="J90" t="s">
        <v>179</v>
      </c>
    </row>
    <row r="91" spans="1:10" x14ac:dyDescent="0.25">
      <c r="A91" t="s">
        <v>180</v>
      </c>
      <c r="B91" t="s">
        <v>19</v>
      </c>
      <c r="C91" t="s">
        <v>259</v>
      </c>
      <c r="D91" t="s">
        <v>260</v>
      </c>
      <c r="E91" t="s">
        <v>174</v>
      </c>
      <c r="F91" t="s">
        <v>182</v>
      </c>
      <c r="G91">
        <v>0</v>
      </c>
      <c r="I91">
        <v>0</v>
      </c>
      <c r="J91" t="s">
        <v>182</v>
      </c>
    </row>
    <row r="92" spans="1:10" x14ac:dyDescent="0.25">
      <c r="A92" t="s">
        <v>183</v>
      </c>
      <c r="B92" t="s">
        <v>261</v>
      </c>
      <c r="C92" t="s">
        <v>262</v>
      </c>
      <c r="D92" t="s">
        <v>197</v>
      </c>
      <c r="E92" t="s">
        <v>19</v>
      </c>
      <c r="F92" t="s">
        <v>26</v>
      </c>
      <c r="G92">
        <v>6</v>
      </c>
      <c r="I92">
        <v>13</v>
      </c>
      <c r="J92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workbookViewId="0">
      <selection activeCell="S7" sqref="S7"/>
    </sheetView>
  </sheetViews>
  <sheetFormatPr defaultRowHeight="15" x14ac:dyDescent="0.25"/>
  <cols>
    <col min="2" max="2" width="50.5703125" customWidth="1"/>
    <col min="7" max="7" width="10.5703125" customWidth="1"/>
  </cols>
  <sheetData>
    <row r="1" spans="1:28" x14ac:dyDescent="0.25"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</row>
    <row r="2" spans="1:28" ht="15.75" x14ac:dyDescent="0.25">
      <c r="F2" s="1" t="s">
        <v>271</v>
      </c>
      <c r="G2" s="1" t="s">
        <v>272</v>
      </c>
      <c r="H2" t="s">
        <v>265</v>
      </c>
      <c r="I2" t="s">
        <v>266</v>
      </c>
      <c r="J2" t="s">
        <v>267</v>
      </c>
      <c r="K2" t="s">
        <v>268</v>
      </c>
      <c r="L2" t="s">
        <v>269</v>
      </c>
      <c r="M2" t="s">
        <v>270</v>
      </c>
    </row>
    <row r="3" spans="1:28" ht="15.75" x14ac:dyDescent="0.25">
      <c r="F3" s="1">
        <v>39</v>
      </c>
      <c r="G3" s="1" t="str">
        <f>VLOOKUP(F3,A$10:N$53,2)</f>
        <v>SPH Molecular Microbiology and Immunology</v>
      </c>
      <c r="H3" s="1">
        <f>VLOOKUP($F3,$A$10:$N$53,H$1)</f>
        <v>6.0864091469918807E-2</v>
      </c>
      <c r="I3" s="1">
        <f>VLOOKUP($F3,$A$10:$N$53,I$1)</f>
        <v>0.84992916296602139</v>
      </c>
      <c r="J3" s="1">
        <f t="shared" ref="J3:M3" si="0">VLOOKUP($F3,$A$10:$N$53,J$1)</f>
        <v>2.0847003941809441</v>
      </c>
      <c r="K3" s="1">
        <f t="shared" si="0"/>
        <v>0.33355577650633644</v>
      </c>
      <c r="L3" s="1">
        <f t="shared" si="0"/>
        <v>-9.573231672438634E-2</v>
      </c>
      <c r="M3" s="1">
        <f t="shared" si="0"/>
        <v>-0.801463121245238</v>
      </c>
      <c r="N3" s="1">
        <f>MAX(H3:M3)</f>
        <v>2.0847003941809441</v>
      </c>
      <c r="O3" s="1">
        <f>MATCH(N3,H3:M3,FALSE)</f>
        <v>3</v>
      </c>
      <c r="P3" t="s">
        <v>2</v>
      </c>
    </row>
    <row r="4" spans="1:28" ht="15.75" x14ac:dyDescent="0.25">
      <c r="F4" s="1">
        <v>21</v>
      </c>
      <c r="G4" s="1" t="str">
        <f>VLOOKUP(F4,A$10:N$53,2)</f>
        <v>SOM Oncology Center</v>
      </c>
      <c r="H4" s="1">
        <f t="shared" ref="H4:M6" si="1">VLOOKUP($F4,$A$10:$N$53,H$1)</f>
        <v>-0.2638960503767665</v>
      </c>
      <c r="I4" s="1">
        <f>VLOOKUP($F4,$A$10:$N$53,I$1)</f>
        <v>1.4899378735222735</v>
      </c>
      <c r="J4" s="1">
        <f t="shared" si="1"/>
        <v>-0.55516296942399501</v>
      </c>
      <c r="K4" s="1">
        <f t="shared" si="1"/>
        <v>0.82781057200325026</v>
      </c>
      <c r="L4" s="1">
        <f t="shared" si="1"/>
        <v>0.54599545705065344</v>
      </c>
      <c r="M4" s="1">
        <f t="shared" si="1"/>
        <v>-0.54167066877583792</v>
      </c>
      <c r="N4" s="1">
        <f>MAX(H4:M4)</f>
        <v>1.4899378735222735</v>
      </c>
      <c r="O4" s="1">
        <f>MATCH(N4,H4:M4,FALSE)</f>
        <v>2</v>
      </c>
      <c r="P4" t="s">
        <v>279</v>
      </c>
    </row>
    <row r="5" spans="1:28" ht="15.75" x14ac:dyDescent="0.25">
      <c r="F5" s="1">
        <v>20</v>
      </c>
      <c r="G5" s="1" t="str">
        <f>VLOOKUP(F5,A$10:N$53,2)</f>
        <v>SOM Neuroscience</v>
      </c>
      <c r="H5" s="1">
        <f t="shared" si="1"/>
        <v>0.66039667066521845</v>
      </c>
      <c r="I5" s="1">
        <f t="shared" si="1"/>
        <v>-0.28515710715472614</v>
      </c>
      <c r="J5" s="1">
        <f t="shared" si="1"/>
        <v>-0.18716731058813493</v>
      </c>
      <c r="K5" s="1">
        <f t="shared" si="1"/>
        <v>-0.7216460710330469</v>
      </c>
      <c r="L5" s="1">
        <f t="shared" si="1"/>
        <v>0.26426920152743782</v>
      </c>
      <c r="M5" s="1">
        <f t="shared" si="1"/>
        <v>-0.21843701996675183</v>
      </c>
      <c r="N5" s="1">
        <f t="shared" ref="N4:N5" si="2">MAX(H5:M5)</f>
        <v>0.66039667066521845</v>
      </c>
      <c r="O5" s="1">
        <f t="shared" ref="O5" si="3">MATCH(N5,H5:M5,FALSE)</f>
        <v>1</v>
      </c>
      <c r="P5" t="s">
        <v>281</v>
      </c>
      <c r="S5" t="s">
        <v>278</v>
      </c>
    </row>
    <row r="6" spans="1:28" ht="15.75" x14ac:dyDescent="0.25">
      <c r="F6" s="1">
        <v>38</v>
      </c>
      <c r="G6" s="1" t="str">
        <f>VLOOKUP(F6,A$10:N$53,2)</f>
        <v>SPH Epidemiology</v>
      </c>
      <c r="H6" s="1">
        <f>VLOOKUP($F6,$A$10:$N$53,H$1)</f>
        <v>1.1250822343398357</v>
      </c>
      <c r="I6" s="1">
        <f>VLOOKUP($F6,$A$10:$N$53,I$1)</f>
        <v>-0.77900320861288264</v>
      </c>
      <c r="J6" s="1">
        <f t="shared" si="1"/>
        <v>-0.75784560423892644</v>
      </c>
      <c r="K6" s="1">
        <f t="shared" si="1"/>
        <v>3.8014884094852028E-2</v>
      </c>
      <c r="L6" s="1">
        <f t="shared" si="1"/>
        <v>6.2891415930461977E-2</v>
      </c>
      <c r="M6" s="1">
        <f>VLOOKUP($F6,$A$10:$N$53,M$1)</f>
        <v>-0.33727465572825222</v>
      </c>
      <c r="N6" s="1">
        <f>MAX(H6:M6)</f>
        <v>1.1250822343398357</v>
      </c>
      <c r="O6" s="1">
        <f>MATCH(N6,H6:M6,FALSE)</f>
        <v>1</v>
      </c>
      <c r="P6" t="s">
        <v>282</v>
      </c>
      <c r="S6">
        <f>SUM(S11:S53)</f>
        <v>144.53515888195963</v>
      </c>
    </row>
    <row r="8" spans="1:28" ht="15.75" x14ac:dyDescent="0.25">
      <c r="B8" s="1" t="s">
        <v>263</v>
      </c>
      <c r="C8">
        <f>AVERAGE(C11:C53)</f>
        <v>0.31674823971971483</v>
      </c>
      <c r="D8">
        <f t="shared" ref="D8:H8" si="4">AVERAGE(D11:D53)</f>
        <v>7.7718173807275637E-2</v>
      </c>
      <c r="E8">
        <f t="shared" si="4"/>
        <v>3.7547682350026715E-2</v>
      </c>
      <c r="F8">
        <f t="shared" si="4"/>
        <v>3.4857104509781162E-2</v>
      </c>
      <c r="G8">
        <f t="shared" si="4"/>
        <v>8.1397725633780588E-2</v>
      </c>
      <c r="H8">
        <f t="shared" si="4"/>
        <v>0.45173107397942103</v>
      </c>
    </row>
    <row r="9" spans="1:28" ht="15.75" x14ac:dyDescent="0.25">
      <c r="B9" s="1" t="s">
        <v>264</v>
      </c>
      <c r="C9">
        <f>STDEV(C11:C53)</f>
        <v>0.10398057712462733</v>
      </c>
      <c r="D9">
        <f t="shared" ref="D9:H9" si="5">STDEV(D11:D53)</f>
        <v>5.3367681974057418E-2</v>
      </c>
      <c r="E9">
        <f t="shared" si="5"/>
        <v>3.3647341142198056E-2</v>
      </c>
      <c r="F9">
        <f t="shared" si="5"/>
        <v>3.3867624066916423E-2</v>
      </c>
      <c r="G9">
        <f t="shared" si="5"/>
        <v>4.6741255866461363E-2</v>
      </c>
      <c r="H9">
        <f t="shared" si="5"/>
        <v>0.16052410584108626</v>
      </c>
    </row>
    <row r="10" spans="1:28" x14ac:dyDescent="0.25">
      <c r="B10" t="s">
        <v>6</v>
      </c>
      <c r="C10" t="s">
        <v>0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s="4" t="s">
        <v>265</v>
      </c>
      <c r="J10" s="2" t="s">
        <v>266</v>
      </c>
      <c r="K10" s="2" t="s">
        <v>267</v>
      </c>
      <c r="L10" s="2" t="s">
        <v>268</v>
      </c>
      <c r="M10" s="2" t="s">
        <v>269</v>
      </c>
      <c r="N10" s="3" t="s">
        <v>270</v>
      </c>
      <c r="O10" t="s">
        <v>273</v>
      </c>
      <c r="P10" t="s">
        <v>274</v>
      </c>
      <c r="Q10" t="s">
        <v>275</v>
      </c>
      <c r="R10" t="s">
        <v>280</v>
      </c>
      <c r="S10" t="s">
        <v>276</v>
      </c>
      <c r="T10" t="s">
        <v>277</v>
      </c>
    </row>
    <row r="11" spans="1:28" x14ac:dyDescent="0.25">
      <c r="A11">
        <v>1</v>
      </c>
      <c r="B11" t="s">
        <v>10</v>
      </c>
      <c r="C11">
        <f>V11/$AB11</f>
        <v>0.37037037037037035</v>
      </c>
      <c r="D11">
        <f>W11/$AB11</f>
        <v>0.14814814814814814</v>
      </c>
      <c r="E11">
        <f t="shared" ref="D11:H11" si="6">X11/$AB11</f>
        <v>0.1111111111111111</v>
      </c>
      <c r="F11">
        <f t="shared" si="6"/>
        <v>7.407407407407407E-2</v>
      </c>
      <c r="G11">
        <f t="shared" si="6"/>
        <v>7.407407407407407E-2</v>
      </c>
      <c r="H11">
        <f>AA11/$AB11</f>
        <v>0.22222222222222221</v>
      </c>
      <c r="I11" s="4">
        <f>STANDARDIZE(C11,C$8,C$9)</f>
        <v>0.51569372024533</v>
      </c>
      <c r="J11" s="2">
        <f>STANDARDIZE(D11,D$8,D$9)</f>
        <v>1.3197120754674945</v>
      </c>
      <c r="K11" s="2">
        <f>STANDARDIZE(E11,E$8,E$9)</f>
        <v>2.1863073355542637</v>
      </c>
      <c r="L11" s="2">
        <f>STANDARDIZE(F11,F$8,F$9)</f>
        <v>1.1579486499202638</v>
      </c>
      <c r="M11" s="2">
        <f t="shared" ref="M11:N11" si="7">STANDARDIZE(G11,G$8,G$9)</f>
        <v>-0.15668495473527738</v>
      </c>
      <c r="N11" s="3">
        <f t="shared" si="7"/>
        <v>-1.4297469564129219</v>
      </c>
      <c r="O11">
        <f>SUMXMY2(I11:N11,H$3:M$3)</f>
        <v>1.5159693579747582</v>
      </c>
      <c r="P11">
        <f>SUMXMY2(I11:N11,H$4:M$4)</f>
        <v>9.5438268701212348</v>
      </c>
      <c r="Q11">
        <f>SUMXMY2(I11:N11,H$5:M$5)</f>
        <v>13.407276411915152</v>
      </c>
      <c r="R11">
        <f>SUMXMY2(I11:N11,I$6:N$6)</f>
        <v>18.366561686840022</v>
      </c>
      <c r="S11">
        <f>MIN(O11:R11)</f>
        <v>1.5159693579747582</v>
      </c>
      <c r="T11">
        <f>MATCH(S11,O11:R11,FALSE)</f>
        <v>1</v>
      </c>
      <c r="V11">
        <v>10</v>
      </c>
      <c r="W11">
        <v>4</v>
      </c>
      <c r="X11">
        <v>3</v>
      </c>
      <c r="Y11">
        <v>2</v>
      </c>
      <c r="Z11">
        <v>2</v>
      </c>
      <c r="AA11">
        <v>6</v>
      </c>
      <c r="AB11">
        <f>SUM(V11:AA11)</f>
        <v>27</v>
      </c>
    </row>
    <row r="12" spans="1:28" x14ac:dyDescent="0.25">
      <c r="A12">
        <v>2</v>
      </c>
      <c r="B12" t="s">
        <v>16</v>
      </c>
      <c r="C12">
        <f t="shared" ref="C12:C53" si="8">V12/$AB12</f>
        <v>0.45</v>
      </c>
      <c r="D12">
        <f t="shared" ref="D12:D53" si="9">W12/$AB12</f>
        <v>0.15</v>
      </c>
      <c r="E12">
        <f t="shared" ref="E12:E53" si="10">X12/$AB12</f>
        <v>0</v>
      </c>
      <c r="F12">
        <f t="shared" ref="F12:F53" si="11">Y12/$AB12</f>
        <v>0.05</v>
      </c>
      <c r="G12">
        <f t="shared" ref="G12:G53" si="12">Z12/$AB12</f>
        <v>0.1</v>
      </c>
      <c r="H12">
        <f t="shared" ref="H12:H53" si="13">AA12/$AB12</f>
        <v>0.25</v>
      </c>
      <c r="I12" s="4">
        <f t="shared" ref="I12:I53" si="14">STANDARDIZE(C12,C$8,C$9)</f>
        <v>1.2815062578521226</v>
      </c>
      <c r="J12" s="2">
        <f t="shared" ref="J12:J53" si="15">STANDARDIZE(D12,D$8,D$9)</f>
        <v>1.3544119496863534</v>
      </c>
      <c r="K12" s="2">
        <f t="shared" ref="K12:K53" si="16">STANDARDIZE(E12,E$8,E$9)</f>
        <v>-1.115918259078639</v>
      </c>
      <c r="L12" s="2">
        <f t="shared" ref="L12:L53" si="17">STANDARDIZE(F12,F$8,F$9)</f>
        <v>0.44712010090519383</v>
      </c>
      <c r="M12" s="2">
        <f t="shared" ref="M12:M53" si="18">STANDARDIZE(G12,G$8,G$9)</f>
        <v>0.39798405116382979</v>
      </c>
      <c r="N12" s="3">
        <f t="shared" ref="N12:N53" si="19">STANDARDIZE(H12,H$8,H$9)</f>
        <v>-1.2567026797777547</v>
      </c>
      <c r="O12">
        <f>SUMXMY2(I12:N12,H$3:M$3)</f>
        <v>12.452325707390321</v>
      </c>
      <c r="P12">
        <f t="shared" ref="P12:P53" si="20">SUMXMY2(I12:N12,H$4:M$4)</f>
        <v>3.3991854530013206</v>
      </c>
      <c r="Q12">
        <f t="shared" ref="Q12:Q53" si="21">SUMXMY2(I12:N12,H$5:M$5)</f>
        <v>6.3984317417914731</v>
      </c>
      <c r="R12">
        <f>SUMXMY2(I12:N12,I$6:N$6)</f>
        <v>16.400029359956722</v>
      </c>
      <c r="S12">
        <f t="shared" ref="S12:S53" si="22">MIN(O12:R12)</f>
        <v>3.3991854530013206</v>
      </c>
      <c r="T12">
        <f t="shared" ref="T12:T53" si="23">MATCH(S12,O12:R12,FALSE)</f>
        <v>2</v>
      </c>
      <c r="V12">
        <v>9</v>
      </c>
      <c r="W12">
        <v>3</v>
      </c>
      <c r="X12">
        <v>0</v>
      </c>
      <c r="Y12">
        <v>1</v>
      </c>
      <c r="Z12">
        <v>2</v>
      </c>
      <c r="AA12">
        <v>5</v>
      </c>
      <c r="AB12">
        <f t="shared" ref="AB12:AB53" si="24">SUM(V12:AA12)</f>
        <v>20</v>
      </c>
    </row>
    <row r="13" spans="1:28" x14ac:dyDescent="0.25">
      <c r="A13">
        <v>3</v>
      </c>
      <c r="B13" t="s">
        <v>22</v>
      </c>
      <c r="C13">
        <f t="shared" si="8"/>
        <v>0.36734693877551022</v>
      </c>
      <c r="D13">
        <f t="shared" si="9"/>
        <v>4.0816326530612242E-2</v>
      </c>
      <c r="E13">
        <f t="shared" si="10"/>
        <v>0.10204081632653061</v>
      </c>
      <c r="F13">
        <f t="shared" si="11"/>
        <v>2.0408163265306121E-2</v>
      </c>
      <c r="G13">
        <f t="shared" si="12"/>
        <v>0.10204081632653061</v>
      </c>
      <c r="H13">
        <f t="shared" si="13"/>
        <v>0.36734693877551022</v>
      </c>
      <c r="I13" s="4">
        <f t="shared" si="14"/>
        <v>0.48661683224886931</v>
      </c>
      <c r="J13" s="2">
        <f t="shared" si="15"/>
        <v>-0.69146430782962931</v>
      </c>
      <c r="K13" s="2">
        <f t="shared" si="16"/>
        <v>1.9167378992577004</v>
      </c>
      <c r="L13" s="2">
        <f t="shared" si="17"/>
        <v>-0.42662990518397431</v>
      </c>
      <c r="M13" s="2">
        <f t="shared" si="18"/>
        <v>0.44164604288183523</v>
      </c>
      <c r="N13" s="3">
        <f t="shared" si="19"/>
        <v>-0.52567889889041586</v>
      </c>
      <c r="O13">
        <f>SUMXMY2(I13:N13,H$3:M$3)</f>
        <v>3.5280853371129814</v>
      </c>
      <c r="P13">
        <f t="shared" si="20"/>
        <v>13.016844416130356</v>
      </c>
      <c r="Q13">
        <f t="shared" si="21"/>
        <v>4.8345967597024311</v>
      </c>
      <c r="R13">
        <f t="shared" ref="R12:R53" si="25">SUMXMY2(I13:N13,I$6:N$6)</f>
        <v>8.7071616295789394</v>
      </c>
      <c r="S13">
        <f t="shared" si="22"/>
        <v>3.5280853371129814</v>
      </c>
      <c r="T13">
        <f t="shared" si="23"/>
        <v>1</v>
      </c>
      <c r="V13">
        <v>18</v>
      </c>
      <c r="W13">
        <v>2</v>
      </c>
      <c r="X13">
        <v>5</v>
      </c>
      <c r="Y13">
        <v>1</v>
      </c>
      <c r="Z13">
        <v>5</v>
      </c>
      <c r="AA13">
        <v>18</v>
      </c>
      <c r="AB13">
        <f t="shared" si="24"/>
        <v>49</v>
      </c>
    </row>
    <row r="14" spans="1:28" x14ac:dyDescent="0.25">
      <c r="A14">
        <v>4</v>
      </c>
      <c r="B14" t="s">
        <v>27</v>
      </c>
      <c r="C14">
        <f t="shared" si="8"/>
        <v>0.22727272727272727</v>
      </c>
      <c r="D14">
        <f t="shared" si="9"/>
        <v>4.5454545454545456E-2</v>
      </c>
      <c r="E14">
        <f t="shared" si="10"/>
        <v>4.5454545454545456E-2</v>
      </c>
      <c r="F14">
        <f t="shared" si="11"/>
        <v>0</v>
      </c>
      <c r="G14">
        <f t="shared" si="12"/>
        <v>0.18181818181818182</v>
      </c>
      <c r="H14">
        <f>AA14/$AB14</f>
        <v>0.5</v>
      </c>
      <c r="I14" s="4">
        <f t="shared" si="14"/>
        <v>-0.86050217185989919</v>
      </c>
      <c r="J14" s="2">
        <f t="shared" si="15"/>
        <v>-0.60455367666922211</v>
      </c>
      <c r="K14" s="2">
        <f t="shared" si="16"/>
        <v>0.23499221145300322</v>
      </c>
      <c r="L14" s="2">
        <f t="shared" si="17"/>
        <v>-1.0292161162799522</v>
      </c>
      <c r="M14" s="2">
        <f t="shared" si="18"/>
        <v>2.1484329918584142</v>
      </c>
      <c r="N14" s="3">
        <f t="shared" si="19"/>
        <v>0.30069580993874945</v>
      </c>
      <c r="O14">
        <f>SUMXMY2(I14:N14,H$3:M$3)</f>
        <v>14.494035956849944</v>
      </c>
      <c r="P14">
        <f t="shared" si="20"/>
        <v>12.093114386300348</v>
      </c>
      <c r="Q14">
        <f t="shared" si="21"/>
        <v>6.5075375364751418</v>
      </c>
      <c r="R14">
        <f>SUMXMY2(I14:N14,I$6:N$6)</f>
        <v>8.1199949114799033</v>
      </c>
      <c r="S14">
        <f t="shared" si="22"/>
        <v>6.5075375364751418</v>
      </c>
      <c r="T14">
        <f t="shared" si="23"/>
        <v>3</v>
      </c>
      <c r="V14">
        <v>5</v>
      </c>
      <c r="W14">
        <v>1</v>
      </c>
      <c r="X14">
        <v>1</v>
      </c>
      <c r="Y14">
        <v>0</v>
      </c>
      <c r="Z14">
        <v>4</v>
      </c>
      <c r="AA14">
        <v>11</v>
      </c>
      <c r="AB14">
        <f t="shared" si="24"/>
        <v>22</v>
      </c>
    </row>
    <row r="15" spans="1:28" x14ac:dyDescent="0.25">
      <c r="A15">
        <v>5</v>
      </c>
      <c r="B15" t="s">
        <v>30</v>
      </c>
      <c r="C15">
        <f t="shared" si="8"/>
        <v>0.23809523809523808</v>
      </c>
      <c r="D15">
        <f t="shared" si="9"/>
        <v>0.14285714285714285</v>
      </c>
      <c r="E15">
        <f t="shared" si="10"/>
        <v>0</v>
      </c>
      <c r="F15">
        <f t="shared" si="11"/>
        <v>0.19047619047619047</v>
      </c>
      <c r="G15">
        <f t="shared" si="12"/>
        <v>0</v>
      </c>
      <c r="H15">
        <f t="shared" si="13"/>
        <v>0.42857142857142855</v>
      </c>
      <c r="I15" s="4">
        <f t="shared" si="14"/>
        <v>-0.75642012959983984</v>
      </c>
      <c r="J15" s="2">
        <f t="shared" si="15"/>
        <v>1.2205695776993264</v>
      </c>
      <c r="K15" s="2">
        <f>STANDARDIZE(E15,E$8,E$9)</f>
        <v>-1.115918259078639</v>
      </c>
      <c r="L15" s="2">
        <f t="shared" si="17"/>
        <v>4.5949218539491747</v>
      </c>
      <c r="M15" s="2">
        <f t="shared" si="18"/>
        <v>-1.7414535430184401</v>
      </c>
      <c r="N15" s="3">
        <f t="shared" si="19"/>
        <v>-0.14427518712310902</v>
      </c>
      <c r="O15">
        <f t="shared" ref="O15:O53" si="26">SUMXMY2(I15:N15,H$3:M$3)</f>
        <v>32.348822760047547</v>
      </c>
      <c r="P15">
        <f t="shared" si="20"/>
        <v>20.211059249604123</v>
      </c>
      <c r="Q15">
        <f t="shared" si="21"/>
        <v>37.431479225706042</v>
      </c>
      <c r="R15">
        <f>SUMXMY2(I15:N15,I$6:N$6)</f>
        <v>29.368484828558387</v>
      </c>
      <c r="S15">
        <f t="shared" si="22"/>
        <v>20.211059249604123</v>
      </c>
      <c r="T15">
        <f t="shared" si="23"/>
        <v>2</v>
      </c>
      <c r="V15">
        <v>5</v>
      </c>
      <c r="W15">
        <v>3</v>
      </c>
      <c r="X15">
        <v>0</v>
      </c>
      <c r="Y15">
        <v>4</v>
      </c>
      <c r="Z15">
        <v>0</v>
      </c>
      <c r="AA15">
        <v>9</v>
      </c>
      <c r="AB15">
        <f t="shared" si="24"/>
        <v>21</v>
      </c>
    </row>
    <row r="16" spans="1:28" x14ac:dyDescent="0.25">
      <c r="A16">
        <v>6</v>
      </c>
      <c r="B16" t="s">
        <v>35</v>
      </c>
      <c r="C16">
        <f t="shared" si="8"/>
        <v>0.39393939393939392</v>
      </c>
      <c r="D16">
        <f t="shared" si="9"/>
        <v>4.5454545454545456E-2</v>
      </c>
      <c r="E16">
        <f t="shared" si="10"/>
        <v>0</v>
      </c>
      <c r="F16">
        <f t="shared" si="11"/>
        <v>3.0303030303030304E-2</v>
      </c>
      <c r="G16">
        <f t="shared" si="12"/>
        <v>4.5454545454545456E-2</v>
      </c>
      <c r="H16">
        <f t="shared" si="13"/>
        <v>0.48484848484848486</v>
      </c>
      <c r="I16" s="4">
        <f>STANDARDIZE(C16,C$8,C$9)</f>
        <v>0.7423612789450148</v>
      </c>
      <c r="J16" s="2">
        <f t="shared" si="15"/>
        <v>-0.60455367666922211</v>
      </c>
      <c r="K16" s="2">
        <f t="shared" si="16"/>
        <v>-1.115918259078639</v>
      </c>
      <c r="L16" s="2">
        <f t="shared" si="17"/>
        <v>-0.1344668937435001</v>
      </c>
      <c r="M16" s="2">
        <f t="shared" si="18"/>
        <v>-0.7689819092992265</v>
      </c>
      <c r="N16" s="3">
        <f t="shared" si="19"/>
        <v>0.20630802268320383</v>
      </c>
      <c r="O16">
        <f t="shared" si="26"/>
        <v>14.51183142322787</v>
      </c>
      <c r="P16">
        <f t="shared" si="20"/>
        <v>8.9285106794862763</v>
      </c>
      <c r="Q16">
        <f t="shared" si="21"/>
        <v>2.5641062854727772</v>
      </c>
      <c r="R16">
        <f t="shared" si="25"/>
        <v>4.7390775251630135</v>
      </c>
      <c r="S16">
        <f t="shared" si="22"/>
        <v>2.5641062854727772</v>
      </c>
      <c r="T16">
        <f t="shared" si="23"/>
        <v>3</v>
      </c>
      <c r="V16">
        <v>26</v>
      </c>
      <c r="W16">
        <v>3</v>
      </c>
      <c r="X16">
        <v>0</v>
      </c>
      <c r="Y16">
        <v>2</v>
      </c>
      <c r="Z16">
        <v>3</v>
      </c>
      <c r="AA16">
        <v>32</v>
      </c>
      <c r="AB16">
        <f t="shared" si="24"/>
        <v>66</v>
      </c>
    </row>
    <row r="17" spans="1:28" x14ac:dyDescent="0.25">
      <c r="A17">
        <v>7</v>
      </c>
      <c r="B17" t="s">
        <v>40</v>
      </c>
      <c r="C17">
        <f t="shared" si="8"/>
        <v>0.4</v>
      </c>
      <c r="D17">
        <f t="shared" si="9"/>
        <v>0.13333333333333333</v>
      </c>
      <c r="E17">
        <f t="shared" si="10"/>
        <v>3.3333333333333333E-2</v>
      </c>
      <c r="F17">
        <f t="shared" si="11"/>
        <v>0</v>
      </c>
      <c r="G17">
        <f t="shared" si="12"/>
        <v>0.1</v>
      </c>
      <c r="H17">
        <f t="shared" si="13"/>
        <v>0.33333333333333331</v>
      </c>
      <c r="I17" s="4">
        <f t="shared" si="14"/>
        <v>0.80064722261064847</v>
      </c>
      <c r="J17" s="2">
        <f t="shared" si="15"/>
        <v>1.042113081716624</v>
      </c>
      <c r="K17" s="2">
        <f t="shared" si="16"/>
        <v>-0.12525058068876804</v>
      </c>
      <c r="L17" s="2">
        <f t="shared" si="17"/>
        <v>-1.0292161162799522</v>
      </c>
      <c r="M17" s="2">
        <f t="shared" si="18"/>
        <v>0.39798405116382979</v>
      </c>
      <c r="N17" s="3">
        <f t="shared" si="19"/>
        <v>-0.73756984987225349</v>
      </c>
      <c r="O17">
        <f t="shared" si="26"/>
        <v>7.5730824848901097</v>
      </c>
      <c r="P17">
        <f t="shared" si="20"/>
        <v>5.0274560726294792</v>
      </c>
      <c r="Q17">
        <f t="shared" si="21"/>
        <v>2.1671279418611791</v>
      </c>
      <c r="R17">
        <f t="shared" si="25"/>
        <v>10.964579382793506</v>
      </c>
      <c r="S17">
        <f t="shared" si="22"/>
        <v>2.1671279418611791</v>
      </c>
      <c r="T17">
        <f t="shared" si="23"/>
        <v>3</v>
      </c>
      <c r="V17">
        <v>12</v>
      </c>
      <c r="W17">
        <v>4</v>
      </c>
      <c r="X17">
        <v>1</v>
      </c>
      <c r="Y17">
        <v>0</v>
      </c>
      <c r="Z17">
        <v>3</v>
      </c>
      <c r="AA17">
        <v>10</v>
      </c>
      <c r="AB17">
        <f t="shared" si="24"/>
        <v>30</v>
      </c>
    </row>
    <row r="18" spans="1:28" x14ac:dyDescent="0.25">
      <c r="A18">
        <v>8</v>
      </c>
      <c r="B18" t="s">
        <v>45</v>
      </c>
      <c r="C18">
        <f t="shared" si="8"/>
        <v>0.26315789473684209</v>
      </c>
      <c r="D18">
        <f t="shared" si="9"/>
        <v>0.17543859649122806</v>
      </c>
      <c r="E18">
        <f t="shared" si="10"/>
        <v>0.10526315789473684</v>
      </c>
      <c r="F18">
        <f t="shared" si="11"/>
        <v>0</v>
      </c>
      <c r="G18">
        <f t="shared" si="12"/>
        <v>5.2631578947368418E-2</v>
      </c>
      <c r="H18">
        <f t="shared" si="13"/>
        <v>0.40350877192982454</v>
      </c>
      <c r="I18" s="4">
        <f t="shared" si="14"/>
        <v>-0.51538803173443926</v>
      </c>
      <c r="J18" s="2">
        <f t="shared" si="15"/>
        <v>1.8310786429033086</v>
      </c>
      <c r="K18" s="2">
        <f t="shared" si="16"/>
        <v>2.0125059884683214</v>
      </c>
      <c r="L18" s="2">
        <f t="shared" si="17"/>
        <v>-1.0292161162799522</v>
      </c>
      <c r="M18" s="2">
        <f t="shared" si="18"/>
        <v>-0.61543375660671917</v>
      </c>
      <c r="N18" s="3">
        <f t="shared" si="19"/>
        <v>-0.30040536153077863</v>
      </c>
      <c r="O18">
        <f t="shared" si="26"/>
        <v>3.6782285406491058</v>
      </c>
      <c r="P18">
        <f t="shared" si="20"/>
        <v>11.62822400635782</v>
      </c>
      <c r="Q18">
        <f t="shared" si="21"/>
        <v>11.574681475104587</v>
      </c>
      <c r="R18">
        <f t="shared" si="25"/>
        <v>13.972723073464827</v>
      </c>
      <c r="S18">
        <f t="shared" si="22"/>
        <v>3.6782285406491058</v>
      </c>
      <c r="T18">
        <f t="shared" si="23"/>
        <v>1</v>
      </c>
      <c r="V18">
        <v>15</v>
      </c>
      <c r="W18">
        <v>10</v>
      </c>
      <c r="X18">
        <v>6</v>
      </c>
      <c r="Y18">
        <v>0</v>
      </c>
      <c r="Z18">
        <v>3</v>
      </c>
      <c r="AA18">
        <v>23</v>
      </c>
      <c r="AB18">
        <f t="shared" si="24"/>
        <v>57</v>
      </c>
    </row>
    <row r="19" spans="1:28" x14ac:dyDescent="0.25">
      <c r="A19">
        <v>9</v>
      </c>
      <c r="B19" t="s">
        <v>50</v>
      </c>
      <c r="C19">
        <f t="shared" si="8"/>
        <v>0.42424242424242425</v>
      </c>
      <c r="D19">
        <f t="shared" si="9"/>
        <v>6.0606060606060608E-2</v>
      </c>
      <c r="E19">
        <f t="shared" si="10"/>
        <v>6.0606060606060608E-2</v>
      </c>
      <c r="F19">
        <f t="shared" si="11"/>
        <v>3.0303030303030304E-2</v>
      </c>
      <c r="G19">
        <f t="shared" si="12"/>
        <v>0.12121212121212122</v>
      </c>
      <c r="H19">
        <f t="shared" si="13"/>
        <v>0.30303030303030304</v>
      </c>
      <c r="I19" s="4">
        <f t="shared" si="14"/>
        <v>1.0337909972731814</v>
      </c>
      <c r="J19" s="2">
        <f t="shared" si="15"/>
        <v>-0.32064561487855897</v>
      </c>
      <c r="K19" s="2">
        <f t="shared" si="16"/>
        <v>0.68529570163021725</v>
      </c>
      <c r="L19" s="2">
        <f t="shared" si="17"/>
        <v>-0.1344668937435001</v>
      </c>
      <c r="M19" s="2">
        <f t="shared" si="18"/>
        <v>0.85180414689946271</v>
      </c>
      <c r="N19" s="3">
        <f t="shared" si="19"/>
        <v>-0.92634542438334466</v>
      </c>
      <c r="O19">
        <f t="shared" si="26"/>
        <v>5.4076317274964492</v>
      </c>
      <c r="P19">
        <f t="shared" si="20"/>
        <v>7.6684135001744771</v>
      </c>
      <c r="Q19">
        <f t="shared" si="21"/>
        <v>2.092985472331983</v>
      </c>
      <c r="R19">
        <f t="shared" si="25"/>
        <v>9.5575532605704332</v>
      </c>
      <c r="S19">
        <f t="shared" si="22"/>
        <v>2.092985472331983</v>
      </c>
      <c r="T19">
        <f t="shared" si="23"/>
        <v>3</v>
      </c>
      <c r="V19">
        <v>14</v>
      </c>
      <c r="W19">
        <v>2</v>
      </c>
      <c r="X19">
        <v>2</v>
      </c>
      <c r="Y19">
        <v>1</v>
      </c>
      <c r="Z19">
        <v>4</v>
      </c>
      <c r="AA19">
        <v>10</v>
      </c>
      <c r="AB19">
        <f t="shared" si="24"/>
        <v>33</v>
      </c>
    </row>
    <row r="20" spans="1:28" x14ac:dyDescent="0.25">
      <c r="A20">
        <v>10</v>
      </c>
      <c r="B20" t="s">
        <v>54</v>
      </c>
      <c r="C20">
        <f t="shared" si="8"/>
        <v>0.4</v>
      </c>
      <c r="D20">
        <f t="shared" si="9"/>
        <v>3.3333333333333333E-2</v>
      </c>
      <c r="E20">
        <f t="shared" si="10"/>
        <v>6.6666666666666666E-2</v>
      </c>
      <c r="F20">
        <f t="shared" si="11"/>
        <v>6.6666666666666666E-2</v>
      </c>
      <c r="G20">
        <f t="shared" si="12"/>
        <v>6.6666666666666666E-2</v>
      </c>
      <c r="H20">
        <f t="shared" si="13"/>
        <v>0.36666666666666664</v>
      </c>
      <c r="I20" s="4">
        <f t="shared" si="14"/>
        <v>0.80064722261064847</v>
      </c>
      <c r="J20" s="2">
        <f t="shared" si="15"/>
        <v>-0.83168012610175257</v>
      </c>
      <c r="K20" s="2">
        <f t="shared" si="16"/>
        <v>0.86541709770110276</v>
      </c>
      <c r="L20" s="2">
        <f t="shared" si="17"/>
        <v>0.93923217330024233</v>
      </c>
      <c r="M20" s="2">
        <f t="shared" si="18"/>
        <v>-0.31516181356359363</v>
      </c>
      <c r="N20" s="3">
        <f t="shared" si="19"/>
        <v>-0.5299167179100529</v>
      </c>
      <c r="O20">
        <f t="shared" si="26"/>
        <v>5.3504712901547871</v>
      </c>
      <c r="P20">
        <f t="shared" si="20"/>
        <v>9.295355016682489</v>
      </c>
      <c r="Q20">
        <f t="shared" si="21"/>
        <v>4.6175680101134775</v>
      </c>
      <c r="R20">
        <f t="shared" si="25"/>
        <v>6.6928250773281928</v>
      </c>
      <c r="S20">
        <f t="shared" si="22"/>
        <v>4.6175680101134775</v>
      </c>
      <c r="T20">
        <f t="shared" si="23"/>
        <v>3</v>
      </c>
      <c r="V20">
        <v>12</v>
      </c>
      <c r="W20">
        <v>1</v>
      </c>
      <c r="X20">
        <v>2</v>
      </c>
      <c r="Y20">
        <v>2</v>
      </c>
      <c r="Z20">
        <v>2</v>
      </c>
      <c r="AA20">
        <v>11</v>
      </c>
      <c r="AB20">
        <f t="shared" si="24"/>
        <v>30</v>
      </c>
    </row>
    <row r="21" spans="1:28" x14ac:dyDescent="0.25">
      <c r="A21">
        <v>11</v>
      </c>
      <c r="B21" t="s">
        <v>56</v>
      </c>
      <c r="C21">
        <f t="shared" si="8"/>
        <v>0.5</v>
      </c>
      <c r="D21">
        <f t="shared" si="9"/>
        <v>0</v>
      </c>
      <c r="E21">
        <f t="shared" si="10"/>
        <v>7.1428571428571425E-2</v>
      </c>
      <c r="F21">
        <f t="shared" si="11"/>
        <v>0</v>
      </c>
      <c r="G21">
        <f t="shared" si="12"/>
        <v>7.1428571428571425E-2</v>
      </c>
      <c r="H21">
        <f t="shared" si="13"/>
        <v>0.35714285714285715</v>
      </c>
      <c r="I21" s="4">
        <f t="shared" si="14"/>
        <v>1.7623652930935967</v>
      </c>
      <c r="J21" s="2">
        <f>STANDARDIZE(D21,D$8,D$9)</f>
        <v>-1.4562778620412116</v>
      </c>
      <c r="K21" s="2">
        <f t="shared" si="16"/>
        <v>1.0069410517567985</v>
      </c>
      <c r="L21" s="2">
        <f t="shared" si="17"/>
        <v>-1.0292161162799522</v>
      </c>
      <c r="M21" s="2">
        <f t="shared" si="18"/>
        <v>-0.21328383288824748</v>
      </c>
      <c r="N21" s="3">
        <f t="shared" si="19"/>
        <v>-0.58924618418496721</v>
      </c>
      <c r="O21">
        <f t="shared" si="26"/>
        <v>11.291264000598046</v>
      </c>
      <c r="P21">
        <f t="shared" si="20"/>
        <v>19.253407756306064</v>
      </c>
      <c r="Q21">
        <f t="shared" si="21"/>
        <v>4.4719091180457129</v>
      </c>
      <c r="R21">
        <f t="shared" si="25"/>
        <v>12.032173911205716</v>
      </c>
      <c r="S21">
        <f t="shared" si="22"/>
        <v>4.4719091180457129</v>
      </c>
      <c r="T21">
        <f t="shared" si="23"/>
        <v>3</v>
      </c>
      <c r="V21">
        <v>7</v>
      </c>
      <c r="W21">
        <v>0</v>
      </c>
      <c r="X21">
        <v>1</v>
      </c>
      <c r="Y21">
        <v>0</v>
      </c>
      <c r="Z21">
        <v>1</v>
      </c>
      <c r="AA21">
        <v>5</v>
      </c>
      <c r="AB21">
        <f t="shared" si="24"/>
        <v>14</v>
      </c>
    </row>
    <row r="22" spans="1:28" x14ac:dyDescent="0.25">
      <c r="A22">
        <v>12</v>
      </c>
      <c r="B22" t="s">
        <v>60</v>
      </c>
      <c r="C22">
        <f t="shared" si="8"/>
        <v>0.32500000000000001</v>
      </c>
      <c r="D22">
        <f t="shared" si="9"/>
        <v>2.5000000000000001E-2</v>
      </c>
      <c r="E22">
        <f>X22/$AB22</f>
        <v>0</v>
      </c>
      <c r="F22">
        <f t="shared" si="11"/>
        <v>0</v>
      </c>
      <c r="G22">
        <f t="shared" si="12"/>
        <v>0.05</v>
      </c>
      <c r="H22">
        <f t="shared" si="13"/>
        <v>0.6</v>
      </c>
      <c r="I22" s="4">
        <f t="shared" si="14"/>
        <v>7.9358669748436986E-2</v>
      </c>
      <c r="J22" s="2">
        <f t="shared" si="15"/>
        <v>-0.98782956008661726</v>
      </c>
      <c r="K22" s="2">
        <f t="shared" si="16"/>
        <v>-1.115918259078639</v>
      </c>
      <c r="L22" s="2">
        <f t="shared" si="17"/>
        <v>-1.0292161162799522</v>
      </c>
      <c r="M22" s="2">
        <f t="shared" si="18"/>
        <v>-0.67173474592730509</v>
      </c>
      <c r="N22" s="3">
        <f t="shared" si="19"/>
        <v>0.92365520582535099</v>
      </c>
      <c r="O22">
        <f t="shared" si="26"/>
        <v>18.786618209785765</v>
      </c>
      <c r="P22">
        <f t="shared" si="20"/>
        <v>13.650196639833242</v>
      </c>
      <c r="Q22">
        <f t="shared" si="21"/>
        <v>3.9690094335395054</v>
      </c>
      <c r="R22">
        <f t="shared" si="25"/>
        <v>3.4663746947484322</v>
      </c>
      <c r="S22">
        <f t="shared" si="22"/>
        <v>3.4663746947484322</v>
      </c>
      <c r="T22">
        <f t="shared" si="23"/>
        <v>4</v>
      </c>
      <c r="V22">
        <v>13</v>
      </c>
      <c r="W22">
        <v>1</v>
      </c>
      <c r="X22">
        <v>0</v>
      </c>
      <c r="Y22">
        <v>0</v>
      </c>
      <c r="Z22">
        <v>2</v>
      </c>
      <c r="AA22">
        <v>24</v>
      </c>
      <c r="AB22">
        <f t="shared" si="24"/>
        <v>40</v>
      </c>
    </row>
    <row r="23" spans="1:28" x14ac:dyDescent="0.25">
      <c r="A23">
        <v>13</v>
      </c>
      <c r="B23" t="s">
        <v>63</v>
      </c>
      <c r="C23">
        <f t="shared" si="8"/>
        <v>0.2</v>
      </c>
      <c r="D23">
        <f t="shared" si="9"/>
        <v>0.04</v>
      </c>
      <c r="E23">
        <f t="shared" si="10"/>
        <v>0</v>
      </c>
      <c r="F23">
        <f t="shared" si="11"/>
        <v>0</v>
      </c>
      <c r="G23">
        <f t="shared" si="12"/>
        <v>0</v>
      </c>
      <c r="H23">
        <f t="shared" si="13"/>
        <v>0.76</v>
      </c>
      <c r="I23" s="4">
        <f t="shared" si="14"/>
        <v>-1.1227889183552486</v>
      </c>
      <c r="J23" s="2">
        <f t="shared" si="15"/>
        <v>-0.70676057891386079</v>
      </c>
      <c r="K23" s="2">
        <f t="shared" si="16"/>
        <v>-1.115918259078639</v>
      </c>
      <c r="L23" s="2">
        <f t="shared" si="17"/>
        <v>-1.0292161162799522</v>
      </c>
      <c r="M23" s="2">
        <f t="shared" si="18"/>
        <v>-1.7414535430184401</v>
      </c>
      <c r="N23" s="3">
        <f t="shared" si="19"/>
        <v>1.9203902392439138</v>
      </c>
      <c r="O23">
        <f t="shared" si="26"/>
        <v>26.042308466184632</v>
      </c>
      <c r="P23">
        <f t="shared" si="20"/>
        <v>20.620342508187495</v>
      </c>
      <c r="Q23">
        <f t="shared" si="21"/>
        <v>12.912183762076078</v>
      </c>
      <c r="R23">
        <f t="shared" si="25"/>
        <v>5.2492920250365129</v>
      </c>
      <c r="S23">
        <f t="shared" si="22"/>
        <v>5.2492920250365129</v>
      </c>
      <c r="T23">
        <f t="shared" si="23"/>
        <v>4</v>
      </c>
      <c r="V23">
        <v>5</v>
      </c>
      <c r="W23">
        <v>1</v>
      </c>
      <c r="X23">
        <v>0</v>
      </c>
      <c r="Y23">
        <v>0</v>
      </c>
      <c r="Z23">
        <v>0</v>
      </c>
      <c r="AA23">
        <v>19</v>
      </c>
      <c r="AB23">
        <f t="shared" si="24"/>
        <v>25</v>
      </c>
    </row>
    <row r="24" spans="1:28" x14ac:dyDescent="0.25">
      <c r="A24">
        <v>14</v>
      </c>
      <c r="B24" t="s">
        <v>67</v>
      </c>
      <c r="C24">
        <f t="shared" si="8"/>
        <v>0.28000000000000003</v>
      </c>
      <c r="D24">
        <f t="shared" si="9"/>
        <v>0.2</v>
      </c>
      <c r="E24">
        <f t="shared" si="10"/>
        <v>0.02</v>
      </c>
      <c r="F24">
        <f t="shared" si="11"/>
        <v>0.04</v>
      </c>
      <c r="G24">
        <f t="shared" si="12"/>
        <v>0.14000000000000001</v>
      </c>
      <c r="H24">
        <f t="shared" si="13"/>
        <v>0.32</v>
      </c>
      <c r="I24" s="4">
        <f t="shared" si="14"/>
        <v>-0.35341446196888965</v>
      </c>
      <c r="J24" s="2">
        <f t="shared" si="15"/>
        <v>2.2913085535955418</v>
      </c>
      <c r="K24" s="2">
        <f t="shared" si="16"/>
        <v>-0.52151765204471634</v>
      </c>
      <c r="L24" s="2">
        <f t="shared" si="17"/>
        <v>0.15185285746816457</v>
      </c>
      <c r="M24" s="2">
        <f t="shared" si="18"/>
        <v>1.2537590888367378</v>
      </c>
      <c r="N24" s="3">
        <f t="shared" si="19"/>
        <v>-0.82063110265713346</v>
      </c>
      <c r="O24">
        <f t="shared" si="26"/>
        <v>10.896084188024915</v>
      </c>
      <c r="P24">
        <f t="shared" si="20"/>
        <v>1.6870076342663864</v>
      </c>
      <c r="Q24">
        <f t="shared" si="21"/>
        <v>9.8825067929177468</v>
      </c>
      <c r="R24">
        <f t="shared" si="25"/>
        <v>16.11664642270085</v>
      </c>
      <c r="S24">
        <f t="shared" si="22"/>
        <v>1.6870076342663864</v>
      </c>
      <c r="T24">
        <f t="shared" si="23"/>
        <v>2</v>
      </c>
      <c r="V24">
        <v>14</v>
      </c>
      <c r="W24">
        <v>10</v>
      </c>
      <c r="X24">
        <v>1</v>
      </c>
      <c r="Y24">
        <v>2</v>
      </c>
      <c r="Z24">
        <v>7</v>
      </c>
      <c r="AA24">
        <v>16</v>
      </c>
      <c r="AB24">
        <f t="shared" si="24"/>
        <v>50</v>
      </c>
    </row>
    <row r="25" spans="1:28" x14ac:dyDescent="0.25">
      <c r="A25">
        <v>15</v>
      </c>
      <c r="B25" t="s">
        <v>71</v>
      </c>
      <c r="C25">
        <f t="shared" si="8"/>
        <v>0.25222551928783382</v>
      </c>
      <c r="D25">
        <f t="shared" si="9"/>
        <v>5.0445103857566766E-2</v>
      </c>
      <c r="E25">
        <f t="shared" si="10"/>
        <v>1.7804154302670624E-2</v>
      </c>
      <c r="F25">
        <f t="shared" si="11"/>
        <v>7.1216617210682495E-2</v>
      </c>
      <c r="G25">
        <f t="shared" si="12"/>
        <v>8.3086053412462904E-2</v>
      </c>
      <c r="H25">
        <f t="shared" si="13"/>
        <v>0.52522255192878342</v>
      </c>
      <c r="I25" s="4">
        <f t="shared" si="14"/>
        <v>-0.62052666196059314</v>
      </c>
      <c r="J25" s="2">
        <f t="shared" si="15"/>
        <v>-0.51104093228119951</v>
      </c>
      <c r="K25" s="2">
        <f t="shared" si="16"/>
        <v>-0.58677825281698681</v>
      </c>
      <c r="L25" s="2">
        <f t="shared" si="17"/>
        <v>1.0735773087908789</v>
      </c>
      <c r="M25" s="2">
        <f t="shared" si="18"/>
        <v>3.6120719210151905E-2</v>
      </c>
      <c r="N25" s="3">
        <f t="shared" si="19"/>
        <v>0.45782206706148304</v>
      </c>
      <c r="O25">
        <f t="shared" si="26"/>
        <v>11.604147397202336</v>
      </c>
      <c r="P25">
        <f t="shared" si="20"/>
        <v>5.4514603667280968</v>
      </c>
      <c r="Q25">
        <f t="shared" si="21"/>
        <v>5.5836820579063957</v>
      </c>
      <c r="R25">
        <f t="shared" si="25"/>
        <v>2.0825400367599172</v>
      </c>
      <c r="S25">
        <f t="shared" si="22"/>
        <v>2.0825400367599172</v>
      </c>
      <c r="T25">
        <f t="shared" si="23"/>
        <v>4</v>
      </c>
      <c r="V25">
        <v>85</v>
      </c>
      <c r="W25">
        <v>17</v>
      </c>
      <c r="X25">
        <v>6</v>
      </c>
      <c r="Y25">
        <v>24</v>
      </c>
      <c r="Z25">
        <v>28</v>
      </c>
      <c r="AA25">
        <v>177</v>
      </c>
      <c r="AB25">
        <f t="shared" si="24"/>
        <v>337</v>
      </c>
    </row>
    <row r="26" spans="1:28" x14ac:dyDescent="0.25">
      <c r="A26">
        <v>16</v>
      </c>
      <c r="B26" t="s">
        <v>77</v>
      </c>
      <c r="C26">
        <f t="shared" si="8"/>
        <v>0.375</v>
      </c>
      <c r="D26">
        <f t="shared" si="9"/>
        <v>8.3333333333333329E-2</v>
      </c>
      <c r="E26">
        <f t="shared" si="10"/>
        <v>4.1666666666666664E-2</v>
      </c>
      <c r="F26">
        <f t="shared" si="11"/>
        <v>4.1666666666666664E-2</v>
      </c>
      <c r="G26">
        <f t="shared" si="12"/>
        <v>4.1666666666666664E-2</v>
      </c>
      <c r="H26">
        <f t="shared" si="13"/>
        <v>0.41666666666666669</v>
      </c>
      <c r="I26" s="4">
        <f t="shared" si="14"/>
        <v>0.56021770498991108</v>
      </c>
      <c r="J26" s="2">
        <f t="shared" si="15"/>
        <v>0.10521647780743558</v>
      </c>
      <c r="K26" s="2">
        <f t="shared" si="16"/>
        <v>0.12241633890869963</v>
      </c>
      <c r="L26" s="2">
        <f t="shared" si="17"/>
        <v>0.20106406470766933</v>
      </c>
      <c r="M26" s="2">
        <f t="shared" si="18"/>
        <v>-0.85002121210916104</v>
      </c>
      <c r="N26" s="3">
        <f t="shared" si="19"/>
        <v>-0.21843701996675183</v>
      </c>
      <c r="O26">
        <f t="shared" si="26"/>
        <v>5.5809349545153859</v>
      </c>
      <c r="P26">
        <f t="shared" si="20"/>
        <v>5.5018842613173371</v>
      </c>
      <c r="Q26">
        <f t="shared" si="21"/>
        <v>2.3513065175568366</v>
      </c>
      <c r="R26">
        <f t="shared" si="25"/>
        <v>4.6325571171151161</v>
      </c>
      <c r="S26">
        <f t="shared" si="22"/>
        <v>2.3513065175568366</v>
      </c>
      <c r="T26">
        <f t="shared" si="23"/>
        <v>3</v>
      </c>
      <c r="V26">
        <v>9</v>
      </c>
      <c r="W26">
        <v>2</v>
      </c>
      <c r="X26">
        <v>1</v>
      </c>
      <c r="Y26">
        <v>1</v>
      </c>
      <c r="Z26">
        <v>1</v>
      </c>
      <c r="AA26">
        <v>10</v>
      </c>
      <c r="AB26">
        <f t="shared" si="24"/>
        <v>24</v>
      </c>
    </row>
    <row r="27" spans="1:28" x14ac:dyDescent="0.25">
      <c r="A27">
        <v>17</v>
      </c>
      <c r="B27" t="s">
        <v>81</v>
      </c>
      <c r="C27">
        <f t="shared" si="8"/>
        <v>0.38461538461538464</v>
      </c>
      <c r="D27">
        <f t="shared" si="9"/>
        <v>0.11538461538461539</v>
      </c>
      <c r="E27">
        <f t="shared" si="10"/>
        <v>3.8461538461538464E-2</v>
      </c>
      <c r="F27">
        <f t="shared" si="11"/>
        <v>3.8461538461538464E-2</v>
      </c>
      <c r="G27">
        <f t="shared" si="12"/>
        <v>3.8461538461538464E-2</v>
      </c>
      <c r="H27">
        <f t="shared" si="13"/>
        <v>0.38461538461538464</v>
      </c>
      <c r="I27" s="4">
        <f t="shared" si="14"/>
        <v>0.65269059638250249</v>
      </c>
      <c r="J27" s="2">
        <f t="shared" si="15"/>
        <v>0.70579122390306925</v>
      </c>
      <c r="K27" s="2">
        <f t="shared" si="16"/>
        <v>2.7159831371212174E-2</v>
      </c>
      <c r="L27" s="2">
        <f t="shared" si="17"/>
        <v>0.10642712770862164</v>
      </c>
      <c r="M27" s="2">
        <f t="shared" si="18"/>
        <v>-0.91859292987141317</v>
      </c>
      <c r="N27" s="3">
        <f t="shared" si="19"/>
        <v>-0.41810349300732924</v>
      </c>
      <c r="O27">
        <f t="shared" si="26"/>
        <v>5.4801591413378343</v>
      </c>
      <c r="P27">
        <f t="shared" si="20"/>
        <v>4.4747989571891669</v>
      </c>
      <c r="Q27">
        <f t="shared" si="21"/>
        <v>3.1527088470156976</v>
      </c>
      <c r="R27">
        <f t="shared" si="25"/>
        <v>6.9133462312661713</v>
      </c>
      <c r="S27">
        <f t="shared" si="22"/>
        <v>3.1527088470156976</v>
      </c>
      <c r="T27">
        <f t="shared" si="23"/>
        <v>3</v>
      </c>
      <c r="V27">
        <v>20</v>
      </c>
      <c r="W27">
        <v>6</v>
      </c>
      <c r="X27">
        <v>2</v>
      </c>
      <c r="Y27">
        <v>2</v>
      </c>
      <c r="Z27">
        <v>2</v>
      </c>
      <c r="AA27">
        <v>20</v>
      </c>
      <c r="AB27">
        <f t="shared" si="24"/>
        <v>52</v>
      </c>
    </row>
    <row r="28" spans="1:28" x14ac:dyDescent="0.25">
      <c r="A28">
        <v>18</v>
      </c>
      <c r="B28" t="s">
        <v>84</v>
      </c>
      <c r="C28">
        <f t="shared" si="8"/>
        <v>0.19607843137254902</v>
      </c>
      <c r="D28">
        <f t="shared" si="9"/>
        <v>9.8039215686274508E-2</v>
      </c>
      <c r="E28">
        <f t="shared" si="10"/>
        <v>1.9607843137254902E-2</v>
      </c>
      <c r="F28">
        <f t="shared" si="11"/>
        <v>3.9215686274509803E-2</v>
      </c>
      <c r="G28">
        <f t="shared" si="12"/>
        <v>7.8431372549019607E-2</v>
      </c>
      <c r="H28">
        <f t="shared" si="13"/>
        <v>0.56862745098039214</v>
      </c>
      <c r="I28" s="4">
        <f t="shared" si="14"/>
        <v>-1.1605033524918349</v>
      </c>
      <c r="J28" s="2">
        <f t="shared" si="15"/>
        <v>0.38077430248660865</v>
      </c>
      <c r="K28" s="2">
        <f t="shared" si="16"/>
        <v>-0.53317256590812656</v>
      </c>
      <c r="L28" s="2">
        <f t="shared" si="17"/>
        <v>0.12869464229663283</v>
      </c>
      <c r="M28" s="2">
        <f t="shared" si="18"/>
        <v>-6.3463273071561868E-2</v>
      </c>
      <c r="N28" s="3">
        <f t="shared" si="19"/>
        <v>0.72821696397857394</v>
      </c>
      <c r="O28">
        <f t="shared" si="26"/>
        <v>10.948034090064922</v>
      </c>
      <c r="P28">
        <f t="shared" si="20"/>
        <v>4.5074496860797755</v>
      </c>
      <c r="Q28">
        <f t="shared" si="21"/>
        <v>5.6055028423616751</v>
      </c>
      <c r="R28">
        <f t="shared" si="25"/>
        <v>2.0050575355037163</v>
      </c>
      <c r="S28">
        <f t="shared" si="22"/>
        <v>2.0050575355037163</v>
      </c>
      <c r="T28">
        <f t="shared" si="23"/>
        <v>4</v>
      </c>
      <c r="V28">
        <v>10</v>
      </c>
      <c r="W28">
        <v>5</v>
      </c>
      <c r="X28">
        <v>1</v>
      </c>
      <c r="Y28">
        <v>2</v>
      </c>
      <c r="Z28">
        <v>4</v>
      </c>
      <c r="AA28">
        <v>29</v>
      </c>
      <c r="AB28">
        <f t="shared" si="24"/>
        <v>51</v>
      </c>
    </row>
    <row r="29" spans="1:28" x14ac:dyDescent="0.25">
      <c r="A29">
        <v>19</v>
      </c>
      <c r="B29" t="s">
        <v>86</v>
      </c>
      <c r="C29">
        <f t="shared" si="8"/>
        <v>0.31654676258992803</v>
      </c>
      <c r="D29">
        <f t="shared" si="9"/>
        <v>7.9136690647482008E-2</v>
      </c>
      <c r="E29">
        <f t="shared" si="10"/>
        <v>3.5971223021582732E-2</v>
      </c>
      <c r="F29">
        <f t="shared" si="11"/>
        <v>2.1582733812949641E-2</v>
      </c>
      <c r="G29">
        <f t="shared" si="12"/>
        <v>4.3165467625899283E-2</v>
      </c>
      <c r="H29">
        <f t="shared" si="13"/>
        <v>0.50359712230215825</v>
      </c>
      <c r="I29" s="4">
        <f t="shared" si="14"/>
        <v>-1.9376419650500183E-3</v>
      </c>
      <c r="J29" s="2">
        <f t="shared" si="15"/>
        <v>2.6580072203546842E-2</v>
      </c>
      <c r="K29" s="2">
        <f t="shared" si="16"/>
        <v>-4.6852419089569657E-2</v>
      </c>
      <c r="L29" s="2">
        <f t="shared" si="17"/>
        <v>-0.3919486844014719</v>
      </c>
      <c r="M29" s="2">
        <f t="shared" si="18"/>
        <v>-0.81795530092537394</v>
      </c>
      <c r="N29" s="3">
        <f t="shared" si="19"/>
        <v>0.32310442130157668</v>
      </c>
      <c r="O29">
        <f t="shared" si="26"/>
        <v>7.5379800981983642</v>
      </c>
      <c r="P29">
        <f t="shared" si="20"/>
        <v>6.5644281481860451</v>
      </c>
      <c r="Q29">
        <f t="shared" si="21"/>
        <v>2.1287324525298215</v>
      </c>
      <c r="R29">
        <f t="shared" si="25"/>
        <v>2.3074588080244594</v>
      </c>
      <c r="S29">
        <f t="shared" si="22"/>
        <v>2.1287324525298215</v>
      </c>
      <c r="T29">
        <f t="shared" si="23"/>
        <v>3</v>
      </c>
      <c r="V29">
        <v>44</v>
      </c>
      <c r="W29">
        <v>11</v>
      </c>
      <c r="X29">
        <v>5</v>
      </c>
      <c r="Y29">
        <v>3</v>
      </c>
      <c r="Z29">
        <v>6</v>
      </c>
      <c r="AA29">
        <v>70</v>
      </c>
      <c r="AB29">
        <f t="shared" si="24"/>
        <v>139</v>
      </c>
    </row>
    <row r="30" spans="1:28" x14ac:dyDescent="0.25">
      <c r="A30">
        <v>20</v>
      </c>
      <c r="B30" t="s">
        <v>92</v>
      </c>
      <c r="C30">
        <f t="shared" si="8"/>
        <v>0.38541666666666669</v>
      </c>
      <c r="D30">
        <f t="shared" si="9"/>
        <v>6.25E-2</v>
      </c>
      <c r="E30">
        <f t="shared" si="10"/>
        <v>3.125E-2</v>
      </c>
      <c r="F30">
        <f t="shared" si="11"/>
        <v>1.0416666666666666E-2</v>
      </c>
      <c r="G30">
        <f t="shared" si="12"/>
        <v>9.375E-2</v>
      </c>
      <c r="H30">
        <f t="shared" si="13"/>
        <v>0.41666666666666669</v>
      </c>
      <c r="I30" s="4">
        <f t="shared" si="14"/>
        <v>0.66039667066521845</v>
      </c>
      <c r="J30" s="2">
        <f t="shared" si="15"/>
        <v>-0.28515710715472614</v>
      </c>
      <c r="K30" s="2">
        <f t="shared" si="16"/>
        <v>-0.18716731058813493</v>
      </c>
      <c r="L30" s="2">
        <f t="shared" si="17"/>
        <v>-0.7216460710330469</v>
      </c>
      <c r="M30" s="2">
        <f t="shared" si="18"/>
        <v>0.26426920152743782</v>
      </c>
      <c r="N30" s="3">
        <f t="shared" si="19"/>
        <v>-0.21843701996675183</v>
      </c>
      <c r="O30">
        <f t="shared" si="26"/>
        <v>8.3922144890720602</v>
      </c>
      <c r="P30">
        <f t="shared" si="20"/>
        <v>6.7253655929407916</v>
      </c>
      <c r="Q30">
        <f t="shared" si="21"/>
        <v>0</v>
      </c>
      <c r="R30">
        <f t="shared" si="25"/>
        <v>5.128411515889379</v>
      </c>
      <c r="S30">
        <f t="shared" si="22"/>
        <v>0</v>
      </c>
      <c r="T30">
        <f t="shared" si="23"/>
        <v>3</v>
      </c>
      <c r="V30">
        <v>37</v>
      </c>
      <c r="W30">
        <v>6</v>
      </c>
      <c r="X30">
        <v>3</v>
      </c>
      <c r="Y30">
        <v>1</v>
      </c>
      <c r="Z30">
        <v>9</v>
      </c>
      <c r="AA30">
        <v>40</v>
      </c>
      <c r="AB30">
        <f t="shared" si="24"/>
        <v>96</v>
      </c>
    </row>
    <row r="31" spans="1:28" x14ac:dyDescent="0.25">
      <c r="A31">
        <v>21</v>
      </c>
      <c r="B31" t="s">
        <v>98</v>
      </c>
      <c r="C31">
        <f t="shared" si="8"/>
        <v>0.28930817610062892</v>
      </c>
      <c r="D31">
        <f t="shared" si="9"/>
        <v>0.15723270440251572</v>
      </c>
      <c r="E31">
        <f t="shared" si="10"/>
        <v>1.8867924528301886E-2</v>
      </c>
      <c r="F31">
        <f t="shared" si="11"/>
        <v>6.2893081761006289E-2</v>
      </c>
      <c r="G31">
        <f t="shared" si="12"/>
        <v>0.1069182389937107</v>
      </c>
      <c r="H31">
        <f t="shared" si="13"/>
        <v>0.36477987421383645</v>
      </c>
      <c r="I31" s="4">
        <f t="shared" si="14"/>
        <v>-0.2638960503767665</v>
      </c>
      <c r="J31" s="2">
        <f t="shared" si="15"/>
        <v>1.4899378735222735</v>
      </c>
      <c r="K31" s="2">
        <f t="shared" si="16"/>
        <v>-0.55516296942399501</v>
      </c>
      <c r="L31" s="2">
        <f t="shared" si="17"/>
        <v>0.82781057200325026</v>
      </c>
      <c r="M31" s="2">
        <f t="shared" si="18"/>
        <v>0.54599545705065344</v>
      </c>
      <c r="N31" s="3">
        <f t="shared" si="19"/>
        <v>-0.54167066877583792</v>
      </c>
      <c r="O31">
        <f t="shared" si="26"/>
        <v>8.20755333468977</v>
      </c>
      <c r="P31">
        <f t="shared" si="20"/>
        <v>0</v>
      </c>
      <c r="Q31">
        <f t="shared" si="21"/>
        <v>6.7253655929407916</v>
      </c>
      <c r="R31">
        <f t="shared" si="25"/>
        <v>9.8130585607676419</v>
      </c>
      <c r="S31">
        <f t="shared" si="22"/>
        <v>0</v>
      </c>
      <c r="T31">
        <f t="shared" si="23"/>
        <v>2</v>
      </c>
      <c r="V31">
        <v>46</v>
      </c>
      <c r="W31">
        <v>25</v>
      </c>
      <c r="X31">
        <v>3</v>
      </c>
      <c r="Y31">
        <v>10</v>
      </c>
      <c r="Z31">
        <v>17</v>
      </c>
      <c r="AA31">
        <v>58</v>
      </c>
      <c r="AB31">
        <f t="shared" si="24"/>
        <v>159</v>
      </c>
    </row>
    <row r="32" spans="1:28" x14ac:dyDescent="0.25">
      <c r="A32">
        <v>22</v>
      </c>
      <c r="B32" t="s">
        <v>103</v>
      </c>
      <c r="C32">
        <f t="shared" si="8"/>
        <v>0.2857142857142857</v>
      </c>
      <c r="D32">
        <f t="shared" si="9"/>
        <v>4.5112781954887216E-2</v>
      </c>
      <c r="E32">
        <f t="shared" si="10"/>
        <v>2.2556390977443608E-2</v>
      </c>
      <c r="F32">
        <f t="shared" si="11"/>
        <v>6.7669172932330823E-2</v>
      </c>
      <c r="G32">
        <f t="shared" si="12"/>
        <v>0.21052631578947367</v>
      </c>
      <c r="H32">
        <f t="shared" si="13"/>
        <v>0.36842105263157893</v>
      </c>
      <c r="I32" s="4">
        <f t="shared" si="14"/>
        <v>-0.29845914365557874</v>
      </c>
      <c r="J32" s="2">
        <f t="shared" si="15"/>
        <v>-0.6109576179126206</v>
      </c>
      <c r="K32" s="2">
        <f t="shared" si="16"/>
        <v>-0.44554163460429019</v>
      </c>
      <c r="L32" s="2">
        <f t="shared" si="17"/>
        <v>0.96883289945934292</v>
      </c>
      <c r="M32" s="2">
        <f t="shared" si="18"/>
        <v>2.7626256026284435</v>
      </c>
      <c r="N32" s="3">
        <f t="shared" si="19"/>
        <v>-0.51898760570151603</v>
      </c>
      <c r="O32">
        <f t="shared" si="26"/>
        <v>17.319007533034412</v>
      </c>
      <c r="P32">
        <f t="shared" si="20"/>
        <v>9.3608243308719015</v>
      </c>
      <c r="Q32">
        <f t="shared" si="21"/>
        <v>10.282142247962597</v>
      </c>
      <c r="R32">
        <f t="shared" si="25"/>
        <v>13.619402807941134</v>
      </c>
      <c r="S32">
        <f t="shared" si="22"/>
        <v>9.3608243308719015</v>
      </c>
      <c r="T32">
        <f t="shared" si="23"/>
        <v>2</v>
      </c>
      <c r="V32">
        <v>38</v>
      </c>
      <c r="W32">
        <v>6</v>
      </c>
      <c r="X32">
        <v>3</v>
      </c>
      <c r="Y32">
        <v>9</v>
      </c>
      <c r="Z32">
        <v>28</v>
      </c>
      <c r="AA32">
        <v>49</v>
      </c>
      <c r="AB32">
        <f t="shared" si="24"/>
        <v>133</v>
      </c>
    </row>
    <row r="33" spans="1:28" x14ac:dyDescent="0.25">
      <c r="A33">
        <v>23</v>
      </c>
      <c r="B33" t="s">
        <v>108</v>
      </c>
      <c r="C33">
        <f t="shared" si="8"/>
        <v>0.10526315789473684</v>
      </c>
      <c r="D33">
        <f t="shared" si="9"/>
        <v>3.5087719298245612E-2</v>
      </c>
      <c r="E33">
        <f t="shared" si="10"/>
        <v>1.7543859649122806E-2</v>
      </c>
      <c r="F33">
        <f t="shared" si="11"/>
        <v>1.7543859649122806E-2</v>
      </c>
      <c r="G33">
        <f t="shared" si="12"/>
        <v>1.7543859649122806E-2</v>
      </c>
      <c r="H33">
        <f t="shared" si="13"/>
        <v>0.80701754385964908</v>
      </c>
      <c r="I33" s="4">
        <f t="shared" si="14"/>
        <v>-2.0338902482864629</v>
      </c>
      <c r="J33" s="2">
        <f t="shared" si="15"/>
        <v>-0.79880656105230741</v>
      </c>
      <c r="K33" s="2">
        <f t="shared" si="16"/>
        <v>-0.59451421782081215</v>
      </c>
      <c r="L33" s="2">
        <f t="shared" si="17"/>
        <v>-0.51120340849569057</v>
      </c>
      <c r="M33" s="2">
        <f t="shared" si="18"/>
        <v>-1.3661136142145331</v>
      </c>
      <c r="N33" s="3">
        <f t="shared" si="19"/>
        <v>2.2132904464327017</v>
      </c>
      <c r="O33">
        <f t="shared" si="26"/>
        <v>25.700741964231064</v>
      </c>
      <c r="P33">
        <f t="shared" si="20"/>
        <v>21.411709354877807</v>
      </c>
      <c r="Q33">
        <f t="shared" si="21"/>
        <v>16.30468197687949</v>
      </c>
      <c r="R33">
        <f t="shared" si="25"/>
        <v>4.5488039298924079</v>
      </c>
      <c r="S33">
        <f t="shared" si="22"/>
        <v>4.5488039298924079</v>
      </c>
      <c r="T33">
        <f t="shared" si="23"/>
        <v>4</v>
      </c>
      <c r="V33">
        <v>6</v>
      </c>
      <c r="W33">
        <v>2</v>
      </c>
      <c r="X33">
        <v>1</v>
      </c>
      <c r="Y33">
        <v>1</v>
      </c>
      <c r="Z33">
        <v>1</v>
      </c>
      <c r="AA33">
        <v>46</v>
      </c>
      <c r="AB33">
        <f t="shared" si="24"/>
        <v>57</v>
      </c>
    </row>
    <row r="34" spans="1:28" x14ac:dyDescent="0.25">
      <c r="A34">
        <v>24</v>
      </c>
      <c r="B34" t="s">
        <v>110</v>
      </c>
      <c r="C34">
        <f t="shared" si="8"/>
        <v>0.22641509433962265</v>
      </c>
      <c r="D34">
        <f t="shared" si="9"/>
        <v>3.7735849056603772E-2</v>
      </c>
      <c r="E34">
        <f t="shared" si="10"/>
        <v>3.7735849056603772E-2</v>
      </c>
      <c r="F34">
        <f t="shared" si="11"/>
        <v>1.8867924528301886E-2</v>
      </c>
      <c r="G34">
        <f t="shared" si="12"/>
        <v>7.5471698113207544E-2</v>
      </c>
      <c r="H34">
        <f t="shared" si="13"/>
        <v>0.60377358490566035</v>
      </c>
      <c r="I34" s="4">
        <f t="shared" si="14"/>
        <v>-0.86875018275597926</v>
      </c>
      <c r="J34" s="2">
        <f t="shared" si="15"/>
        <v>-0.7491860855059751</v>
      </c>
      <c r="K34" s="2">
        <f t="shared" si="16"/>
        <v>5.5923202306488425E-3</v>
      </c>
      <c r="L34" s="2">
        <f t="shared" si="17"/>
        <v>-0.47210810979499152</v>
      </c>
      <c r="M34" s="2">
        <f t="shared" si="18"/>
        <v>-0.12678366061672713</v>
      </c>
      <c r="N34" s="3">
        <f t="shared" si="19"/>
        <v>0.94716310755692079</v>
      </c>
      <c r="O34">
        <f t="shared" si="26"/>
        <v>11.451794831608046</v>
      </c>
      <c r="P34">
        <f t="shared" si="20"/>
        <v>10.053017454232851</v>
      </c>
      <c r="Q34">
        <f t="shared" si="21"/>
        <v>4.1645844597242379</v>
      </c>
      <c r="R34">
        <f t="shared" si="25"/>
        <v>0.37136689650475152</v>
      </c>
      <c r="S34">
        <f t="shared" si="22"/>
        <v>0.37136689650475152</v>
      </c>
      <c r="T34">
        <f t="shared" si="23"/>
        <v>4</v>
      </c>
      <c r="V34">
        <v>12</v>
      </c>
      <c r="W34">
        <v>2</v>
      </c>
      <c r="X34">
        <v>2</v>
      </c>
      <c r="Y34">
        <v>1</v>
      </c>
      <c r="Z34">
        <v>4</v>
      </c>
      <c r="AA34">
        <v>32</v>
      </c>
      <c r="AB34">
        <f t="shared" si="24"/>
        <v>53</v>
      </c>
    </row>
    <row r="35" spans="1:28" x14ac:dyDescent="0.25">
      <c r="A35">
        <v>25</v>
      </c>
      <c r="B35" t="s">
        <v>113</v>
      </c>
      <c r="C35">
        <f t="shared" si="8"/>
        <v>0.15135135135135136</v>
      </c>
      <c r="D35">
        <f t="shared" si="9"/>
        <v>4.8648648648648651E-2</v>
      </c>
      <c r="E35">
        <f t="shared" si="10"/>
        <v>3.783783783783784E-2</v>
      </c>
      <c r="F35">
        <f t="shared" si="11"/>
        <v>3.2432432432432434E-2</v>
      </c>
      <c r="G35">
        <f t="shared" si="12"/>
        <v>5.9459459459459463E-2</v>
      </c>
      <c r="H35">
        <f t="shared" si="13"/>
        <v>0.67027027027027031</v>
      </c>
      <c r="I35" s="4">
        <f t="shared" si="14"/>
        <v>-1.5906517634550614</v>
      </c>
      <c r="J35" s="2">
        <f t="shared" si="15"/>
        <v>-0.54470278796740657</v>
      </c>
      <c r="K35" s="2">
        <f t="shared" si="16"/>
        <v>8.6234299044578334E-3</v>
      </c>
      <c r="L35" s="2">
        <f t="shared" si="17"/>
        <v>-7.159262405174939E-2</v>
      </c>
      <c r="M35" s="2">
        <f t="shared" si="18"/>
        <v>-0.46935551404519854</v>
      </c>
      <c r="N35" s="3">
        <f t="shared" si="19"/>
        <v>1.3614104569889092</v>
      </c>
      <c r="O35">
        <f t="shared" si="26"/>
        <v>13.964360094706823</v>
      </c>
      <c r="P35">
        <f t="shared" si="20"/>
        <v>11.679479922462054</v>
      </c>
      <c r="Q35">
        <f t="shared" si="21"/>
        <v>8.6296097849209872</v>
      </c>
      <c r="R35">
        <f t="shared" si="25"/>
        <v>0.79644943324912665</v>
      </c>
      <c r="S35">
        <f t="shared" si="22"/>
        <v>0.79644943324912665</v>
      </c>
      <c r="T35">
        <f t="shared" si="23"/>
        <v>4</v>
      </c>
      <c r="V35">
        <v>28</v>
      </c>
      <c r="W35">
        <v>9</v>
      </c>
      <c r="X35">
        <v>7</v>
      </c>
      <c r="Y35">
        <v>6</v>
      </c>
      <c r="Z35">
        <v>11</v>
      </c>
      <c r="AA35">
        <v>124</v>
      </c>
      <c r="AB35">
        <f t="shared" si="24"/>
        <v>185</v>
      </c>
    </row>
    <row r="36" spans="1:28" x14ac:dyDescent="0.25">
      <c r="A36">
        <v>26</v>
      </c>
      <c r="B36" t="s">
        <v>119</v>
      </c>
      <c r="C36">
        <f t="shared" si="8"/>
        <v>0.32291666666666669</v>
      </c>
      <c r="D36">
        <f t="shared" si="9"/>
        <v>2.0833333333333332E-2</v>
      </c>
      <c r="E36">
        <f t="shared" si="10"/>
        <v>5.2083333333333336E-2</v>
      </c>
      <c r="F36">
        <f t="shared" si="11"/>
        <v>2.0833333333333332E-2</v>
      </c>
      <c r="G36">
        <f t="shared" si="12"/>
        <v>8.3333333333333329E-2</v>
      </c>
      <c r="H36">
        <f t="shared" si="13"/>
        <v>0.5</v>
      </c>
      <c r="I36" s="4">
        <f t="shared" si="14"/>
        <v>5.9322876613375625E-2</v>
      </c>
      <c r="J36" s="2">
        <f t="shared" si="15"/>
        <v>-1.0659042770790497</v>
      </c>
      <c r="K36" s="2">
        <f t="shared" si="16"/>
        <v>0.43199998840553439</v>
      </c>
      <c r="L36" s="2">
        <f t="shared" si="17"/>
        <v>-0.41407602578614144</v>
      </c>
      <c r="M36" s="2">
        <f t="shared" si="18"/>
        <v>4.1411118800117941E-2</v>
      </c>
      <c r="N36" s="3">
        <f t="shared" si="19"/>
        <v>0.30069580993874945</v>
      </c>
      <c r="O36">
        <f t="shared" si="26"/>
        <v>8.1943547198835631</v>
      </c>
      <c r="P36">
        <f t="shared" si="20"/>
        <v>10.117759239504455</v>
      </c>
      <c r="Q36">
        <f t="shared" si="21"/>
        <v>1.7679879462396082</v>
      </c>
      <c r="R36">
        <f t="shared" si="25"/>
        <v>2.0034288665261419</v>
      </c>
      <c r="S36">
        <f t="shared" si="22"/>
        <v>1.7679879462396082</v>
      </c>
      <c r="T36">
        <f t="shared" si="23"/>
        <v>3</v>
      </c>
      <c r="V36">
        <v>31</v>
      </c>
      <c r="W36">
        <v>2</v>
      </c>
      <c r="X36">
        <v>5</v>
      </c>
      <c r="Y36">
        <v>2</v>
      </c>
      <c r="Z36">
        <v>8</v>
      </c>
      <c r="AA36">
        <v>48</v>
      </c>
      <c r="AB36">
        <f t="shared" si="24"/>
        <v>96</v>
      </c>
    </row>
    <row r="37" spans="1:28" x14ac:dyDescent="0.25">
      <c r="A37">
        <v>27</v>
      </c>
      <c r="B37" t="s">
        <v>124</v>
      </c>
      <c r="C37">
        <f t="shared" si="8"/>
        <v>0.41025641025641024</v>
      </c>
      <c r="D37">
        <f t="shared" si="9"/>
        <v>7.6923076923076927E-2</v>
      </c>
      <c r="E37">
        <f t="shared" si="10"/>
        <v>7.6923076923076927E-2</v>
      </c>
      <c r="F37">
        <f t="shared" si="11"/>
        <v>5.128205128205128E-2</v>
      </c>
      <c r="G37">
        <f t="shared" si="12"/>
        <v>0.10256410256410256</v>
      </c>
      <c r="H37">
        <f t="shared" si="13"/>
        <v>0.28205128205128205</v>
      </c>
      <c r="I37" s="4">
        <f t="shared" si="14"/>
        <v>0.89928497342941205</v>
      </c>
      <c r="J37" s="2">
        <f t="shared" si="15"/>
        <v>-1.4898471411690959E-2</v>
      </c>
      <c r="K37" s="2">
        <f t="shared" si="16"/>
        <v>1.1702379218210632</v>
      </c>
      <c r="L37" s="2">
        <f t="shared" si="17"/>
        <v>0.48497487570481279</v>
      </c>
      <c r="M37" s="2">
        <f t="shared" si="18"/>
        <v>0.45284142537363137</v>
      </c>
      <c r="N37" s="3">
        <f t="shared" si="19"/>
        <v>-1.0570362067371772</v>
      </c>
      <c r="O37">
        <f t="shared" si="26"/>
        <v>2.6762965219930011</v>
      </c>
      <c r="P37">
        <f t="shared" si="20"/>
        <v>6.9863463806785431</v>
      </c>
      <c r="Q37">
        <f t="shared" si="21"/>
        <v>4.1673985051279994</v>
      </c>
      <c r="R37">
        <f t="shared" si="25"/>
        <v>10.214629430836268</v>
      </c>
      <c r="S37">
        <f t="shared" si="22"/>
        <v>2.6762965219930011</v>
      </c>
      <c r="T37">
        <f t="shared" si="23"/>
        <v>1</v>
      </c>
      <c r="V37">
        <v>16</v>
      </c>
      <c r="W37">
        <v>3</v>
      </c>
      <c r="X37">
        <v>3</v>
      </c>
      <c r="Y37">
        <v>2</v>
      </c>
      <c r="Z37">
        <v>4</v>
      </c>
      <c r="AA37">
        <v>11</v>
      </c>
      <c r="AB37">
        <f t="shared" si="24"/>
        <v>39</v>
      </c>
    </row>
    <row r="38" spans="1:28" x14ac:dyDescent="0.25">
      <c r="A38">
        <v>28</v>
      </c>
      <c r="B38" t="s">
        <v>129</v>
      </c>
      <c r="C38">
        <f t="shared" si="8"/>
        <v>0.14285714285714285</v>
      </c>
      <c r="D38">
        <f t="shared" si="9"/>
        <v>0</v>
      </c>
      <c r="E38">
        <f t="shared" si="10"/>
        <v>0</v>
      </c>
      <c r="F38">
        <f t="shared" si="11"/>
        <v>0</v>
      </c>
      <c r="G38">
        <f t="shared" si="12"/>
        <v>7.1428571428571425E-2</v>
      </c>
      <c r="H38">
        <f t="shared" si="13"/>
        <v>0.7857142857142857</v>
      </c>
      <c r="I38" s="4">
        <f t="shared" si="14"/>
        <v>-1.6723421014883622</v>
      </c>
      <c r="J38" s="2">
        <f t="shared" si="15"/>
        <v>-1.4562778620412116</v>
      </c>
      <c r="K38" s="2">
        <f t="shared" si="16"/>
        <v>-1.115918259078639</v>
      </c>
      <c r="L38" s="2">
        <f t="shared" si="17"/>
        <v>-1.0292161162799522</v>
      </c>
      <c r="M38" s="2">
        <f t="shared" si="18"/>
        <v>-0.21328383288824748</v>
      </c>
      <c r="N38" s="3">
        <f t="shared" si="19"/>
        <v>2.0805797981861827</v>
      </c>
      <c r="O38">
        <f t="shared" si="26"/>
        <v>28.743691293260365</v>
      </c>
      <c r="P38">
        <f t="shared" si="20"/>
        <v>21.879604606858138</v>
      </c>
      <c r="Q38">
        <f t="shared" si="21"/>
        <v>13.283906889519354</v>
      </c>
      <c r="R38">
        <f t="shared" si="25"/>
        <v>4.7384718757526034</v>
      </c>
      <c r="S38">
        <f t="shared" si="22"/>
        <v>4.7384718757526034</v>
      </c>
      <c r="T38">
        <f t="shared" si="23"/>
        <v>4</v>
      </c>
      <c r="V38">
        <v>2</v>
      </c>
      <c r="W38">
        <v>0</v>
      </c>
      <c r="X38">
        <v>0</v>
      </c>
      <c r="Y38">
        <v>0</v>
      </c>
      <c r="Z38">
        <v>1</v>
      </c>
      <c r="AA38">
        <v>11</v>
      </c>
      <c r="AB38">
        <f t="shared" si="24"/>
        <v>14</v>
      </c>
    </row>
    <row r="39" spans="1:28" x14ac:dyDescent="0.25">
      <c r="A39">
        <v>29</v>
      </c>
      <c r="B39" t="s">
        <v>132</v>
      </c>
      <c r="C39">
        <f t="shared" si="8"/>
        <v>0.23529411764705882</v>
      </c>
      <c r="D39">
        <f t="shared" si="9"/>
        <v>0.14705882352941177</v>
      </c>
      <c r="E39">
        <f t="shared" si="10"/>
        <v>2.9411764705882353E-2</v>
      </c>
      <c r="F39">
        <f t="shared" si="11"/>
        <v>0</v>
      </c>
      <c r="G39">
        <f t="shared" si="12"/>
        <v>0.11764705882352941</v>
      </c>
      <c r="H39">
        <f t="shared" si="13"/>
        <v>0.47058823529411764</v>
      </c>
      <c r="I39" s="4">
        <f t="shared" si="14"/>
        <v>-0.78335901112597284</v>
      </c>
      <c r="J39" s="2">
        <f t="shared" si="15"/>
        <v>1.2993003847505189</v>
      </c>
      <c r="K39" s="2">
        <f t="shared" si="16"/>
        <v>-0.24179971932287048</v>
      </c>
      <c r="L39" s="2">
        <f t="shared" si="17"/>
        <v>-1.0292161162799522</v>
      </c>
      <c r="M39" s="2">
        <f t="shared" si="18"/>
        <v>0.77553186190187717</v>
      </c>
      <c r="N39" s="3">
        <f t="shared" si="19"/>
        <v>0.11747245820739598</v>
      </c>
      <c r="O39">
        <f t="shared" si="26"/>
        <v>9.7879410199675565</v>
      </c>
      <c r="P39">
        <f t="shared" si="20"/>
        <v>4.3400856902268119</v>
      </c>
      <c r="Q39">
        <f t="shared" si="21"/>
        <v>5.066744730596727</v>
      </c>
      <c r="R39">
        <f t="shared" si="25"/>
        <v>7.7564794738651939</v>
      </c>
      <c r="S39">
        <f t="shared" si="22"/>
        <v>4.3400856902268119</v>
      </c>
      <c r="T39">
        <f t="shared" si="23"/>
        <v>2</v>
      </c>
      <c r="V39">
        <v>8</v>
      </c>
      <c r="W39">
        <v>5</v>
      </c>
      <c r="X39">
        <v>1</v>
      </c>
      <c r="Y39">
        <v>0</v>
      </c>
      <c r="Z39">
        <v>4</v>
      </c>
      <c r="AA39">
        <v>16</v>
      </c>
      <c r="AB39">
        <f t="shared" si="24"/>
        <v>34</v>
      </c>
    </row>
    <row r="40" spans="1:28" x14ac:dyDescent="0.25">
      <c r="A40">
        <v>30</v>
      </c>
      <c r="B40" t="s">
        <v>136</v>
      </c>
      <c r="C40">
        <f t="shared" si="8"/>
        <v>0.10526315789473684</v>
      </c>
      <c r="D40">
        <f t="shared" si="9"/>
        <v>2.6315789473684209E-2</v>
      </c>
      <c r="E40">
        <f t="shared" si="10"/>
        <v>2.6315789473684209E-2</v>
      </c>
      <c r="F40">
        <f t="shared" si="11"/>
        <v>2.6315789473684209E-2</v>
      </c>
      <c r="G40">
        <f t="shared" si="12"/>
        <v>2.6315789473684209E-2</v>
      </c>
      <c r="H40">
        <f t="shared" si="13"/>
        <v>0.78947368421052633</v>
      </c>
      <c r="I40" s="4">
        <f t="shared" si="14"/>
        <v>-2.0338902482864629</v>
      </c>
      <c r="J40" s="2">
        <f t="shared" si="15"/>
        <v>-0.96317438629953345</v>
      </c>
      <c r="K40" s="2">
        <f t="shared" si="16"/>
        <v>-0.33381219719189875</v>
      </c>
      <c r="L40" s="2">
        <f t="shared" si="17"/>
        <v>-0.25219705460355968</v>
      </c>
      <c r="M40" s="2">
        <f t="shared" si="18"/>
        <v>-1.1784436498125797</v>
      </c>
      <c r="N40" s="3">
        <f t="shared" si="19"/>
        <v>2.1039993243473334</v>
      </c>
      <c r="O40">
        <f t="shared" si="26"/>
        <v>23.481625611616167</v>
      </c>
      <c r="P40">
        <f t="shared" si="20"/>
        <v>20.339311803610286</v>
      </c>
      <c r="Q40">
        <f t="shared" si="21"/>
        <v>15.435907479059331</v>
      </c>
      <c r="R40">
        <f t="shared" si="25"/>
        <v>3.520281459442494</v>
      </c>
      <c r="S40">
        <f t="shared" si="22"/>
        <v>3.520281459442494</v>
      </c>
      <c r="T40">
        <f t="shared" si="23"/>
        <v>4</v>
      </c>
      <c r="V40">
        <v>4</v>
      </c>
      <c r="W40">
        <v>1</v>
      </c>
      <c r="X40">
        <v>1</v>
      </c>
      <c r="Y40">
        <v>1</v>
      </c>
      <c r="Z40">
        <v>1</v>
      </c>
      <c r="AA40">
        <v>30</v>
      </c>
      <c r="AB40">
        <f t="shared" si="24"/>
        <v>38</v>
      </c>
    </row>
    <row r="41" spans="1:28" x14ac:dyDescent="0.25">
      <c r="A41">
        <v>31</v>
      </c>
      <c r="B41" t="s">
        <v>139</v>
      </c>
      <c r="C41">
        <f t="shared" si="8"/>
        <v>0.38834951456310679</v>
      </c>
      <c r="D41">
        <f t="shared" si="9"/>
        <v>2.9126213592233011E-2</v>
      </c>
      <c r="E41">
        <f t="shared" si="10"/>
        <v>1.9417475728155338E-2</v>
      </c>
      <c r="F41">
        <f t="shared" si="11"/>
        <v>9.7087378640776691E-3</v>
      </c>
      <c r="G41">
        <f t="shared" si="12"/>
        <v>7.7669902912621352E-2</v>
      </c>
      <c r="H41">
        <f t="shared" si="13"/>
        <v>0.47572815533980584</v>
      </c>
      <c r="I41" s="4">
        <f t="shared" si="14"/>
        <v>0.68860239886506192</v>
      </c>
      <c r="J41" s="2">
        <f t="shared" si="15"/>
        <v>-0.91051285005527649</v>
      </c>
      <c r="K41" s="2">
        <f t="shared" si="16"/>
        <v>-0.53883029108453939</v>
      </c>
      <c r="L41" s="2">
        <f t="shared" si="17"/>
        <v>-0.74254888964205978</v>
      </c>
      <c r="M41" s="2">
        <f t="shared" si="18"/>
        <v>-7.9754440740949159E-2</v>
      </c>
      <c r="N41" s="3">
        <f t="shared" si="19"/>
        <v>0.1494920730730695</v>
      </c>
      <c r="O41">
        <f t="shared" si="26"/>
        <v>12.438697046939639</v>
      </c>
      <c r="P41">
        <f t="shared" si="20"/>
        <v>10.00498143759906</v>
      </c>
      <c r="Q41">
        <f t="shared" si="21"/>
        <v>0.76969323190411099</v>
      </c>
      <c r="R41">
        <f t="shared" si="25"/>
        <v>4.176750772901979</v>
      </c>
      <c r="S41">
        <f t="shared" si="22"/>
        <v>0.76969323190411099</v>
      </c>
      <c r="T41">
        <f t="shared" si="23"/>
        <v>3</v>
      </c>
      <c r="V41">
        <v>40</v>
      </c>
      <c r="W41">
        <v>3</v>
      </c>
      <c r="X41">
        <v>2</v>
      </c>
      <c r="Y41">
        <v>1</v>
      </c>
      <c r="Z41">
        <v>8</v>
      </c>
      <c r="AA41">
        <v>49</v>
      </c>
      <c r="AB41">
        <f t="shared" si="24"/>
        <v>103</v>
      </c>
    </row>
    <row r="42" spans="1:28" x14ac:dyDescent="0.25">
      <c r="A42">
        <v>32</v>
      </c>
      <c r="B42" t="s">
        <v>142</v>
      </c>
      <c r="C42">
        <f t="shared" si="8"/>
        <v>0.41935483870967744</v>
      </c>
      <c r="D42">
        <f t="shared" si="9"/>
        <v>0.12903225806451613</v>
      </c>
      <c r="E42">
        <f t="shared" si="10"/>
        <v>0</v>
      </c>
      <c r="F42">
        <f t="shared" si="11"/>
        <v>3.2258064516129031E-2</v>
      </c>
      <c r="G42">
        <f t="shared" si="12"/>
        <v>6.4516129032258063E-2</v>
      </c>
      <c r="H42">
        <f t="shared" si="13"/>
        <v>0.35483870967741937</v>
      </c>
      <c r="I42" s="4">
        <f t="shared" si="14"/>
        <v>0.98678620399444483</v>
      </c>
      <c r="J42" s="2">
        <f t="shared" si="15"/>
        <v>0.96151982546637116</v>
      </c>
      <c r="K42" s="2">
        <f t="shared" si="16"/>
        <v>-1.115918259078639</v>
      </c>
      <c r="L42" s="2">
        <f t="shared" si="17"/>
        <v>-7.6741137450825836E-2</v>
      </c>
      <c r="M42" s="2">
        <f t="shared" si="18"/>
        <v>-0.36117122419116932</v>
      </c>
      <c r="N42" s="3">
        <f t="shared" si="19"/>
        <v>-0.60360008731599479</v>
      </c>
      <c r="O42">
        <f t="shared" si="26"/>
        <v>11.391695149407948</v>
      </c>
      <c r="P42">
        <f t="shared" si="20"/>
        <v>3.8028786652982443</v>
      </c>
      <c r="Q42">
        <f t="shared" si="21"/>
        <v>3.4787405140500676</v>
      </c>
      <c r="R42">
        <f t="shared" si="25"/>
        <v>10.414202294609538</v>
      </c>
      <c r="S42">
        <f t="shared" si="22"/>
        <v>3.4787405140500676</v>
      </c>
      <c r="T42">
        <f t="shared" si="23"/>
        <v>3</v>
      </c>
      <c r="V42">
        <v>13</v>
      </c>
      <c r="W42">
        <v>4</v>
      </c>
      <c r="X42">
        <v>0</v>
      </c>
      <c r="Y42">
        <v>1</v>
      </c>
      <c r="Z42">
        <v>2</v>
      </c>
      <c r="AA42">
        <v>11</v>
      </c>
      <c r="AB42">
        <f t="shared" si="24"/>
        <v>31</v>
      </c>
    </row>
    <row r="43" spans="1:28" x14ac:dyDescent="0.25">
      <c r="A43">
        <v>33</v>
      </c>
      <c r="B43" t="s">
        <v>145</v>
      </c>
      <c r="C43">
        <f t="shared" si="8"/>
        <v>0.28048780487804881</v>
      </c>
      <c r="D43">
        <f t="shared" si="9"/>
        <v>4.2682926829268296E-2</v>
      </c>
      <c r="E43">
        <f t="shared" si="10"/>
        <v>2.4390243902439025E-2</v>
      </c>
      <c r="F43">
        <f t="shared" si="11"/>
        <v>4.878048780487805E-2</v>
      </c>
      <c r="G43">
        <f t="shared" si="12"/>
        <v>4.2682926829268296E-2</v>
      </c>
      <c r="H43">
        <f t="shared" si="13"/>
        <v>0.56097560975609762</v>
      </c>
      <c r="I43" s="4">
        <f t="shared" si="14"/>
        <v>-0.34872315430799722</v>
      </c>
      <c r="J43" s="2">
        <f t="shared" si="15"/>
        <v>-0.65648807821629462</v>
      </c>
      <c r="K43" s="2">
        <f t="shared" si="16"/>
        <v>-0.3910394700128797</v>
      </c>
      <c r="L43" s="2">
        <f t="shared" si="17"/>
        <v>0.41111190048604385</v>
      </c>
      <c r="M43" s="2">
        <f t="shared" si="18"/>
        <v>-0.82827896013576385</v>
      </c>
      <c r="N43" s="3">
        <f t="shared" si="19"/>
        <v>0.68054910011350689</v>
      </c>
      <c r="O43">
        <f t="shared" si="26"/>
        <v>11.305342252990448</v>
      </c>
      <c r="P43">
        <f t="shared" si="20"/>
        <v>8.1973656469583229</v>
      </c>
      <c r="Q43">
        <f t="shared" si="21"/>
        <v>4.4827515203026538</v>
      </c>
      <c r="R43">
        <f t="shared" si="25"/>
        <v>0.93945435222875828</v>
      </c>
      <c r="S43">
        <f t="shared" si="22"/>
        <v>0.93945435222875828</v>
      </c>
      <c r="T43">
        <f t="shared" si="23"/>
        <v>4</v>
      </c>
      <c r="V43">
        <v>46</v>
      </c>
      <c r="W43">
        <v>7</v>
      </c>
      <c r="X43">
        <v>4</v>
      </c>
      <c r="Y43">
        <v>8</v>
      </c>
      <c r="Z43">
        <v>7</v>
      </c>
      <c r="AA43">
        <v>92</v>
      </c>
      <c r="AB43">
        <f t="shared" si="24"/>
        <v>164</v>
      </c>
    </row>
    <row r="44" spans="1:28" x14ac:dyDescent="0.25">
      <c r="A44">
        <v>34</v>
      </c>
      <c r="B44" t="s">
        <v>150</v>
      </c>
      <c r="C44">
        <f t="shared" si="8"/>
        <v>0.20183486238532111</v>
      </c>
      <c r="D44">
        <f t="shared" si="9"/>
        <v>3.669724770642202E-2</v>
      </c>
      <c r="E44">
        <f t="shared" si="10"/>
        <v>0</v>
      </c>
      <c r="F44">
        <f t="shared" si="11"/>
        <v>5.5045871559633031E-2</v>
      </c>
      <c r="G44">
        <f t="shared" si="12"/>
        <v>3.669724770642202E-2</v>
      </c>
      <c r="H44">
        <f t="shared" si="13"/>
        <v>0.66972477064220182</v>
      </c>
      <c r="I44" s="4">
        <f t="shared" si="14"/>
        <v>-1.1051427152271212</v>
      </c>
      <c r="J44" s="2">
        <f t="shared" si="15"/>
        <v>-0.76864732706199068</v>
      </c>
      <c r="K44" s="2">
        <f t="shared" si="16"/>
        <v>-1.115918259078639</v>
      </c>
      <c r="L44" s="2">
        <f t="shared" si="17"/>
        <v>0.59610815952020857</v>
      </c>
      <c r="M44" s="2">
        <f t="shared" si="18"/>
        <v>-0.95633882955705662</v>
      </c>
      <c r="N44" s="3">
        <f t="shared" si="19"/>
        <v>1.3580122158013301</v>
      </c>
      <c r="O44">
        <f t="shared" si="26"/>
        <v>19.696232545997074</v>
      </c>
      <c r="P44">
        <f t="shared" si="20"/>
        <v>12.042838932918757</v>
      </c>
      <c r="Q44">
        <f t="shared" si="21"/>
        <v>9.9250228108478229</v>
      </c>
      <c r="R44">
        <f t="shared" si="25"/>
        <v>2.1598622771312237</v>
      </c>
      <c r="S44">
        <f t="shared" si="22"/>
        <v>2.1598622771312237</v>
      </c>
      <c r="T44">
        <f t="shared" si="23"/>
        <v>4</v>
      </c>
      <c r="V44">
        <v>22</v>
      </c>
      <c r="W44">
        <v>4</v>
      </c>
      <c r="X44">
        <v>0</v>
      </c>
      <c r="Y44">
        <v>6</v>
      </c>
      <c r="Z44">
        <v>4</v>
      </c>
      <c r="AA44">
        <v>73</v>
      </c>
      <c r="AB44">
        <f t="shared" si="24"/>
        <v>109</v>
      </c>
    </row>
    <row r="45" spans="1:28" x14ac:dyDescent="0.25">
      <c r="A45">
        <v>35</v>
      </c>
      <c r="B45" t="s">
        <v>154</v>
      </c>
      <c r="C45">
        <f t="shared" si="8"/>
        <v>0.20454545454545456</v>
      </c>
      <c r="D45">
        <f t="shared" si="9"/>
        <v>4.5454545454545456E-2</v>
      </c>
      <c r="E45">
        <f t="shared" si="10"/>
        <v>0</v>
      </c>
      <c r="F45">
        <f t="shared" si="11"/>
        <v>4.5454545454545456E-2</v>
      </c>
      <c r="G45">
        <f t="shared" si="12"/>
        <v>9.0909090909090912E-2</v>
      </c>
      <c r="H45">
        <f t="shared" si="13"/>
        <v>0.61363636363636365</v>
      </c>
      <c r="I45" s="4">
        <f t="shared" si="14"/>
        <v>-1.0790744606060236</v>
      </c>
      <c r="J45" s="2">
        <f t="shared" si="15"/>
        <v>-0.60455367666922211</v>
      </c>
      <c r="K45" s="2">
        <f t="shared" si="16"/>
        <v>-1.115918259078639</v>
      </c>
      <c r="L45" s="2">
        <f t="shared" si="17"/>
        <v>0.31290771752472596</v>
      </c>
      <c r="M45" s="2">
        <f t="shared" si="18"/>
        <v>0.203489724419987</v>
      </c>
      <c r="N45" s="3">
        <f t="shared" si="19"/>
        <v>1.0086042143553424</v>
      </c>
      <c r="O45">
        <f t="shared" si="26"/>
        <v>17.025243928550079</v>
      </c>
      <c r="P45">
        <f t="shared" si="20"/>
        <v>8.1516445289055337</v>
      </c>
      <c r="Q45">
        <f t="shared" si="21"/>
        <v>6.5699781864490783</v>
      </c>
      <c r="R45">
        <f t="shared" si="25"/>
        <v>1.8136042652845104</v>
      </c>
      <c r="S45">
        <f t="shared" si="22"/>
        <v>1.8136042652845104</v>
      </c>
      <c r="T45">
        <f t="shared" si="23"/>
        <v>4</v>
      </c>
      <c r="V45">
        <v>9</v>
      </c>
      <c r="W45">
        <v>2</v>
      </c>
      <c r="X45">
        <v>0</v>
      </c>
      <c r="Y45">
        <v>2</v>
      </c>
      <c r="Z45">
        <v>4</v>
      </c>
      <c r="AA45">
        <v>27</v>
      </c>
      <c r="AB45">
        <f t="shared" si="24"/>
        <v>44</v>
      </c>
    </row>
    <row r="46" spans="1:28" x14ac:dyDescent="0.25">
      <c r="A46">
        <v>36</v>
      </c>
      <c r="B46" t="s">
        <v>157</v>
      </c>
      <c r="C46">
        <f t="shared" si="8"/>
        <v>0.51515151515151514</v>
      </c>
      <c r="D46">
        <f t="shared" si="9"/>
        <v>3.0303030303030304E-2</v>
      </c>
      <c r="E46">
        <f t="shared" si="10"/>
        <v>6.0606060606060608E-2</v>
      </c>
      <c r="F46">
        <f t="shared" si="11"/>
        <v>3.0303030303030304E-2</v>
      </c>
      <c r="G46">
        <f t="shared" si="12"/>
        <v>3.0303030303030304E-2</v>
      </c>
      <c r="H46">
        <f t="shared" si="13"/>
        <v>0.33333333333333331</v>
      </c>
      <c r="I46" s="4">
        <f t="shared" si="14"/>
        <v>1.9080801522576796</v>
      </c>
      <c r="J46" s="2">
        <f t="shared" si="15"/>
        <v>-0.88846173845988519</v>
      </c>
      <c r="K46" s="2">
        <f t="shared" si="16"/>
        <v>0.68529570163021725</v>
      </c>
      <c r="L46" s="2">
        <f t="shared" si="17"/>
        <v>-0.1344668937435001</v>
      </c>
      <c r="M46" s="2">
        <f t="shared" si="18"/>
        <v>-1.0931391205389644</v>
      </c>
      <c r="N46" s="3">
        <f t="shared" si="19"/>
        <v>-0.73756984987225349</v>
      </c>
      <c r="O46">
        <f t="shared" si="26"/>
        <v>9.6104914972157651</v>
      </c>
      <c r="P46">
        <f t="shared" si="20"/>
        <v>15.564119627368942</v>
      </c>
      <c r="Q46">
        <f t="shared" si="21"/>
        <v>5.1387178902253092</v>
      </c>
      <c r="R46">
        <f t="shared" si="25"/>
        <v>11.736204197916102</v>
      </c>
      <c r="S46">
        <f t="shared" si="22"/>
        <v>5.1387178902253092</v>
      </c>
      <c r="T46">
        <f t="shared" si="23"/>
        <v>3</v>
      </c>
      <c r="V46">
        <v>17</v>
      </c>
      <c r="W46">
        <v>1</v>
      </c>
      <c r="X46">
        <v>2</v>
      </c>
      <c r="Y46">
        <v>1</v>
      </c>
      <c r="Z46">
        <v>1</v>
      </c>
      <c r="AA46">
        <v>11</v>
      </c>
      <c r="AB46">
        <f t="shared" si="24"/>
        <v>33</v>
      </c>
    </row>
    <row r="47" spans="1:28" x14ac:dyDescent="0.25">
      <c r="A47">
        <v>37</v>
      </c>
      <c r="B47" t="s">
        <v>160</v>
      </c>
      <c r="C47">
        <f t="shared" si="8"/>
        <v>0.34090909090909088</v>
      </c>
      <c r="D47">
        <f t="shared" si="9"/>
        <v>4.5454545454545456E-2</v>
      </c>
      <c r="E47">
        <f t="shared" si="10"/>
        <v>4.5454545454545456E-2</v>
      </c>
      <c r="F47">
        <f t="shared" si="11"/>
        <v>4.5454545454545456E-2</v>
      </c>
      <c r="G47">
        <f t="shared" si="12"/>
        <v>4.5454545454545456E-2</v>
      </c>
      <c r="H47">
        <f t="shared" si="13"/>
        <v>0.47727272727272729</v>
      </c>
      <c r="I47" s="4">
        <f t="shared" si="14"/>
        <v>0.23235927187072389</v>
      </c>
      <c r="J47" s="2">
        <f t="shared" si="15"/>
        <v>-0.60455367666922211</v>
      </c>
      <c r="K47" s="2">
        <f t="shared" si="16"/>
        <v>0.23499221145300322</v>
      </c>
      <c r="L47" s="2">
        <f t="shared" si="17"/>
        <v>0.31290771752472596</v>
      </c>
      <c r="M47" s="2">
        <f t="shared" si="18"/>
        <v>-0.7689819092992265</v>
      </c>
      <c r="N47" s="3">
        <f t="shared" si="19"/>
        <v>0.15911412905543101</v>
      </c>
      <c r="O47">
        <f t="shared" si="26"/>
        <v>6.9427512989818982</v>
      </c>
      <c r="P47">
        <f t="shared" si="20"/>
        <v>7.7428991649833083</v>
      </c>
      <c r="Q47">
        <f t="shared" si="21"/>
        <v>2.7439031150061348</v>
      </c>
      <c r="R47">
        <f t="shared" si="25"/>
        <v>2.2671262337565596</v>
      </c>
      <c r="S47">
        <f t="shared" si="22"/>
        <v>2.2671262337565596</v>
      </c>
      <c r="T47">
        <f t="shared" si="23"/>
        <v>4</v>
      </c>
      <c r="V47">
        <v>15</v>
      </c>
      <c r="W47">
        <v>2</v>
      </c>
      <c r="X47">
        <v>2</v>
      </c>
      <c r="Y47">
        <v>2</v>
      </c>
      <c r="Z47">
        <v>2</v>
      </c>
      <c r="AA47">
        <v>21</v>
      </c>
      <c r="AB47">
        <f t="shared" si="24"/>
        <v>44</v>
      </c>
    </row>
    <row r="48" spans="1:28" x14ac:dyDescent="0.25">
      <c r="A48">
        <v>38</v>
      </c>
      <c r="B48" t="s">
        <v>163</v>
      </c>
      <c r="C48">
        <f t="shared" si="8"/>
        <v>0.43373493975903615</v>
      </c>
      <c r="D48">
        <f t="shared" si="9"/>
        <v>3.614457831325301E-2</v>
      </c>
      <c r="E48">
        <f t="shared" si="10"/>
        <v>1.2048192771084338E-2</v>
      </c>
      <c r="F48">
        <f t="shared" si="11"/>
        <v>3.614457831325301E-2</v>
      </c>
      <c r="G48">
        <f t="shared" si="12"/>
        <v>8.4337349397590355E-2</v>
      </c>
      <c r="H48">
        <f t="shared" si="13"/>
        <v>0.39759036144578314</v>
      </c>
      <c r="I48" s="4">
        <f t="shared" si="14"/>
        <v>1.1250822343398357</v>
      </c>
      <c r="J48" s="2">
        <f t="shared" si="15"/>
        <v>-0.77900320861288264</v>
      </c>
      <c r="K48" s="2">
        <f t="shared" si="16"/>
        <v>-0.75784560423892644</v>
      </c>
      <c r="L48" s="2">
        <f t="shared" si="17"/>
        <v>3.8014884094852028E-2</v>
      </c>
      <c r="M48" s="2">
        <f t="shared" si="18"/>
        <v>6.2891415930461977E-2</v>
      </c>
      <c r="N48" s="3">
        <f t="shared" si="19"/>
        <v>-0.33727465572825222</v>
      </c>
      <c r="O48">
        <f t="shared" si="26"/>
        <v>12.194025519091735</v>
      </c>
      <c r="P48">
        <f t="shared" si="20"/>
        <v>8.0173790334055592</v>
      </c>
      <c r="Q48">
        <f t="shared" si="21"/>
        <v>1.4172505228083518</v>
      </c>
      <c r="R48">
        <f t="shared" si="25"/>
        <v>6.5586223358507194</v>
      </c>
      <c r="S48">
        <f t="shared" si="22"/>
        <v>1.4172505228083518</v>
      </c>
      <c r="T48">
        <f t="shared" si="23"/>
        <v>3</v>
      </c>
      <c r="V48">
        <v>36</v>
      </c>
      <c r="W48">
        <v>3</v>
      </c>
      <c r="X48">
        <v>1</v>
      </c>
      <c r="Y48">
        <v>3</v>
      </c>
      <c r="Z48">
        <v>7</v>
      </c>
      <c r="AA48">
        <v>33</v>
      </c>
      <c r="AB48">
        <f t="shared" si="24"/>
        <v>83</v>
      </c>
    </row>
    <row r="49" spans="1:28" x14ac:dyDescent="0.25">
      <c r="A49">
        <v>39</v>
      </c>
      <c r="B49" t="s">
        <v>167</v>
      </c>
      <c r="C49">
        <f t="shared" si="8"/>
        <v>0.32307692307692309</v>
      </c>
      <c r="D49">
        <f t="shared" si="9"/>
        <v>0.12307692307692308</v>
      </c>
      <c r="E49">
        <f t="shared" si="10"/>
        <v>0.1076923076923077</v>
      </c>
      <c r="F49">
        <f t="shared" si="11"/>
        <v>4.6153846153846156E-2</v>
      </c>
      <c r="G49">
        <f t="shared" si="12"/>
        <v>7.6923076923076927E-2</v>
      </c>
      <c r="H49">
        <f t="shared" si="13"/>
        <v>0.32307692307692309</v>
      </c>
      <c r="I49" s="4">
        <f t="shared" si="14"/>
        <v>6.0864091469918807E-2</v>
      </c>
      <c r="J49" s="2">
        <f t="shared" si="15"/>
        <v>0.84992916296602139</v>
      </c>
      <c r="K49" s="2">
        <f t="shared" si="16"/>
        <v>2.0847003941809441</v>
      </c>
      <c r="L49" s="2">
        <f t="shared" si="17"/>
        <v>0.33355577650633644</v>
      </c>
      <c r="M49" s="2">
        <f t="shared" si="18"/>
        <v>-9.573231672438634E-2</v>
      </c>
      <c r="N49" s="3">
        <f t="shared" si="19"/>
        <v>-0.801463121245238</v>
      </c>
      <c r="O49">
        <f t="shared" si="26"/>
        <v>0</v>
      </c>
      <c r="P49">
        <f t="shared" si="20"/>
        <v>8.20755333468977</v>
      </c>
      <c r="Q49">
        <f t="shared" si="21"/>
        <v>8.3922144890720602</v>
      </c>
      <c r="R49">
        <f t="shared" si="25"/>
        <v>11.32241726574949</v>
      </c>
      <c r="S49">
        <f t="shared" si="22"/>
        <v>0</v>
      </c>
      <c r="T49">
        <f t="shared" si="23"/>
        <v>1</v>
      </c>
      <c r="V49">
        <v>21</v>
      </c>
      <c r="W49">
        <v>8</v>
      </c>
      <c r="X49">
        <v>7</v>
      </c>
      <c r="Y49">
        <v>3</v>
      </c>
      <c r="Z49">
        <v>5</v>
      </c>
      <c r="AA49">
        <v>21</v>
      </c>
      <c r="AB49">
        <f t="shared" si="24"/>
        <v>65</v>
      </c>
    </row>
    <row r="50" spans="1:28" x14ac:dyDescent="0.25">
      <c r="A50">
        <v>40</v>
      </c>
      <c r="B50" t="s">
        <v>171</v>
      </c>
      <c r="C50">
        <f t="shared" si="8"/>
        <v>0.38461538461538464</v>
      </c>
      <c r="D50">
        <f t="shared" si="9"/>
        <v>0.15384615384615385</v>
      </c>
      <c r="E50">
        <f t="shared" si="10"/>
        <v>0</v>
      </c>
      <c r="F50">
        <f t="shared" si="11"/>
        <v>7.6923076923076927E-2</v>
      </c>
      <c r="G50">
        <f t="shared" si="12"/>
        <v>0.15384615384615385</v>
      </c>
      <c r="H50">
        <f t="shared" si="13"/>
        <v>0.23076923076923078</v>
      </c>
      <c r="I50" s="4">
        <f t="shared" si="14"/>
        <v>0.65269059638250249</v>
      </c>
      <c r="J50" s="2">
        <f t="shared" si="15"/>
        <v>1.4264809192178296</v>
      </c>
      <c r="K50" s="2">
        <f t="shared" si="16"/>
        <v>-1.115918259078639</v>
      </c>
      <c r="L50" s="2">
        <f t="shared" si="17"/>
        <v>1.2420703716971955</v>
      </c>
      <c r="M50" s="2">
        <f t="shared" si="18"/>
        <v>1.5499889095696673</v>
      </c>
      <c r="N50" s="3">
        <f t="shared" si="19"/>
        <v>-1.3765025636021011</v>
      </c>
      <c r="O50">
        <f t="shared" si="26"/>
        <v>14.791097787762981</v>
      </c>
      <c r="P50">
        <f t="shared" si="20"/>
        <v>3.0351626879053866</v>
      </c>
      <c r="Q50">
        <f t="shared" si="21"/>
        <v>10.642715679680149</v>
      </c>
      <c r="R50">
        <f t="shared" si="25"/>
        <v>19.362744487171433</v>
      </c>
      <c r="S50">
        <f t="shared" si="22"/>
        <v>3.0351626879053866</v>
      </c>
      <c r="T50">
        <f t="shared" si="23"/>
        <v>2</v>
      </c>
      <c r="V50">
        <v>5</v>
      </c>
      <c r="W50">
        <v>2</v>
      </c>
      <c r="X50">
        <v>0</v>
      </c>
      <c r="Y50">
        <v>1</v>
      </c>
      <c r="Z50">
        <v>2</v>
      </c>
      <c r="AA50">
        <v>3</v>
      </c>
      <c r="AB50">
        <f t="shared" si="24"/>
        <v>13</v>
      </c>
    </row>
    <row r="51" spans="1:28" x14ac:dyDescent="0.25">
      <c r="A51">
        <v>41</v>
      </c>
      <c r="B51" t="s">
        <v>176</v>
      </c>
      <c r="C51">
        <f t="shared" si="8"/>
        <v>0.25</v>
      </c>
      <c r="D51">
        <f t="shared" si="9"/>
        <v>7.4999999999999997E-2</v>
      </c>
      <c r="E51">
        <f t="shared" si="10"/>
        <v>0.1</v>
      </c>
      <c r="F51">
        <f t="shared" si="11"/>
        <v>0.05</v>
      </c>
      <c r="G51">
        <f t="shared" si="12"/>
        <v>0.15</v>
      </c>
      <c r="H51">
        <f t="shared" si="13"/>
        <v>0.375</v>
      </c>
      <c r="I51" s="4">
        <f t="shared" si="14"/>
        <v>-0.64192988311377441</v>
      </c>
      <c r="J51" s="2">
        <f t="shared" si="15"/>
        <v>-5.0932956177429101E-2</v>
      </c>
      <c r="K51" s="2">
        <f t="shared" si="16"/>
        <v>1.8560847760909738</v>
      </c>
      <c r="L51" s="2">
        <f t="shared" si="17"/>
        <v>0.44712010090519383</v>
      </c>
      <c r="M51" s="2">
        <f t="shared" si="18"/>
        <v>1.4677028482549643</v>
      </c>
      <c r="N51" s="3">
        <f t="shared" si="19"/>
        <v>-0.47800343491950265</v>
      </c>
      <c r="O51">
        <f t="shared" si="26"/>
        <v>3.9195895688015545</v>
      </c>
      <c r="P51">
        <f t="shared" si="20"/>
        <v>9.3298314492167389</v>
      </c>
      <c r="Q51">
        <f t="shared" si="21"/>
        <v>8.8074361258119414</v>
      </c>
      <c r="R51">
        <f t="shared" si="25"/>
        <v>9.7993518559630459</v>
      </c>
      <c r="S51">
        <f t="shared" si="22"/>
        <v>3.9195895688015545</v>
      </c>
      <c r="T51">
        <f t="shared" si="23"/>
        <v>1</v>
      </c>
      <c r="V51">
        <v>10</v>
      </c>
      <c r="W51">
        <v>3</v>
      </c>
      <c r="X51">
        <v>4</v>
      </c>
      <c r="Y51">
        <v>2</v>
      </c>
      <c r="Z51">
        <v>6</v>
      </c>
      <c r="AA51">
        <v>15</v>
      </c>
      <c r="AB51">
        <f t="shared" si="24"/>
        <v>40</v>
      </c>
    </row>
    <row r="52" spans="1:28" x14ac:dyDescent="0.25">
      <c r="A52">
        <v>42</v>
      </c>
      <c r="B52" t="s">
        <v>180</v>
      </c>
      <c r="C52">
        <f t="shared" si="8"/>
        <v>0.41666666666666669</v>
      </c>
      <c r="D52">
        <f t="shared" si="9"/>
        <v>0.16666666666666666</v>
      </c>
      <c r="E52">
        <f t="shared" si="10"/>
        <v>8.3333333333333329E-2</v>
      </c>
      <c r="F52">
        <f t="shared" si="11"/>
        <v>0</v>
      </c>
      <c r="G52">
        <f t="shared" si="12"/>
        <v>0.16666666666666666</v>
      </c>
      <c r="H52">
        <f t="shared" si="13"/>
        <v>0.16666666666666666</v>
      </c>
      <c r="I52" s="4">
        <f t="shared" si="14"/>
        <v>0.9609335676911398</v>
      </c>
      <c r="J52" s="2">
        <f t="shared" si="15"/>
        <v>1.6667108176560825</v>
      </c>
      <c r="K52" s="2">
        <f t="shared" si="16"/>
        <v>1.3607509368960382</v>
      </c>
      <c r="L52" s="2">
        <f t="shared" si="17"/>
        <v>-1.0292161162799522</v>
      </c>
      <c r="M52" s="2">
        <f t="shared" si="18"/>
        <v>1.824275780618676</v>
      </c>
      <c r="N52" s="3">
        <f t="shared" si="19"/>
        <v>-1.7758355096832563</v>
      </c>
      <c r="O52">
        <f t="shared" si="26"/>
        <v>8.4943400271481462</v>
      </c>
      <c r="P52">
        <f t="shared" si="20"/>
        <v>11.807893924653881</v>
      </c>
      <c r="Q52">
        <f t="shared" si="21"/>
        <v>11.249871638586075</v>
      </c>
      <c r="R52">
        <f t="shared" si="25"/>
        <v>24.935807402237966</v>
      </c>
      <c r="S52">
        <f t="shared" si="22"/>
        <v>8.4943400271481462</v>
      </c>
      <c r="T52">
        <f t="shared" si="23"/>
        <v>1</v>
      </c>
      <c r="V52">
        <v>5</v>
      </c>
      <c r="W52">
        <v>2</v>
      </c>
      <c r="X52">
        <v>1</v>
      </c>
      <c r="Y52">
        <v>0</v>
      </c>
      <c r="Z52">
        <v>2</v>
      </c>
      <c r="AA52">
        <v>2</v>
      </c>
      <c r="AB52">
        <f t="shared" si="24"/>
        <v>12</v>
      </c>
    </row>
    <row r="53" spans="1:28" x14ac:dyDescent="0.25">
      <c r="A53">
        <v>43</v>
      </c>
      <c r="B53" t="s">
        <v>183</v>
      </c>
      <c r="C53">
        <f t="shared" si="8"/>
        <v>0.4375</v>
      </c>
      <c r="D53">
        <f t="shared" si="9"/>
        <v>0.10416666666666667</v>
      </c>
      <c r="E53">
        <f t="shared" si="10"/>
        <v>4.1666666666666664E-2</v>
      </c>
      <c r="F53">
        <f t="shared" si="11"/>
        <v>0</v>
      </c>
      <c r="G53">
        <f t="shared" si="12"/>
        <v>0.125</v>
      </c>
      <c r="H53">
        <f t="shared" si="13"/>
        <v>0.29166666666666669</v>
      </c>
      <c r="I53" s="4">
        <f t="shared" si="14"/>
        <v>1.1612914990417538</v>
      </c>
      <c r="J53" s="2">
        <f t="shared" si="15"/>
        <v>0.49559006276959755</v>
      </c>
      <c r="K53" s="2">
        <f t="shared" si="16"/>
        <v>0.12241633890869963</v>
      </c>
      <c r="L53" s="2">
        <f t="shared" si="17"/>
        <v>-1.0292161162799522</v>
      </c>
      <c r="M53" s="2">
        <f t="shared" si="18"/>
        <v>0.93284344970939703</v>
      </c>
      <c r="N53" s="3">
        <f t="shared" si="19"/>
        <v>-0.99713626482500395</v>
      </c>
      <c r="O53">
        <f t="shared" si="26"/>
        <v>8.1404587090205229</v>
      </c>
      <c r="P53">
        <f t="shared" si="20"/>
        <v>7.2846492384514203</v>
      </c>
      <c r="Q53">
        <f t="shared" si="21"/>
        <v>2.104267180483046</v>
      </c>
      <c r="R53">
        <f t="shared" si="25"/>
        <v>12.652678351325097</v>
      </c>
      <c r="S53">
        <f t="shared" si="22"/>
        <v>2.104267180483046</v>
      </c>
      <c r="T53">
        <f t="shared" si="23"/>
        <v>3</v>
      </c>
      <c r="V53">
        <v>21</v>
      </c>
      <c r="W53">
        <v>5</v>
      </c>
      <c r="X53">
        <v>2</v>
      </c>
      <c r="Y53">
        <v>0</v>
      </c>
      <c r="Z53">
        <v>6</v>
      </c>
      <c r="AA53">
        <v>14</v>
      </c>
      <c r="AB53">
        <f t="shared" si="24"/>
        <v>48</v>
      </c>
    </row>
  </sheetData>
  <conditionalFormatting sqref="T11:T53">
    <cfRule type="cellIs" dxfId="17" priority="8" operator="equal">
      <formula>1</formula>
    </cfRule>
    <cfRule type="cellIs" dxfId="16" priority="9" operator="equal">
      <formula>3</formula>
    </cfRule>
    <cfRule type="cellIs" dxfId="15" priority="10" operator="equal">
      <formula>2</formula>
    </cfRule>
  </conditionalFormatting>
  <conditionalFormatting sqref="C11:C53">
    <cfRule type="cellIs" dxfId="14" priority="7" operator="greaterThan">
      <formula>$C$8</formula>
    </cfRule>
  </conditionalFormatting>
  <conditionalFormatting sqref="D11:D53">
    <cfRule type="cellIs" dxfId="13" priority="6" operator="greaterThan">
      <formula>$D$8</formula>
    </cfRule>
  </conditionalFormatting>
  <conditionalFormatting sqref="E11:E53">
    <cfRule type="cellIs" dxfId="12" priority="5" operator="greaterThan">
      <formula>$E$8</formula>
    </cfRule>
  </conditionalFormatting>
  <conditionalFormatting sqref="F11:F53">
    <cfRule type="cellIs" dxfId="11" priority="4" operator="greaterThan">
      <formula>$F$8</formula>
    </cfRule>
  </conditionalFormatting>
  <conditionalFormatting sqref="G11:G53">
    <cfRule type="cellIs" dxfId="10" priority="3" operator="greaterThan">
      <formula>$G$8</formula>
    </cfRule>
  </conditionalFormatting>
  <conditionalFormatting sqref="H11:H53">
    <cfRule type="cellIs" dxfId="9" priority="2" operator="greaterThan">
      <formula>$H$8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abSelected="1" topLeftCell="A9" workbookViewId="0">
      <selection activeCell="V24" sqref="V24"/>
    </sheetView>
  </sheetViews>
  <sheetFormatPr defaultRowHeight="15" x14ac:dyDescent="0.25"/>
  <cols>
    <col min="2" max="2" width="60.5703125" customWidth="1"/>
  </cols>
  <sheetData>
    <row r="1" spans="1:28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273</v>
      </c>
      <c r="P1" t="s">
        <v>274</v>
      </c>
      <c r="Q1" t="s">
        <v>275</v>
      </c>
      <c r="R1" t="s">
        <v>280</v>
      </c>
      <c r="S1" t="s">
        <v>276</v>
      </c>
      <c r="T1" t="s">
        <v>277</v>
      </c>
    </row>
    <row r="2" spans="1:28" x14ac:dyDescent="0.25">
      <c r="A2">
        <v>1</v>
      </c>
      <c r="B2" t="s">
        <v>10</v>
      </c>
      <c r="C2">
        <v>0.37037037037037035</v>
      </c>
      <c r="D2">
        <v>0.14814814814814814</v>
      </c>
      <c r="E2">
        <v>0.1111111111111111</v>
      </c>
      <c r="F2">
        <v>7.407407407407407E-2</v>
      </c>
      <c r="G2">
        <v>7.407407407407407E-2</v>
      </c>
      <c r="H2">
        <v>0.22222222222222221</v>
      </c>
      <c r="I2">
        <v>0.51569372024533</v>
      </c>
      <c r="J2">
        <v>1.3197120754674945</v>
      </c>
      <c r="K2">
        <v>2.1863073355542637</v>
      </c>
      <c r="L2">
        <v>1.1579486499202638</v>
      </c>
      <c r="M2">
        <v>-0.15668495473527738</v>
      </c>
      <c r="N2">
        <v>-1.4297469564129219</v>
      </c>
      <c r="O2">
        <v>1.5159693579747582</v>
      </c>
      <c r="P2">
        <v>9.5438268701212348</v>
      </c>
      <c r="Q2">
        <v>13.407276411915152</v>
      </c>
      <c r="R2">
        <v>18.366561686840022</v>
      </c>
      <c r="S2">
        <v>1.5159693579747582</v>
      </c>
      <c r="T2">
        <v>1</v>
      </c>
      <c r="U2">
        <f>MAX(I2:N2)</f>
        <v>2.1863073355542637</v>
      </c>
      <c r="V2">
        <f>MATCH(U2,I2:N2,FALSE)</f>
        <v>3</v>
      </c>
      <c r="W2" t="str">
        <f>VLOOKUP(V2,AA$2:AB$7,2,FALSE)</f>
        <v>Government</v>
      </c>
      <c r="AA2">
        <v>1</v>
      </c>
      <c r="AB2" t="s">
        <v>0</v>
      </c>
    </row>
    <row r="3" spans="1:28" x14ac:dyDescent="0.25">
      <c r="A3">
        <v>3</v>
      </c>
      <c r="B3" t="s">
        <v>22</v>
      </c>
      <c r="C3">
        <v>0.36734693877551022</v>
      </c>
      <c r="D3">
        <v>4.0816326530612242E-2</v>
      </c>
      <c r="E3">
        <v>0.10204081632653061</v>
      </c>
      <c r="F3">
        <v>2.0408163265306121E-2</v>
      </c>
      <c r="G3">
        <v>0.10204081632653061</v>
      </c>
      <c r="H3">
        <v>0.36734693877551022</v>
      </c>
      <c r="I3">
        <v>0.48661683224886931</v>
      </c>
      <c r="J3">
        <v>-0.69146430782962931</v>
      </c>
      <c r="K3">
        <v>1.9167378992577004</v>
      </c>
      <c r="L3">
        <v>-0.42662990518397431</v>
      </c>
      <c r="M3">
        <v>0.44164604288183523</v>
      </c>
      <c r="N3">
        <v>-0.52567889889041586</v>
      </c>
      <c r="O3">
        <v>3.5280853371129814</v>
      </c>
      <c r="P3">
        <v>13.016844416130356</v>
      </c>
      <c r="Q3">
        <v>4.8345967597024311</v>
      </c>
      <c r="R3">
        <v>8.7071616295789394</v>
      </c>
      <c r="S3">
        <v>3.5280853371129814</v>
      </c>
      <c r="T3">
        <v>1</v>
      </c>
      <c r="U3">
        <f t="shared" ref="U3:U8" si="0">MAX(I3:N3)</f>
        <v>1.9167378992577004</v>
      </c>
      <c r="V3">
        <f>MATCH(U3,I3:N3,FALSE)</f>
        <v>3</v>
      </c>
      <c r="W3" t="str">
        <f t="shared" ref="W3:W8" si="1">VLOOKUP(V3,AA$2:AB$7,2,FALSE)</f>
        <v>Government</v>
      </c>
      <c r="AA3">
        <v>2</v>
      </c>
      <c r="AB3" t="s">
        <v>1</v>
      </c>
    </row>
    <row r="4" spans="1:28" x14ac:dyDescent="0.25">
      <c r="A4">
        <v>8</v>
      </c>
      <c r="B4" t="s">
        <v>45</v>
      </c>
      <c r="C4">
        <v>0.26315789473684209</v>
      </c>
      <c r="D4">
        <v>0.17543859649122806</v>
      </c>
      <c r="E4">
        <v>0.10526315789473684</v>
      </c>
      <c r="F4">
        <v>0</v>
      </c>
      <c r="G4">
        <v>5.2631578947368418E-2</v>
      </c>
      <c r="H4">
        <v>0.40350877192982454</v>
      </c>
      <c r="I4">
        <v>-0.51538803173443926</v>
      </c>
      <c r="J4">
        <v>1.8310786429033086</v>
      </c>
      <c r="K4">
        <v>2.0125059884683214</v>
      </c>
      <c r="L4">
        <v>-1.0292161162799522</v>
      </c>
      <c r="M4">
        <v>-0.61543375660671917</v>
      </c>
      <c r="N4">
        <v>-0.30040536153077863</v>
      </c>
      <c r="O4">
        <v>3.6782285406491058</v>
      </c>
      <c r="P4">
        <v>11.62822400635782</v>
      </c>
      <c r="Q4">
        <v>11.574681475104587</v>
      </c>
      <c r="R4">
        <v>13.972723073464827</v>
      </c>
      <c r="S4">
        <v>3.6782285406491058</v>
      </c>
      <c r="T4">
        <v>1</v>
      </c>
      <c r="U4">
        <f t="shared" si="0"/>
        <v>2.0125059884683214</v>
      </c>
      <c r="V4">
        <f>MATCH(U4,I4:N4,FALSE)</f>
        <v>3</v>
      </c>
      <c r="W4" t="str">
        <f t="shared" si="1"/>
        <v>Government</v>
      </c>
      <c r="AA4">
        <v>3</v>
      </c>
      <c r="AB4" t="s">
        <v>2</v>
      </c>
    </row>
    <row r="5" spans="1:28" x14ac:dyDescent="0.25">
      <c r="A5">
        <v>27</v>
      </c>
      <c r="B5" t="s">
        <v>124</v>
      </c>
      <c r="C5">
        <v>0.41025641025641024</v>
      </c>
      <c r="D5">
        <v>7.6923076923076927E-2</v>
      </c>
      <c r="E5">
        <v>7.6923076923076927E-2</v>
      </c>
      <c r="F5">
        <v>5.128205128205128E-2</v>
      </c>
      <c r="G5">
        <v>0.10256410256410256</v>
      </c>
      <c r="H5">
        <v>0.28205128205128205</v>
      </c>
      <c r="I5">
        <v>0.89928497342941205</v>
      </c>
      <c r="J5">
        <v>-1.4898471411690959E-2</v>
      </c>
      <c r="K5">
        <v>1.1702379218210632</v>
      </c>
      <c r="L5">
        <v>0.48497487570481279</v>
      </c>
      <c r="M5">
        <v>0.45284142537363137</v>
      </c>
      <c r="N5">
        <v>-1.0570362067371772</v>
      </c>
      <c r="O5">
        <v>2.6762965219930011</v>
      </c>
      <c r="P5">
        <v>6.9863463806785431</v>
      </c>
      <c r="Q5">
        <v>4.1673985051279994</v>
      </c>
      <c r="R5">
        <v>10.214629430836268</v>
      </c>
      <c r="S5">
        <v>2.6762965219930011</v>
      </c>
      <c r="T5">
        <v>1</v>
      </c>
      <c r="U5">
        <f t="shared" si="0"/>
        <v>1.1702379218210632</v>
      </c>
      <c r="V5">
        <f t="shared" ref="V5:V8" si="2">MATCH(U5,I5:N5,FALSE)</f>
        <v>3</v>
      </c>
      <c r="W5" t="str">
        <f t="shared" si="1"/>
        <v>Government</v>
      </c>
      <c r="AA5">
        <v>4</v>
      </c>
      <c r="AB5" t="s">
        <v>3</v>
      </c>
    </row>
    <row r="6" spans="1:28" x14ac:dyDescent="0.25">
      <c r="A6">
        <v>39</v>
      </c>
      <c r="B6" t="s">
        <v>167</v>
      </c>
      <c r="C6">
        <v>0.32307692307692309</v>
      </c>
      <c r="D6">
        <v>0.12307692307692308</v>
      </c>
      <c r="E6">
        <v>0.1076923076923077</v>
      </c>
      <c r="F6">
        <v>4.6153846153846156E-2</v>
      </c>
      <c r="G6">
        <v>7.6923076923076927E-2</v>
      </c>
      <c r="H6">
        <v>0.32307692307692309</v>
      </c>
      <c r="I6">
        <v>6.0864091469918807E-2</v>
      </c>
      <c r="J6">
        <v>0.84992916296602139</v>
      </c>
      <c r="K6">
        <v>2.0847003941809441</v>
      </c>
      <c r="L6">
        <v>0.33355577650633644</v>
      </c>
      <c r="M6">
        <v>-9.573231672438634E-2</v>
      </c>
      <c r="N6">
        <v>-0.801463121245238</v>
      </c>
      <c r="O6">
        <v>0</v>
      </c>
      <c r="P6">
        <v>8.20755333468977</v>
      </c>
      <c r="Q6">
        <v>8.3922144890720602</v>
      </c>
      <c r="R6">
        <v>11.32241726574949</v>
      </c>
      <c r="S6">
        <v>0</v>
      </c>
      <c r="T6">
        <v>1</v>
      </c>
      <c r="U6">
        <f t="shared" si="0"/>
        <v>2.0847003941809441</v>
      </c>
      <c r="V6">
        <f t="shared" si="2"/>
        <v>3</v>
      </c>
      <c r="W6" t="str">
        <f t="shared" si="1"/>
        <v>Government</v>
      </c>
      <c r="AA6">
        <v>5</v>
      </c>
      <c r="AB6" t="s">
        <v>4</v>
      </c>
    </row>
    <row r="7" spans="1:28" x14ac:dyDescent="0.25">
      <c r="A7">
        <v>41</v>
      </c>
      <c r="B7" t="s">
        <v>176</v>
      </c>
      <c r="C7">
        <v>0.25</v>
      </c>
      <c r="D7">
        <v>7.4999999999999997E-2</v>
      </c>
      <c r="E7">
        <v>0.1</v>
      </c>
      <c r="F7">
        <v>0.05</v>
      </c>
      <c r="G7">
        <v>0.15</v>
      </c>
      <c r="H7">
        <v>0.375</v>
      </c>
      <c r="I7">
        <v>-0.64192988311377441</v>
      </c>
      <c r="J7">
        <v>-5.0932956177429101E-2</v>
      </c>
      <c r="K7">
        <v>1.8560847760909738</v>
      </c>
      <c r="L7">
        <v>0.44712010090519383</v>
      </c>
      <c r="M7">
        <v>1.4677028482549643</v>
      </c>
      <c r="N7">
        <v>-0.47800343491950265</v>
      </c>
      <c r="O7">
        <v>3.9195895688015545</v>
      </c>
      <c r="P7">
        <v>9.3298314492167389</v>
      </c>
      <c r="Q7">
        <v>8.8074361258119414</v>
      </c>
      <c r="R7">
        <v>9.7993518559630459</v>
      </c>
      <c r="S7">
        <v>3.9195895688015545</v>
      </c>
      <c r="T7">
        <v>1</v>
      </c>
      <c r="U7">
        <f t="shared" si="0"/>
        <v>1.8560847760909738</v>
      </c>
      <c r="V7">
        <f t="shared" si="2"/>
        <v>3</v>
      </c>
      <c r="W7" t="str">
        <f t="shared" si="1"/>
        <v>Government</v>
      </c>
      <c r="AA7">
        <v>6</v>
      </c>
      <c r="AB7" t="s">
        <v>5</v>
      </c>
    </row>
    <row r="8" spans="1:28" x14ac:dyDescent="0.25">
      <c r="A8">
        <v>42</v>
      </c>
      <c r="B8" t="s">
        <v>180</v>
      </c>
      <c r="C8">
        <v>0.41666666666666669</v>
      </c>
      <c r="D8">
        <v>0.16666666666666666</v>
      </c>
      <c r="E8">
        <v>8.3333333333333329E-2</v>
      </c>
      <c r="F8">
        <v>0</v>
      </c>
      <c r="G8">
        <v>0.16666666666666666</v>
      </c>
      <c r="H8">
        <v>0.16666666666666666</v>
      </c>
      <c r="I8">
        <v>0.9609335676911398</v>
      </c>
      <c r="J8">
        <v>1.6667108176560825</v>
      </c>
      <c r="K8">
        <v>1.3607509368960382</v>
      </c>
      <c r="L8">
        <v>-1.0292161162799522</v>
      </c>
      <c r="M8">
        <v>1.824275780618676</v>
      </c>
      <c r="N8">
        <v>-1.7758355096832563</v>
      </c>
      <c r="O8">
        <v>8.4943400271481462</v>
      </c>
      <c r="P8">
        <v>11.807893924653881</v>
      </c>
      <c r="Q8">
        <v>11.249871638586075</v>
      </c>
      <c r="R8">
        <v>24.935807402237966</v>
      </c>
      <c r="S8">
        <v>8.4943400271481462</v>
      </c>
      <c r="T8">
        <v>1</v>
      </c>
      <c r="U8">
        <f t="shared" si="0"/>
        <v>1.824275780618676</v>
      </c>
      <c r="V8">
        <f t="shared" si="2"/>
        <v>5</v>
      </c>
      <c r="W8" t="str">
        <f t="shared" si="1"/>
        <v>Other</v>
      </c>
    </row>
    <row r="10" spans="1:28" x14ac:dyDescent="0.25">
      <c r="A10">
        <v>21</v>
      </c>
      <c r="B10" s="7" t="s">
        <v>16</v>
      </c>
      <c r="C10">
        <v>0.45</v>
      </c>
      <c r="D10">
        <v>0.15</v>
      </c>
      <c r="E10">
        <v>0</v>
      </c>
      <c r="F10">
        <v>0.05</v>
      </c>
      <c r="G10">
        <v>0.1</v>
      </c>
      <c r="H10">
        <v>0.25</v>
      </c>
      <c r="I10">
        <v>1.2815062578521226</v>
      </c>
      <c r="J10">
        <v>1.3544119496863534</v>
      </c>
      <c r="K10">
        <v>-1.115918259078639</v>
      </c>
      <c r="L10">
        <v>0.44712010090519383</v>
      </c>
      <c r="M10">
        <v>0.39798405116382979</v>
      </c>
      <c r="N10">
        <v>-1.2567026797777547</v>
      </c>
      <c r="O10">
        <v>12.452325707390321</v>
      </c>
      <c r="P10">
        <v>3.3991854530013206</v>
      </c>
      <c r="Q10">
        <v>6.3984317417914731</v>
      </c>
      <c r="R10">
        <v>16.400029359956722</v>
      </c>
      <c r="S10">
        <v>3.3991854530013206</v>
      </c>
      <c r="T10">
        <v>2</v>
      </c>
      <c r="U10">
        <f>MAX(I10:N10)</f>
        <v>1.3544119496863534</v>
      </c>
      <c r="V10">
        <f>MATCH(U10,I10:N10,FALSE)</f>
        <v>2</v>
      </c>
      <c r="W10" t="str">
        <f>VLOOKUP(V10,AA$2:AB$7,2,FALSE)</f>
        <v>For-Profit</v>
      </c>
    </row>
    <row r="11" spans="1:28" x14ac:dyDescent="0.25">
      <c r="A11">
        <v>22</v>
      </c>
      <c r="B11" s="7" t="s">
        <v>30</v>
      </c>
      <c r="C11">
        <v>0.23809523809523808</v>
      </c>
      <c r="D11">
        <v>0.14285714285714285</v>
      </c>
      <c r="E11">
        <v>0</v>
      </c>
      <c r="F11">
        <v>0.19047619047619047</v>
      </c>
      <c r="G11">
        <v>0</v>
      </c>
      <c r="H11">
        <v>0.42857142857142855</v>
      </c>
      <c r="I11">
        <v>-0.75642012959983984</v>
      </c>
      <c r="J11">
        <v>1.2205695776993264</v>
      </c>
      <c r="K11">
        <v>-1.115918259078639</v>
      </c>
      <c r="L11">
        <v>4.5949218539491747</v>
      </c>
      <c r="M11">
        <v>-1.7414535430184401</v>
      </c>
      <c r="N11">
        <v>-0.14427518712310902</v>
      </c>
      <c r="O11">
        <v>32.348822760047547</v>
      </c>
      <c r="P11">
        <v>20.211059249604123</v>
      </c>
      <c r="Q11">
        <v>37.431479225706042</v>
      </c>
      <c r="R11">
        <v>29.368484828558387</v>
      </c>
      <c r="S11">
        <v>20.211059249604123</v>
      </c>
      <c r="T11">
        <v>2</v>
      </c>
      <c r="U11">
        <f>MAX(I11:N11)</f>
        <v>4.5949218539491747</v>
      </c>
      <c r="V11">
        <f>MATCH(U11,I11:N11,FALSE)</f>
        <v>4</v>
      </c>
      <c r="W11" t="str">
        <f>VLOOKUP(V11,AA$2:AB$7,2,FALSE)</f>
        <v>Nonprofit</v>
      </c>
    </row>
    <row r="12" spans="1:28" x14ac:dyDescent="0.25">
      <c r="A12">
        <v>29</v>
      </c>
      <c r="B12" s="7" t="s">
        <v>67</v>
      </c>
      <c r="C12">
        <v>0.28000000000000003</v>
      </c>
      <c r="D12">
        <v>0.2</v>
      </c>
      <c r="E12">
        <v>0.02</v>
      </c>
      <c r="F12">
        <v>0.04</v>
      </c>
      <c r="G12">
        <v>0.14000000000000001</v>
      </c>
      <c r="H12">
        <v>0.32</v>
      </c>
      <c r="I12">
        <v>-0.35341446196888965</v>
      </c>
      <c r="J12">
        <v>2.2913085535955418</v>
      </c>
      <c r="K12">
        <v>-0.52151765204471634</v>
      </c>
      <c r="L12">
        <v>0.15185285746816457</v>
      </c>
      <c r="M12">
        <v>1.2537590888367378</v>
      </c>
      <c r="N12">
        <v>-0.82063110265713346</v>
      </c>
      <c r="O12">
        <v>10.896084188024915</v>
      </c>
      <c r="P12">
        <v>1.6870076342663864</v>
      </c>
      <c r="Q12">
        <v>9.8825067929177468</v>
      </c>
      <c r="R12">
        <v>16.11664642270085</v>
      </c>
      <c r="S12">
        <v>1.6870076342663864</v>
      </c>
      <c r="T12">
        <v>2</v>
      </c>
      <c r="U12">
        <f>MAX(I12:N12)</f>
        <v>2.2913085535955418</v>
      </c>
      <c r="V12">
        <f>MATCH(U12,I12:N12,FALSE)</f>
        <v>2</v>
      </c>
      <c r="W12" t="str">
        <f>VLOOKUP(V12,AA$2:AB$7,2,FALSE)</f>
        <v>For-Profit</v>
      </c>
    </row>
    <row r="13" spans="1:28" x14ac:dyDescent="0.25">
      <c r="A13">
        <v>40</v>
      </c>
      <c r="B13" s="7" t="s">
        <v>98</v>
      </c>
      <c r="C13">
        <v>0.28930817610062892</v>
      </c>
      <c r="D13">
        <v>0.15723270440251572</v>
      </c>
      <c r="E13">
        <v>1.8867924528301886E-2</v>
      </c>
      <c r="F13">
        <v>6.2893081761006289E-2</v>
      </c>
      <c r="G13">
        <v>0.1069182389937107</v>
      </c>
      <c r="H13">
        <v>0.36477987421383645</v>
      </c>
      <c r="I13">
        <v>-0.2638960503767665</v>
      </c>
      <c r="J13">
        <v>1.4899378735222735</v>
      </c>
      <c r="K13">
        <v>-0.55516296942399501</v>
      </c>
      <c r="L13">
        <v>0.82781057200325026</v>
      </c>
      <c r="M13">
        <v>0.54599545705065344</v>
      </c>
      <c r="N13">
        <v>-0.54167066877583792</v>
      </c>
      <c r="O13">
        <v>8.20755333468977</v>
      </c>
      <c r="P13">
        <v>0</v>
      </c>
      <c r="Q13">
        <v>6.7253655929407916</v>
      </c>
      <c r="R13">
        <v>9.8130585607676419</v>
      </c>
      <c r="S13">
        <v>0</v>
      </c>
      <c r="T13">
        <v>2</v>
      </c>
      <c r="U13">
        <f>MAX(I13:N13)</f>
        <v>1.4899378735222735</v>
      </c>
      <c r="V13">
        <f>MATCH(U13,I13:N13,FALSE)</f>
        <v>2</v>
      </c>
      <c r="W13" t="str">
        <f>VLOOKUP(V13,AA$2:AB$7,2,FALSE)</f>
        <v>For-Profit</v>
      </c>
    </row>
    <row r="14" spans="1:28" x14ac:dyDescent="0.25">
      <c r="A14">
        <v>4</v>
      </c>
      <c r="B14" s="7" t="s">
        <v>103</v>
      </c>
      <c r="C14">
        <v>0.2857142857142857</v>
      </c>
      <c r="D14">
        <v>4.5112781954887216E-2</v>
      </c>
      <c r="E14">
        <v>2.2556390977443608E-2</v>
      </c>
      <c r="F14">
        <v>6.7669172932330823E-2</v>
      </c>
      <c r="G14">
        <v>0.21052631578947367</v>
      </c>
      <c r="H14">
        <v>0.36842105263157893</v>
      </c>
      <c r="I14">
        <v>-0.29845914365557874</v>
      </c>
      <c r="J14">
        <v>-0.6109576179126206</v>
      </c>
      <c r="K14">
        <v>-0.44554163460429019</v>
      </c>
      <c r="L14">
        <v>0.96883289945934292</v>
      </c>
      <c r="M14">
        <v>2.7626256026284435</v>
      </c>
      <c r="N14">
        <v>-0.51898760570151603</v>
      </c>
      <c r="O14">
        <v>17.319007533034412</v>
      </c>
      <c r="P14">
        <v>9.3608243308719015</v>
      </c>
      <c r="Q14">
        <v>10.282142247962597</v>
      </c>
      <c r="R14">
        <v>13.619402807941134</v>
      </c>
      <c r="S14">
        <v>9.3608243308719015</v>
      </c>
      <c r="T14">
        <v>2</v>
      </c>
      <c r="U14">
        <f>MAX(I14:N14)</f>
        <v>2.7626256026284435</v>
      </c>
      <c r="V14">
        <f>MATCH(U14,I14:N14,FALSE)</f>
        <v>5</v>
      </c>
      <c r="W14" t="str">
        <f>VLOOKUP(V14,AA$2:AB$7,2,FALSE)</f>
        <v>Other</v>
      </c>
    </row>
    <row r="15" spans="1:28" x14ac:dyDescent="0.25">
      <c r="A15">
        <v>6</v>
      </c>
      <c r="B15" s="7" t="s">
        <v>132</v>
      </c>
      <c r="C15">
        <v>0.23529411764705882</v>
      </c>
      <c r="D15">
        <v>0.14705882352941177</v>
      </c>
      <c r="E15">
        <v>2.9411764705882353E-2</v>
      </c>
      <c r="F15">
        <v>0</v>
      </c>
      <c r="G15">
        <v>0.11764705882352941</v>
      </c>
      <c r="H15">
        <v>0.47058823529411764</v>
      </c>
      <c r="I15">
        <v>-0.78335901112597284</v>
      </c>
      <c r="J15">
        <v>1.2993003847505189</v>
      </c>
      <c r="K15">
        <v>-0.24179971932287048</v>
      </c>
      <c r="L15">
        <v>-1.0292161162799522</v>
      </c>
      <c r="M15">
        <v>0.77553186190187717</v>
      </c>
      <c r="N15">
        <v>0.11747245820739598</v>
      </c>
      <c r="O15">
        <v>9.7879410199675565</v>
      </c>
      <c r="P15">
        <v>4.3400856902268119</v>
      </c>
      <c r="Q15">
        <v>5.066744730596727</v>
      </c>
      <c r="R15">
        <v>7.7564794738651939</v>
      </c>
      <c r="S15">
        <v>4.3400856902268119</v>
      </c>
      <c r="T15">
        <v>2</v>
      </c>
      <c r="U15">
        <f>MAX(I15:N15)</f>
        <v>1.2993003847505189</v>
      </c>
      <c r="V15">
        <f>MATCH(U15,I15:N15,FALSE)</f>
        <v>2</v>
      </c>
      <c r="W15" t="str">
        <f>VLOOKUP(V15,AA$2:AB$7,2,FALSE)</f>
        <v>For-Profit</v>
      </c>
    </row>
    <row r="16" spans="1:28" x14ac:dyDescent="0.25">
      <c r="A16">
        <v>7</v>
      </c>
      <c r="B16" s="7" t="s">
        <v>171</v>
      </c>
      <c r="C16">
        <v>0.38461538461538464</v>
      </c>
      <c r="D16">
        <v>0.15384615384615385</v>
      </c>
      <c r="E16">
        <v>0</v>
      </c>
      <c r="F16">
        <v>7.6923076923076927E-2</v>
      </c>
      <c r="G16">
        <v>0.15384615384615385</v>
      </c>
      <c r="H16">
        <v>0.23076923076923078</v>
      </c>
      <c r="I16">
        <v>0.65269059638250249</v>
      </c>
      <c r="J16">
        <v>1.4264809192178296</v>
      </c>
      <c r="K16">
        <v>-1.115918259078639</v>
      </c>
      <c r="L16">
        <v>1.2420703716971955</v>
      </c>
      <c r="M16">
        <v>1.5499889095696673</v>
      </c>
      <c r="N16">
        <v>-1.3765025636021011</v>
      </c>
      <c r="O16">
        <v>14.791097787762981</v>
      </c>
      <c r="P16">
        <v>3.0351626879053866</v>
      </c>
      <c r="Q16">
        <v>10.642715679680149</v>
      </c>
      <c r="R16">
        <v>19.362744487171433</v>
      </c>
      <c r="S16">
        <v>3.0351626879053866</v>
      </c>
      <c r="T16">
        <v>2</v>
      </c>
      <c r="U16">
        <f>MAX(I16:N16)</f>
        <v>1.5499889095696673</v>
      </c>
      <c r="V16">
        <f>MATCH(U16,I16:N16,FALSE)</f>
        <v>5</v>
      </c>
      <c r="W16" t="str">
        <f>VLOOKUP(V16,AA$2:AB$7,2,FALSE)</f>
        <v>Other</v>
      </c>
    </row>
    <row r="18" spans="1:23" x14ac:dyDescent="0.25">
      <c r="A18">
        <v>9</v>
      </c>
      <c r="B18" s="5" t="s">
        <v>27</v>
      </c>
      <c r="C18">
        <v>0.22727272727272727</v>
      </c>
      <c r="D18">
        <v>4.5454545454545456E-2</v>
      </c>
      <c r="E18">
        <v>4.5454545454545456E-2</v>
      </c>
      <c r="F18">
        <v>0</v>
      </c>
      <c r="G18">
        <v>0.18181818181818182</v>
      </c>
      <c r="H18">
        <v>0.5</v>
      </c>
      <c r="I18">
        <v>-0.86050217185989919</v>
      </c>
      <c r="J18">
        <v>-0.60455367666922211</v>
      </c>
      <c r="K18">
        <v>0.23499221145300322</v>
      </c>
      <c r="L18">
        <v>-1.0292161162799522</v>
      </c>
      <c r="M18">
        <v>2.1484329918584142</v>
      </c>
      <c r="N18">
        <v>0.30069580993874945</v>
      </c>
      <c r="O18">
        <v>14.494035956849944</v>
      </c>
      <c r="P18">
        <v>12.093114386300348</v>
      </c>
      <c r="Q18">
        <v>6.5075375364751418</v>
      </c>
      <c r="R18">
        <v>8.1199949114799033</v>
      </c>
      <c r="S18">
        <v>6.5075375364751418</v>
      </c>
      <c r="T18">
        <v>3</v>
      </c>
      <c r="U18">
        <f>MAX(I18:N18)</f>
        <v>2.1484329918584142</v>
      </c>
      <c r="V18">
        <f>MATCH(U18,I18:N18,FALSE)</f>
        <v>5</v>
      </c>
      <c r="W18" t="str">
        <f>VLOOKUP(V18,AA$2:AB$7,2,FALSE)</f>
        <v>Other</v>
      </c>
    </row>
    <row r="19" spans="1:23" x14ac:dyDescent="0.25">
      <c r="A19">
        <v>10</v>
      </c>
      <c r="B19" s="5" t="s">
        <v>35</v>
      </c>
      <c r="C19">
        <v>0.39393939393939392</v>
      </c>
      <c r="D19">
        <v>4.5454545454545456E-2</v>
      </c>
      <c r="E19">
        <v>0</v>
      </c>
      <c r="F19">
        <v>3.0303030303030304E-2</v>
      </c>
      <c r="G19">
        <v>4.5454545454545456E-2</v>
      </c>
      <c r="H19">
        <v>0.48484848484848486</v>
      </c>
      <c r="I19">
        <v>0.7423612789450148</v>
      </c>
      <c r="J19">
        <v>-0.60455367666922211</v>
      </c>
      <c r="K19">
        <v>-1.115918259078639</v>
      </c>
      <c r="L19">
        <v>-0.1344668937435001</v>
      </c>
      <c r="M19">
        <v>-0.7689819092992265</v>
      </c>
      <c r="N19">
        <v>0.20630802268320383</v>
      </c>
      <c r="O19">
        <v>14.51183142322787</v>
      </c>
      <c r="P19">
        <v>8.9285106794862763</v>
      </c>
      <c r="Q19">
        <v>2.5641062854727772</v>
      </c>
      <c r="R19">
        <v>4.7390775251630135</v>
      </c>
      <c r="S19">
        <v>2.5641062854727772</v>
      </c>
      <c r="T19">
        <v>3</v>
      </c>
      <c r="U19">
        <f>MAX(I19:N19)</f>
        <v>0.7423612789450148</v>
      </c>
      <c r="V19">
        <f>MATCH(U19,I19:N19,FALSE)</f>
        <v>1</v>
      </c>
      <c r="W19" t="str">
        <f>VLOOKUP(V19,AA$2:AB$7,2,FALSE)</f>
        <v>Academia</v>
      </c>
    </row>
    <row r="20" spans="1:23" x14ac:dyDescent="0.25">
      <c r="A20">
        <v>11</v>
      </c>
      <c r="B20" s="5" t="s">
        <v>40</v>
      </c>
      <c r="C20">
        <v>0.4</v>
      </c>
      <c r="D20">
        <v>0.13333333333333333</v>
      </c>
      <c r="E20">
        <v>3.3333333333333333E-2</v>
      </c>
      <c r="F20">
        <v>0</v>
      </c>
      <c r="G20">
        <v>0.1</v>
      </c>
      <c r="H20">
        <v>0.33333333333333331</v>
      </c>
      <c r="I20">
        <v>0.80064722261064847</v>
      </c>
      <c r="J20">
        <v>1.042113081716624</v>
      </c>
      <c r="K20">
        <v>-0.12525058068876804</v>
      </c>
      <c r="L20">
        <v>-1.0292161162799522</v>
      </c>
      <c r="M20">
        <v>0.39798405116382979</v>
      </c>
      <c r="N20">
        <v>-0.73756984987225349</v>
      </c>
      <c r="O20">
        <v>7.5730824848901097</v>
      </c>
      <c r="P20">
        <v>5.0274560726294792</v>
      </c>
      <c r="Q20">
        <v>2.1671279418611791</v>
      </c>
      <c r="R20">
        <v>10.964579382793506</v>
      </c>
      <c r="S20">
        <v>2.1671279418611791</v>
      </c>
      <c r="T20">
        <v>3</v>
      </c>
      <c r="U20">
        <f>MAX(I20:N20)</f>
        <v>1.042113081716624</v>
      </c>
      <c r="V20">
        <f>MATCH(U20,I20:N20,FALSE)</f>
        <v>2</v>
      </c>
      <c r="W20" t="str">
        <f>VLOOKUP(V20,AA$2:AB$7,2,FALSE)</f>
        <v>For-Profit</v>
      </c>
    </row>
    <row r="21" spans="1:23" x14ac:dyDescent="0.25">
      <c r="A21">
        <v>16</v>
      </c>
      <c r="B21" s="5" t="s">
        <v>50</v>
      </c>
      <c r="C21">
        <v>0.42424242424242425</v>
      </c>
      <c r="D21">
        <v>6.0606060606060608E-2</v>
      </c>
      <c r="E21">
        <v>6.0606060606060608E-2</v>
      </c>
      <c r="F21">
        <v>3.0303030303030304E-2</v>
      </c>
      <c r="G21">
        <v>0.12121212121212122</v>
      </c>
      <c r="H21">
        <v>0.30303030303030304</v>
      </c>
      <c r="I21">
        <v>1.0337909972731814</v>
      </c>
      <c r="J21">
        <v>-0.32064561487855897</v>
      </c>
      <c r="K21">
        <v>0.68529570163021725</v>
      </c>
      <c r="L21">
        <v>-0.1344668937435001</v>
      </c>
      <c r="M21">
        <v>0.85180414689946271</v>
      </c>
      <c r="N21">
        <v>-0.92634542438334466</v>
      </c>
      <c r="O21">
        <v>5.4076317274964492</v>
      </c>
      <c r="P21">
        <v>7.6684135001744771</v>
      </c>
      <c r="Q21">
        <v>2.092985472331983</v>
      </c>
      <c r="R21">
        <v>9.5575532605704332</v>
      </c>
      <c r="S21">
        <v>2.092985472331983</v>
      </c>
      <c r="T21">
        <v>3</v>
      </c>
      <c r="U21">
        <f>MAX(I21:N21)</f>
        <v>1.0337909972731814</v>
      </c>
      <c r="V21">
        <f>MATCH(U21,I21:N21,FALSE)</f>
        <v>1</v>
      </c>
      <c r="W21" t="str">
        <f>VLOOKUP(V21,AA$2:AB$7,2,FALSE)</f>
        <v>Academia</v>
      </c>
    </row>
    <row r="22" spans="1:23" x14ac:dyDescent="0.25">
      <c r="A22">
        <v>17</v>
      </c>
      <c r="B22" s="5" t="s">
        <v>54</v>
      </c>
      <c r="C22">
        <v>0.4</v>
      </c>
      <c r="D22">
        <v>3.3333333333333333E-2</v>
      </c>
      <c r="E22">
        <v>6.6666666666666666E-2</v>
      </c>
      <c r="F22">
        <v>6.6666666666666666E-2</v>
      </c>
      <c r="G22">
        <v>6.6666666666666666E-2</v>
      </c>
      <c r="H22">
        <v>0.36666666666666664</v>
      </c>
      <c r="I22">
        <v>0.80064722261064847</v>
      </c>
      <c r="J22">
        <v>-0.83168012610175257</v>
      </c>
      <c r="K22">
        <v>0.86541709770110276</v>
      </c>
      <c r="L22">
        <v>0.93923217330024233</v>
      </c>
      <c r="M22">
        <v>-0.31516181356359363</v>
      </c>
      <c r="N22">
        <v>-0.5299167179100529</v>
      </c>
      <c r="O22">
        <v>5.3504712901547871</v>
      </c>
      <c r="P22">
        <v>9.295355016682489</v>
      </c>
      <c r="Q22">
        <v>4.6175680101134775</v>
      </c>
      <c r="R22">
        <v>6.6928250773281928</v>
      </c>
      <c r="S22">
        <v>4.6175680101134775</v>
      </c>
      <c r="T22">
        <v>3</v>
      </c>
      <c r="U22">
        <f>MAX(I22:N22)</f>
        <v>0.93923217330024233</v>
      </c>
      <c r="V22">
        <f>MATCH(U22,I22:N22,FALSE)</f>
        <v>4</v>
      </c>
      <c r="W22" t="str">
        <f>VLOOKUP(V22,AA$2:AB$7,2,FALSE)</f>
        <v>Nonprofit</v>
      </c>
    </row>
    <row r="23" spans="1:23" x14ac:dyDescent="0.25">
      <c r="A23">
        <v>19</v>
      </c>
      <c r="B23" s="5" t="s">
        <v>56</v>
      </c>
      <c r="C23">
        <v>0.5</v>
      </c>
      <c r="D23">
        <v>0</v>
      </c>
      <c r="E23">
        <v>7.1428571428571425E-2</v>
      </c>
      <c r="F23">
        <v>0</v>
      </c>
      <c r="G23">
        <v>7.1428571428571425E-2</v>
      </c>
      <c r="H23">
        <v>0.35714285714285715</v>
      </c>
      <c r="I23">
        <v>1.7623652930935967</v>
      </c>
      <c r="J23">
        <v>-1.4562778620412116</v>
      </c>
      <c r="K23">
        <v>1.0069410517567985</v>
      </c>
      <c r="L23">
        <v>-1.0292161162799522</v>
      </c>
      <c r="M23">
        <v>-0.21328383288824748</v>
      </c>
      <c r="N23">
        <v>-0.58924618418496721</v>
      </c>
      <c r="O23">
        <v>11.291264000598046</v>
      </c>
      <c r="P23">
        <v>19.253407756306064</v>
      </c>
      <c r="Q23">
        <v>4.4719091180457129</v>
      </c>
      <c r="R23">
        <v>12.032173911205716</v>
      </c>
      <c r="S23">
        <v>4.4719091180457129</v>
      </c>
      <c r="T23">
        <v>3</v>
      </c>
      <c r="U23">
        <f>MAX(I23:N23)</f>
        <v>1.7623652930935967</v>
      </c>
      <c r="V23">
        <f>MATCH(U23,I23:N23,FALSE)</f>
        <v>1</v>
      </c>
      <c r="W23" t="str">
        <f>VLOOKUP(V23,AA$2:AB$7,2,FALSE)</f>
        <v>Academia</v>
      </c>
    </row>
    <row r="24" spans="1:23" x14ac:dyDescent="0.25">
      <c r="A24">
        <v>20</v>
      </c>
      <c r="B24" s="5" t="s">
        <v>77</v>
      </c>
      <c r="C24">
        <v>0.375</v>
      </c>
      <c r="D24">
        <v>8.3333333333333329E-2</v>
      </c>
      <c r="E24">
        <v>4.1666666666666664E-2</v>
      </c>
      <c r="F24">
        <v>4.1666666666666664E-2</v>
      </c>
      <c r="G24">
        <v>4.1666666666666664E-2</v>
      </c>
      <c r="H24">
        <v>0.41666666666666669</v>
      </c>
      <c r="I24">
        <v>0.56021770498991108</v>
      </c>
      <c r="J24">
        <v>0.10521647780743558</v>
      </c>
      <c r="K24">
        <v>0.12241633890869963</v>
      </c>
      <c r="L24">
        <v>0.20106406470766933</v>
      </c>
      <c r="M24">
        <v>-0.85002121210916104</v>
      </c>
      <c r="N24">
        <v>-0.21843701996675183</v>
      </c>
      <c r="O24">
        <v>5.5809349545153859</v>
      </c>
      <c r="P24">
        <v>5.5018842613173371</v>
      </c>
      <c r="Q24">
        <v>2.3513065175568366</v>
      </c>
      <c r="R24">
        <v>4.6325571171151161</v>
      </c>
      <c r="S24">
        <v>2.3513065175568366</v>
      </c>
      <c r="T24">
        <v>3</v>
      </c>
      <c r="U24">
        <f>MAX(I24:N24)</f>
        <v>0.56021770498991108</v>
      </c>
      <c r="V24">
        <f>MATCH(U24,I24:N24,FALSE)</f>
        <v>1</v>
      </c>
      <c r="W24" t="str">
        <f>VLOOKUP(V24,AA$2:AB$7,2,FALSE)</f>
        <v>Academia</v>
      </c>
    </row>
    <row r="25" spans="1:23" x14ac:dyDescent="0.25">
      <c r="A25">
        <v>26</v>
      </c>
      <c r="B25" s="5" t="s">
        <v>81</v>
      </c>
      <c r="C25">
        <v>0.38461538461538464</v>
      </c>
      <c r="D25">
        <v>0.11538461538461539</v>
      </c>
      <c r="E25">
        <v>3.8461538461538464E-2</v>
      </c>
      <c r="F25">
        <v>3.8461538461538464E-2</v>
      </c>
      <c r="G25">
        <v>3.8461538461538464E-2</v>
      </c>
      <c r="H25">
        <v>0.38461538461538464</v>
      </c>
      <c r="I25">
        <v>0.65269059638250249</v>
      </c>
      <c r="J25">
        <v>0.70579122390306925</v>
      </c>
      <c r="K25">
        <v>2.7159831371212174E-2</v>
      </c>
      <c r="L25">
        <v>0.10642712770862164</v>
      </c>
      <c r="M25">
        <v>-0.91859292987141317</v>
      </c>
      <c r="N25">
        <v>-0.41810349300732924</v>
      </c>
      <c r="O25">
        <v>5.4801591413378343</v>
      </c>
      <c r="P25">
        <v>4.4747989571891669</v>
      </c>
      <c r="Q25">
        <v>3.1527088470156976</v>
      </c>
      <c r="R25">
        <v>6.9133462312661713</v>
      </c>
      <c r="S25">
        <v>3.1527088470156976</v>
      </c>
      <c r="T25">
        <v>3</v>
      </c>
      <c r="U25">
        <f>MAX(I25:N25)</f>
        <v>0.70579122390306925</v>
      </c>
      <c r="V25">
        <f>MATCH(U25,I25:N25,FALSE)</f>
        <v>2</v>
      </c>
      <c r="W25" t="str">
        <f>VLOOKUP(V25,AA$2:AB$7,2,FALSE)</f>
        <v>For-Profit</v>
      </c>
    </row>
    <row r="26" spans="1:23" x14ac:dyDescent="0.25">
      <c r="A26">
        <v>31</v>
      </c>
      <c r="B26" s="5" t="s">
        <v>86</v>
      </c>
      <c r="C26">
        <v>0.31654676258992803</v>
      </c>
      <c r="D26">
        <v>7.9136690647482008E-2</v>
      </c>
      <c r="E26">
        <v>3.5971223021582732E-2</v>
      </c>
      <c r="F26">
        <v>2.1582733812949641E-2</v>
      </c>
      <c r="G26">
        <v>4.3165467625899283E-2</v>
      </c>
      <c r="H26">
        <v>0.50359712230215825</v>
      </c>
      <c r="I26">
        <v>-1.9376419650500183E-3</v>
      </c>
      <c r="J26">
        <v>2.6580072203546842E-2</v>
      </c>
      <c r="K26">
        <v>-4.6852419089569657E-2</v>
      </c>
      <c r="L26">
        <v>-0.3919486844014719</v>
      </c>
      <c r="M26">
        <v>-0.81795530092537394</v>
      </c>
      <c r="N26">
        <v>0.32310442130157668</v>
      </c>
      <c r="O26">
        <v>7.5379800981983642</v>
      </c>
      <c r="P26">
        <v>6.5644281481860451</v>
      </c>
      <c r="Q26">
        <v>2.1287324525298215</v>
      </c>
      <c r="R26">
        <v>2.3074588080244594</v>
      </c>
      <c r="S26">
        <v>2.1287324525298215</v>
      </c>
      <c r="T26">
        <v>3</v>
      </c>
      <c r="U26">
        <f>MAX(I26:N26)</f>
        <v>0.32310442130157668</v>
      </c>
      <c r="V26">
        <f>MATCH(U26,I26:N26,FALSE)</f>
        <v>6</v>
      </c>
      <c r="W26" t="str">
        <f>VLOOKUP(V26,AA$2:AB$7,2,FALSE)</f>
        <v>Not Found</v>
      </c>
    </row>
    <row r="27" spans="1:23" x14ac:dyDescent="0.25">
      <c r="A27">
        <v>32</v>
      </c>
      <c r="B27" s="5" t="s">
        <v>92</v>
      </c>
      <c r="C27">
        <v>0.38541666666666669</v>
      </c>
      <c r="D27">
        <v>6.25E-2</v>
      </c>
      <c r="E27">
        <v>3.125E-2</v>
      </c>
      <c r="F27">
        <v>1.0416666666666666E-2</v>
      </c>
      <c r="G27">
        <v>9.375E-2</v>
      </c>
      <c r="H27">
        <v>0.41666666666666669</v>
      </c>
      <c r="I27">
        <v>0.66039667066521845</v>
      </c>
      <c r="J27">
        <v>-0.28515710715472614</v>
      </c>
      <c r="K27">
        <v>-0.18716731058813493</v>
      </c>
      <c r="L27">
        <v>-0.7216460710330469</v>
      </c>
      <c r="M27">
        <v>0.26426920152743782</v>
      </c>
      <c r="N27">
        <v>-0.21843701996675183</v>
      </c>
      <c r="O27">
        <v>8.3922144890720602</v>
      </c>
      <c r="P27">
        <v>6.7253655929407916</v>
      </c>
      <c r="Q27">
        <v>0</v>
      </c>
      <c r="R27">
        <v>5.128411515889379</v>
      </c>
      <c r="S27">
        <v>0</v>
      </c>
      <c r="T27">
        <v>3</v>
      </c>
      <c r="U27">
        <f>MAX(I27:N27)</f>
        <v>0.66039667066521845</v>
      </c>
      <c r="V27">
        <f>MATCH(U27,I27:N27,FALSE)</f>
        <v>1</v>
      </c>
      <c r="W27" t="str">
        <f>VLOOKUP(V27,AA$2:AB$7,2,FALSE)</f>
        <v>Academia</v>
      </c>
    </row>
    <row r="28" spans="1:23" x14ac:dyDescent="0.25">
      <c r="A28">
        <v>36</v>
      </c>
      <c r="B28" s="5" t="s">
        <v>119</v>
      </c>
      <c r="C28">
        <v>0.32291666666666669</v>
      </c>
      <c r="D28">
        <v>2.0833333333333332E-2</v>
      </c>
      <c r="E28">
        <v>5.2083333333333336E-2</v>
      </c>
      <c r="F28">
        <v>2.0833333333333332E-2</v>
      </c>
      <c r="G28">
        <v>8.3333333333333329E-2</v>
      </c>
      <c r="H28">
        <v>0.5</v>
      </c>
      <c r="I28">
        <v>5.9322876613375625E-2</v>
      </c>
      <c r="J28">
        <v>-1.0659042770790497</v>
      </c>
      <c r="K28">
        <v>0.43199998840553439</v>
      </c>
      <c r="L28">
        <v>-0.41407602578614144</v>
      </c>
      <c r="M28">
        <v>4.1411118800117941E-2</v>
      </c>
      <c r="N28">
        <v>0.30069580993874945</v>
      </c>
      <c r="O28">
        <v>8.1943547198835631</v>
      </c>
      <c r="P28">
        <v>10.117759239504455</v>
      </c>
      <c r="Q28">
        <v>1.7679879462396082</v>
      </c>
      <c r="R28">
        <v>2.0034288665261419</v>
      </c>
      <c r="S28">
        <v>1.7679879462396082</v>
      </c>
      <c r="T28">
        <v>3</v>
      </c>
      <c r="U28">
        <f>MAX(I28:N28)</f>
        <v>0.43199998840553439</v>
      </c>
      <c r="V28">
        <f>MATCH(U28,I28:N28,FALSE)</f>
        <v>3</v>
      </c>
      <c r="W28" t="str">
        <f>VLOOKUP(V28,AA$2:AB$7,2,FALSE)</f>
        <v>Government</v>
      </c>
    </row>
    <row r="29" spans="1:23" x14ac:dyDescent="0.25">
      <c r="A29">
        <v>38</v>
      </c>
      <c r="B29" s="5" t="s">
        <v>139</v>
      </c>
      <c r="C29">
        <v>0.38834951456310679</v>
      </c>
      <c r="D29">
        <v>2.9126213592233011E-2</v>
      </c>
      <c r="E29">
        <v>1.9417475728155338E-2</v>
      </c>
      <c r="F29">
        <v>9.7087378640776691E-3</v>
      </c>
      <c r="G29">
        <v>7.7669902912621352E-2</v>
      </c>
      <c r="H29">
        <v>0.47572815533980584</v>
      </c>
      <c r="I29">
        <v>0.68860239886506192</v>
      </c>
      <c r="J29">
        <v>-0.91051285005527649</v>
      </c>
      <c r="K29">
        <v>-0.53883029108453939</v>
      </c>
      <c r="L29">
        <v>-0.74254888964205978</v>
      </c>
      <c r="M29">
        <v>-7.9754440740949159E-2</v>
      </c>
      <c r="N29">
        <v>0.1494920730730695</v>
      </c>
      <c r="O29">
        <v>12.438697046939639</v>
      </c>
      <c r="P29">
        <v>10.00498143759906</v>
      </c>
      <c r="Q29">
        <v>0.76969323190411099</v>
      </c>
      <c r="R29">
        <v>4.176750772901979</v>
      </c>
      <c r="S29">
        <v>0.76969323190411099</v>
      </c>
      <c r="T29">
        <v>3</v>
      </c>
      <c r="U29">
        <f>MAX(I29:N29)</f>
        <v>0.68860239886506192</v>
      </c>
      <c r="V29">
        <f>MATCH(U29,I29:N29,FALSE)</f>
        <v>1</v>
      </c>
      <c r="W29" t="str">
        <f>VLOOKUP(V29,AA$2:AB$7,2,FALSE)</f>
        <v>Academia</v>
      </c>
    </row>
    <row r="30" spans="1:23" x14ac:dyDescent="0.25">
      <c r="A30">
        <v>43</v>
      </c>
      <c r="B30" s="5" t="s">
        <v>142</v>
      </c>
      <c r="C30">
        <v>0.41935483870967744</v>
      </c>
      <c r="D30">
        <v>0.12903225806451613</v>
      </c>
      <c r="E30">
        <v>0</v>
      </c>
      <c r="F30">
        <v>3.2258064516129031E-2</v>
      </c>
      <c r="G30">
        <v>6.4516129032258063E-2</v>
      </c>
      <c r="H30">
        <v>0.35483870967741937</v>
      </c>
      <c r="I30">
        <v>0.98678620399444483</v>
      </c>
      <c r="J30">
        <v>0.96151982546637116</v>
      </c>
      <c r="K30">
        <v>-1.115918259078639</v>
      </c>
      <c r="L30">
        <v>-7.6741137450825836E-2</v>
      </c>
      <c r="M30">
        <v>-0.36117122419116932</v>
      </c>
      <c r="N30">
        <v>-0.60360008731599479</v>
      </c>
      <c r="O30">
        <v>11.391695149407948</v>
      </c>
      <c r="P30">
        <v>3.8028786652982443</v>
      </c>
      <c r="Q30">
        <v>3.4787405140500676</v>
      </c>
      <c r="R30">
        <v>10.414202294609538</v>
      </c>
      <c r="S30">
        <v>3.4787405140500676</v>
      </c>
      <c r="T30">
        <v>3</v>
      </c>
      <c r="U30">
        <f>MAX(I30:N30)</f>
        <v>0.98678620399444483</v>
      </c>
      <c r="V30">
        <f>MATCH(U30,I30:N30,FALSE)</f>
        <v>1</v>
      </c>
      <c r="W30" t="str">
        <f>VLOOKUP(V30,AA$2:AB$7,2,FALSE)</f>
        <v>Academia</v>
      </c>
    </row>
    <row r="31" spans="1:23" x14ac:dyDescent="0.25">
      <c r="A31">
        <v>12</v>
      </c>
      <c r="B31" s="5" t="s">
        <v>157</v>
      </c>
      <c r="C31">
        <v>0.51515151515151514</v>
      </c>
      <c r="D31">
        <v>3.0303030303030304E-2</v>
      </c>
      <c r="E31">
        <v>6.0606060606060608E-2</v>
      </c>
      <c r="F31">
        <v>3.0303030303030304E-2</v>
      </c>
      <c r="G31">
        <v>3.0303030303030304E-2</v>
      </c>
      <c r="H31">
        <v>0.33333333333333331</v>
      </c>
      <c r="I31">
        <v>1.9080801522576796</v>
      </c>
      <c r="J31">
        <v>-0.88846173845988519</v>
      </c>
      <c r="K31">
        <v>0.68529570163021725</v>
      </c>
      <c r="L31">
        <v>-0.1344668937435001</v>
      </c>
      <c r="M31">
        <v>-1.0931391205389644</v>
      </c>
      <c r="N31">
        <v>-0.73756984987225349</v>
      </c>
      <c r="O31">
        <v>9.6104914972157651</v>
      </c>
      <c r="P31">
        <v>15.564119627368942</v>
      </c>
      <c r="Q31">
        <v>5.1387178902253092</v>
      </c>
      <c r="R31">
        <v>11.736204197916102</v>
      </c>
      <c r="S31">
        <v>5.1387178902253092</v>
      </c>
      <c r="T31">
        <v>3</v>
      </c>
      <c r="U31">
        <f>MAX(I31:N31)</f>
        <v>1.9080801522576796</v>
      </c>
      <c r="V31">
        <f>MATCH(U31,I31:N31,FALSE)</f>
        <v>1</v>
      </c>
      <c r="W31" t="str">
        <f>VLOOKUP(V31,AA$2:AB$7,2,FALSE)</f>
        <v>Academia</v>
      </c>
    </row>
    <row r="32" spans="1:23" x14ac:dyDescent="0.25">
      <c r="A32">
        <v>13</v>
      </c>
      <c r="B32" s="5" t="s">
        <v>163</v>
      </c>
      <c r="C32">
        <v>0.43373493975903615</v>
      </c>
      <c r="D32">
        <v>3.614457831325301E-2</v>
      </c>
      <c r="E32">
        <v>1.2048192771084338E-2</v>
      </c>
      <c r="F32">
        <v>3.614457831325301E-2</v>
      </c>
      <c r="G32">
        <v>8.4337349397590355E-2</v>
      </c>
      <c r="H32">
        <v>0.39759036144578314</v>
      </c>
      <c r="I32">
        <v>1.1250822343398357</v>
      </c>
      <c r="J32">
        <v>-0.77900320861288264</v>
      </c>
      <c r="K32">
        <v>-0.75784560423892644</v>
      </c>
      <c r="L32">
        <v>3.8014884094852028E-2</v>
      </c>
      <c r="M32">
        <v>6.2891415930461977E-2</v>
      </c>
      <c r="N32">
        <v>-0.33727465572825222</v>
      </c>
      <c r="O32">
        <v>12.194025519091735</v>
      </c>
      <c r="P32">
        <v>8.0173790334055592</v>
      </c>
      <c r="Q32">
        <v>1.4172505228083518</v>
      </c>
      <c r="R32">
        <v>6.5586223358507194</v>
      </c>
      <c r="S32">
        <v>1.4172505228083518</v>
      </c>
      <c r="T32">
        <v>3</v>
      </c>
      <c r="U32">
        <f>MAX(I32:N32)</f>
        <v>1.1250822343398357</v>
      </c>
      <c r="V32">
        <f>MATCH(U32,I32:N32,FALSE)</f>
        <v>1</v>
      </c>
      <c r="W32" t="str">
        <f>VLOOKUP(V32,AA$2:AB$7,2,FALSE)</f>
        <v>Academia</v>
      </c>
    </row>
    <row r="33" spans="1:23" x14ac:dyDescent="0.25">
      <c r="A33">
        <v>15</v>
      </c>
      <c r="B33" s="5" t="s">
        <v>183</v>
      </c>
      <c r="C33">
        <v>0.4375</v>
      </c>
      <c r="D33">
        <v>0.10416666666666667</v>
      </c>
      <c r="E33">
        <v>4.1666666666666664E-2</v>
      </c>
      <c r="F33">
        <v>0</v>
      </c>
      <c r="G33">
        <v>0.125</v>
      </c>
      <c r="H33">
        <v>0.29166666666666669</v>
      </c>
      <c r="I33">
        <v>1.1612914990417538</v>
      </c>
      <c r="J33">
        <v>0.49559006276959755</v>
      </c>
      <c r="K33">
        <v>0.12241633890869963</v>
      </c>
      <c r="L33">
        <v>-1.0292161162799522</v>
      </c>
      <c r="M33">
        <v>0.93284344970939703</v>
      </c>
      <c r="N33">
        <v>-0.99713626482500395</v>
      </c>
      <c r="O33">
        <v>8.1404587090205229</v>
      </c>
      <c r="P33">
        <v>7.2846492384514203</v>
      </c>
      <c r="Q33">
        <v>2.104267180483046</v>
      </c>
      <c r="R33">
        <v>12.652678351325097</v>
      </c>
      <c r="S33">
        <v>2.104267180483046</v>
      </c>
      <c r="T33">
        <v>3</v>
      </c>
      <c r="U33">
        <f>MAX(I33:N33)</f>
        <v>1.1612914990417538</v>
      </c>
      <c r="V33">
        <f>MATCH(U33,I33:N33,FALSE)</f>
        <v>1</v>
      </c>
      <c r="W33" t="str">
        <f>VLOOKUP(V33,AA$2:AB$7,2,FALSE)</f>
        <v>Academia</v>
      </c>
    </row>
    <row r="35" spans="1:23" x14ac:dyDescent="0.25">
      <c r="A35">
        <v>18</v>
      </c>
      <c r="B35" s="6" t="s">
        <v>60</v>
      </c>
      <c r="C35">
        <v>0.32500000000000001</v>
      </c>
      <c r="D35">
        <v>2.5000000000000001E-2</v>
      </c>
      <c r="E35">
        <v>0</v>
      </c>
      <c r="F35">
        <v>0</v>
      </c>
      <c r="G35">
        <v>0.05</v>
      </c>
      <c r="H35">
        <v>0.6</v>
      </c>
      <c r="I35">
        <v>7.9358669748436986E-2</v>
      </c>
      <c r="J35">
        <v>-0.98782956008661726</v>
      </c>
      <c r="K35">
        <v>-1.115918259078639</v>
      </c>
      <c r="L35">
        <v>-1.0292161162799522</v>
      </c>
      <c r="M35">
        <v>-0.67173474592730509</v>
      </c>
      <c r="N35">
        <v>0.92365520582535099</v>
      </c>
      <c r="O35">
        <v>18.786618209785765</v>
      </c>
      <c r="P35">
        <v>13.650196639833242</v>
      </c>
      <c r="Q35">
        <v>3.9690094335395054</v>
      </c>
      <c r="R35">
        <v>3.4663746947484322</v>
      </c>
      <c r="S35">
        <v>3.4663746947484322</v>
      </c>
      <c r="T35">
        <v>4</v>
      </c>
      <c r="U35">
        <f>MAX(I35:N35)</f>
        <v>0.92365520582535099</v>
      </c>
      <c r="V35">
        <f>MATCH(U35,I35:N35,FALSE)</f>
        <v>6</v>
      </c>
      <c r="W35" t="str">
        <f>VLOOKUP(V35,AA$2:AB$7,2,FALSE)</f>
        <v>Not Found</v>
      </c>
    </row>
    <row r="36" spans="1:23" x14ac:dyDescent="0.25">
      <c r="A36">
        <v>23</v>
      </c>
      <c r="B36" s="6" t="s">
        <v>63</v>
      </c>
      <c r="C36">
        <v>0.2</v>
      </c>
      <c r="D36">
        <v>0.04</v>
      </c>
      <c r="E36">
        <v>0</v>
      </c>
      <c r="F36">
        <v>0</v>
      </c>
      <c r="G36">
        <v>0</v>
      </c>
      <c r="H36">
        <v>0.76</v>
      </c>
      <c r="I36">
        <v>-1.1227889183552486</v>
      </c>
      <c r="J36">
        <v>-0.70676057891386079</v>
      </c>
      <c r="K36">
        <v>-1.115918259078639</v>
      </c>
      <c r="L36">
        <v>-1.0292161162799522</v>
      </c>
      <c r="M36">
        <v>-1.7414535430184401</v>
      </c>
      <c r="N36">
        <v>1.9203902392439138</v>
      </c>
      <c r="O36">
        <v>26.042308466184632</v>
      </c>
      <c r="P36">
        <v>20.620342508187495</v>
      </c>
      <c r="Q36">
        <v>12.912183762076078</v>
      </c>
      <c r="R36">
        <v>5.2492920250365129</v>
      </c>
      <c r="S36">
        <v>5.2492920250365129</v>
      </c>
      <c r="T36">
        <v>4</v>
      </c>
      <c r="U36">
        <f>MAX(I36:N36)</f>
        <v>1.9203902392439138</v>
      </c>
      <c r="V36">
        <f>MATCH(U36,I36:N36,FALSE)</f>
        <v>6</v>
      </c>
      <c r="W36" t="str">
        <f>VLOOKUP(V36,AA$2:AB$7,2,FALSE)</f>
        <v>Not Found</v>
      </c>
    </row>
    <row r="37" spans="1:23" x14ac:dyDescent="0.25">
      <c r="A37">
        <v>24</v>
      </c>
      <c r="B37" s="6" t="s">
        <v>71</v>
      </c>
      <c r="C37">
        <v>0.25222551928783382</v>
      </c>
      <c r="D37">
        <v>5.0445103857566766E-2</v>
      </c>
      <c r="E37">
        <v>1.7804154302670624E-2</v>
      </c>
      <c r="F37">
        <v>7.1216617210682495E-2</v>
      </c>
      <c r="G37">
        <v>8.3086053412462904E-2</v>
      </c>
      <c r="H37">
        <v>0.52522255192878342</v>
      </c>
      <c r="I37">
        <v>-0.62052666196059314</v>
      </c>
      <c r="J37">
        <v>-0.51104093228119951</v>
      </c>
      <c r="K37">
        <v>-0.58677825281698681</v>
      </c>
      <c r="L37">
        <v>1.0735773087908789</v>
      </c>
      <c r="M37">
        <v>3.6120719210151905E-2</v>
      </c>
      <c r="N37">
        <v>0.45782206706148304</v>
      </c>
      <c r="O37">
        <v>11.604147397202336</v>
      </c>
      <c r="P37">
        <v>5.4514603667280968</v>
      </c>
      <c r="Q37">
        <v>5.5836820579063957</v>
      </c>
      <c r="R37">
        <v>2.0825400367599172</v>
      </c>
      <c r="S37">
        <v>2.0825400367599172</v>
      </c>
      <c r="T37">
        <v>4</v>
      </c>
      <c r="U37">
        <f>MAX(I37:N37)</f>
        <v>1.0735773087908789</v>
      </c>
      <c r="V37">
        <f>MATCH(U37,I37:N37,FALSE)</f>
        <v>4</v>
      </c>
      <c r="W37" t="str">
        <f>VLOOKUP(V37,AA$2:AB$7,2,FALSE)</f>
        <v>Nonprofit</v>
      </c>
    </row>
    <row r="38" spans="1:23" x14ac:dyDescent="0.25">
      <c r="A38">
        <v>25</v>
      </c>
      <c r="B38" s="6" t="s">
        <v>84</v>
      </c>
      <c r="C38">
        <v>0.19607843137254902</v>
      </c>
      <c r="D38">
        <v>9.8039215686274508E-2</v>
      </c>
      <c r="E38">
        <v>1.9607843137254902E-2</v>
      </c>
      <c r="F38">
        <v>3.9215686274509803E-2</v>
      </c>
      <c r="G38">
        <v>7.8431372549019607E-2</v>
      </c>
      <c r="H38">
        <v>0.56862745098039214</v>
      </c>
      <c r="I38">
        <v>-1.1605033524918349</v>
      </c>
      <c r="J38">
        <v>0.38077430248660865</v>
      </c>
      <c r="K38">
        <v>-0.53317256590812656</v>
      </c>
      <c r="L38">
        <v>0.12869464229663283</v>
      </c>
      <c r="M38">
        <v>-6.3463273071561868E-2</v>
      </c>
      <c r="N38">
        <v>0.72821696397857394</v>
      </c>
      <c r="O38">
        <v>10.948034090064922</v>
      </c>
      <c r="P38">
        <v>4.5074496860797755</v>
      </c>
      <c r="Q38">
        <v>5.6055028423616751</v>
      </c>
      <c r="R38">
        <v>2.0050575355037163</v>
      </c>
      <c r="S38">
        <v>2.0050575355037163</v>
      </c>
      <c r="T38">
        <v>4</v>
      </c>
      <c r="U38">
        <f>MAX(I38:N38)</f>
        <v>0.72821696397857394</v>
      </c>
      <c r="V38">
        <f>MATCH(U38,I38:N38,FALSE)</f>
        <v>6</v>
      </c>
      <c r="W38" t="str">
        <f>VLOOKUP(V38,AA$2:AB$7,2,FALSE)</f>
        <v>Not Found</v>
      </c>
    </row>
    <row r="39" spans="1:23" x14ac:dyDescent="0.25">
      <c r="A39">
        <v>28</v>
      </c>
      <c r="B39" s="6" t="s">
        <v>108</v>
      </c>
      <c r="C39">
        <v>0.10526315789473684</v>
      </c>
      <c r="D39">
        <v>3.5087719298245612E-2</v>
      </c>
      <c r="E39">
        <v>1.7543859649122806E-2</v>
      </c>
      <c r="F39">
        <v>1.7543859649122806E-2</v>
      </c>
      <c r="G39">
        <v>1.7543859649122806E-2</v>
      </c>
      <c r="H39">
        <v>0.80701754385964908</v>
      </c>
      <c r="I39">
        <v>-2.0338902482864629</v>
      </c>
      <c r="J39">
        <v>-0.79880656105230741</v>
      </c>
      <c r="K39">
        <v>-0.59451421782081215</v>
      </c>
      <c r="L39">
        <v>-0.51120340849569057</v>
      </c>
      <c r="M39">
        <v>-1.3661136142145331</v>
      </c>
      <c r="N39">
        <v>2.2132904464327017</v>
      </c>
      <c r="O39">
        <v>25.700741964231064</v>
      </c>
      <c r="P39">
        <v>21.411709354877807</v>
      </c>
      <c r="Q39">
        <v>16.30468197687949</v>
      </c>
      <c r="R39">
        <v>4.5488039298924079</v>
      </c>
      <c r="S39">
        <v>4.5488039298924079</v>
      </c>
      <c r="T39">
        <v>4</v>
      </c>
      <c r="U39">
        <f>MAX(I39:N39)</f>
        <v>2.2132904464327017</v>
      </c>
      <c r="V39">
        <f>MATCH(U39,I39:N39,FALSE)</f>
        <v>6</v>
      </c>
      <c r="W39" t="str">
        <f>VLOOKUP(V39,AA$2:AB$7,2,FALSE)</f>
        <v>Not Found</v>
      </c>
    </row>
    <row r="40" spans="1:23" x14ac:dyDescent="0.25">
      <c r="A40">
        <v>30</v>
      </c>
      <c r="B40" s="6" t="s">
        <v>110</v>
      </c>
      <c r="C40">
        <v>0.22641509433962265</v>
      </c>
      <c r="D40">
        <v>3.7735849056603772E-2</v>
      </c>
      <c r="E40">
        <v>3.7735849056603772E-2</v>
      </c>
      <c r="F40">
        <v>1.8867924528301886E-2</v>
      </c>
      <c r="G40">
        <v>7.5471698113207544E-2</v>
      </c>
      <c r="H40">
        <v>0.60377358490566035</v>
      </c>
      <c r="I40">
        <v>-0.86875018275597926</v>
      </c>
      <c r="J40">
        <v>-0.7491860855059751</v>
      </c>
      <c r="K40">
        <v>5.5923202306488425E-3</v>
      </c>
      <c r="L40">
        <v>-0.47210810979499152</v>
      </c>
      <c r="M40">
        <v>-0.12678366061672713</v>
      </c>
      <c r="N40">
        <v>0.94716310755692079</v>
      </c>
      <c r="O40">
        <v>11.451794831608046</v>
      </c>
      <c r="P40">
        <v>10.053017454232851</v>
      </c>
      <c r="Q40">
        <v>4.1645844597242379</v>
      </c>
      <c r="R40">
        <v>0.37136689650475152</v>
      </c>
      <c r="S40">
        <v>0.37136689650475152</v>
      </c>
      <c r="T40">
        <v>4</v>
      </c>
      <c r="U40">
        <f>MAX(I40:N40)</f>
        <v>0.94716310755692079</v>
      </c>
      <c r="V40">
        <f>MATCH(U40,I40:N40,FALSE)</f>
        <v>6</v>
      </c>
      <c r="W40" t="str">
        <f>VLOOKUP(V40,AA$2:AB$7,2,FALSE)</f>
        <v>Not Found</v>
      </c>
    </row>
    <row r="41" spans="1:23" x14ac:dyDescent="0.25">
      <c r="A41">
        <v>33</v>
      </c>
      <c r="B41" s="6" t="s">
        <v>113</v>
      </c>
      <c r="C41">
        <v>0.15135135135135136</v>
      </c>
      <c r="D41">
        <v>4.8648648648648651E-2</v>
      </c>
      <c r="E41">
        <v>3.783783783783784E-2</v>
      </c>
      <c r="F41">
        <v>3.2432432432432434E-2</v>
      </c>
      <c r="G41">
        <v>5.9459459459459463E-2</v>
      </c>
      <c r="H41">
        <v>0.67027027027027031</v>
      </c>
      <c r="I41">
        <v>-1.5906517634550614</v>
      </c>
      <c r="J41">
        <v>-0.54470278796740657</v>
      </c>
      <c r="K41">
        <v>8.6234299044578334E-3</v>
      </c>
      <c r="L41">
        <v>-7.159262405174939E-2</v>
      </c>
      <c r="M41">
        <v>-0.46935551404519854</v>
      </c>
      <c r="N41">
        <v>1.3614104569889092</v>
      </c>
      <c r="O41">
        <v>13.964360094706823</v>
      </c>
      <c r="P41">
        <v>11.679479922462054</v>
      </c>
      <c r="Q41">
        <v>8.6296097849209872</v>
      </c>
      <c r="R41">
        <v>0.79644943324912665</v>
      </c>
      <c r="S41">
        <v>0.79644943324912665</v>
      </c>
      <c r="T41">
        <v>4</v>
      </c>
      <c r="U41">
        <f>MAX(I41:N41)</f>
        <v>1.3614104569889092</v>
      </c>
      <c r="V41">
        <f>MATCH(U41,I41:N41,FALSE)</f>
        <v>6</v>
      </c>
      <c r="W41" t="str">
        <f>VLOOKUP(V41,AA$2:AB$7,2,FALSE)</f>
        <v>Not Found</v>
      </c>
    </row>
    <row r="42" spans="1:23" x14ac:dyDescent="0.25">
      <c r="A42">
        <v>34</v>
      </c>
      <c r="B42" s="6" t="s">
        <v>129</v>
      </c>
      <c r="C42">
        <v>0.14285714285714285</v>
      </c>
      <c r="D42">
        <v>0</v>
      </c>
      <c r="E42">
        <v>0</v>
      </c>
      <c r="F42">
        <v>0</v>
      </c>
      <c r="G42">
        <v>7.1428571428571425E-2</v>
      </c>
      <c r="H42">
        <v>0.7857142857142857</v>
      </c>
      <c r="I42">
        <v>-1.6723421014883622</v>
      </c>
      <c r="J42">
        <v>-1.4562778620412116</v>
      </c>
      <c r="K42">
        <v>-1.115918259078639</v>
      </c>
      <c r="L42">
        <v>-1.0292161162799522</v>
      </c>
      <c r="M42">
        <v>-0.21328383288824748</v>
      </c>
      <c r="N42">
        <v>2.0805797981861827</v>
      </c>
      <c r="O42">
        <v>28.743691293260365</v>
      </c>
      <c r="P42">
        <v>21.879604606858138</v>
      </c>
      <c r="Q42">
        <v>13.283906889519354</v>
      </c>
      <c r="R42">
        <v>4.7384718757526034</v>
      </c>
      <c r="S42">
        <v>4.7384718757526034</v>
      </c>
      <c r="T42">
        <v>4</v>
      </c>
      <c r="U42">
        <f>MAX(I42:N42)</f>
        <v>2.0805797981861827</v>
      </c>
      <c r="V42">
        <f>MATCH(U42,I42:N42,FALSE)</f>
        <v>6</v>
      </c>
      <c r="W42" t="str">
        <f>VLOOKUP(V42,AA$2:AB$7,2,FALSE)</f>
        <v>Not Found</v>
      </c>
    </row>
    <row r="43" spans="1:23" x14ac:dyDescent="0.25">
      <c r="A43">
        <v>35</v>
      </c>
      <c r="B43" s="6" t="s">
        <v>136</v>
      </c>
      <c r="C43">
        <v>0.10526315789473684</v>
      </c>
      <c r="D43">
        <v>2.6315789473684209E-2</v>
      </c>
      <c r="E43">
        <v>2.6315789473684209E-2</v>
      </c>
      <c r="F43">
        <v>2.6315789473684209E-2</v>
      </c>
      <c r="G43">
        <v>2.6315789473684209E-2</v>
      </c>
      <c r="H43">
        <v>0.78947368421052633</v>
      </c>
      <c r="I43">
        <v>-2.0338902482864629</v>
      </c>
      <c r="J43">
        <v>-0.96317438629953345</v>
      </c>
      <c r="K43">
        <v>-0.33381219719189875</v>
      </c>
      <c r="L43">
        <v>-0.25219705460355968</v>
      </c>
      <c r="M43">
        <v>-1.1784436498125797</v>
      </c>
      <c r="N43">
        <v>2.1039993243473334</v>
      </c>
      <c r="O43">
        <v>23.481625611616167</v>
      </c>
      <c r="P43">
        <v>20.339311803610286</v>
      </c>
      <c r="Q43">
        <v>15.435907479059331</v>
      </c>
      <c r="R43">
        <v>3.520281459442494</v>
      </c>
      <c r="S43">
        <v>3.520281459442494</v>
      </c>
      <c r="T43">
        <v>4</v>
      </c>
      <c r="U43">
        <f>MAX(I43:N43)</f>
        <v>2.1039993243473334</v>
      </c>
      <c r="V43">
        <f>MATCH(U43,I43:N43,FALSE)</f>
        <v>6</v>
      </c>
      <c r="W43" t="str">
        <f>VLOOKUP(V43,AA$2:AB$7,2,FALSE)</f>
        <v>Not Found</v>
      </c>
    </row>
    <row r="44" spans="1:23" x14ac:dyDescent="0.25">
      <c r="A44">
        <v>37</v>
      </c>
      <c r="B44" s="6" t="s">
        <v>145</v>
      </c>
      <c r="C44">
        <v>0.28048780487804881</v>
      </c>
      <c r="D44">
        <v>4.2682926829268296E-2</v>
      </c>
      <c r="E44">
        <v>2.4390243902439025E-2</v>
      </c>
      <c r="F44">
        <v>4.878048780487805E-2</v>
      </c>
      <c r="G44">
        <v>4.2682926829268296E-2</v>
      </c>
      <c r="H44">
        <v>0.56097560975609762</v>
      </c>
      <c r="I44">
        <v>-0.34872315430799722</v>
      </c>
      <c r="J44">
        <v>-0.65648807821629462</v>
      </c>
      <c r="K44">
        <v>-0.3910394700128797</v>
      </c>
      <c r="L44">
        <v>0.41111190048604385</v>
      </c>
      <c r="M44">
        <v>-0.82827896013576385</v>
      </c>
      <c r="N44">
        <v>0.68054910011350689</v>
      </c>
      <c r="O44">
        <v>11.305342252990448</v>
      </c>
      <c r="P44">
        <v>8.1973656469583229</v>
      </c>
      <c r="Q44">
        <v>4.4827515203026538</v>
      </c>
      <c r="R44">
        <v>0.93945435222875828</v>
      </c>
      <c r="S44">
        <v>0.93945435222875828</v>
      </c>
      <c r="T44">
        <v>4</v>
      </c>
      <c r="U44">
        <f>MAX(I44:N44)</f>
        <v>0.68054910011350689</v>
      </c>
      <c r="V44">
        <f>MATCH(U44,I44:N44,FALSE)</f>
        <v>6</v>
      </c>
      <c r="W44" t="str">
        <f>VLOOKUP(V44,AA$2:AB$7,2,FALSE)</f>
        <v>Not Found</v>
      </c>
    </row>
    <row r="45" spans="1:23" x14ac:dyDescent="0.25">
      <c r="B45" s="6" t="s">
        <v>150</v>
      </c>
      <c r="C45">
        <v>0.20183486238532111</v>
      </c>
      <c r="D45">
        <v>3.669724770642202E-2</v>
      </c>
      <c r="E45">
        <v>0</v>
      </c>
      <c r="F45">
        <v>5.5045871559633031E-2</v>
      </c>
      <c r="G45">
        <v>3.669724770642202E-2</v>
      </c>
      <c r="H45">
        <v>0.66972477064220182</v>
      </c>
      <c r="I45">
        <v>-1.1051427152271212</v>
      </c>
      <c r="J45">
        <v>-0.76864732706199068</v>
      </c>
      <c r="K45">
        <v>-1.115918259078639</v>
      </c>
      <c r="L45">
        <v>0.59610815952020857</v>
      </c>
      <c r="M45">
        <v>-0.95633882955705662</v>
      </c>
      <c r="N45">
        <v>1.3580122158013301</v>
      </c>
      <c r="O45">
        <v>19.696232545997074</v>
      </c>
      <c r="P45">
        <v>12.042838932918757</v>
      </c>
      <c r="Q45">
        <v>9.9250228108478229</v>
      </c>
      <c r="R45">
        <v>2.1598622771312237</v>
      </c>
      <c r="S45">
        <v>2.1598622771312237</v>
      </c>
      <c r="T45">
        <v>4</v>
      </c>
      <c r="U45">
        <f>MAX(I45:N45)</f>
        <v>1.3580122158013301</v>
      </c>
      <c r="V45">
        <f>MATCH(U45,I45:N45,FALSE)</f>
        <v>6</v>
      </c>
      <c r="W45" t="str">
        <f>VLOOKUP(V45,AA$2:AB$7,2,FALSE)</f>
        <v>Not Found</v>
      </c>
    </row>
    <row r="46" spans="1:23" x14ac:dyDescent="0.25">
      <c r="B46" s="6" t="s">
        <v>154</v>
      </c>
      <c r="C46">
        <v>0.20454545454545456</v>
      </c>
      <c r="D46">
        <v>4.5454545454545456E-2</v>
      </c>
      <c r="E46">
        <v>0</v>
      </c>
      <c r="F46">
        <v>4.5454545454545456E-2</v>
      </c>
      <c r="G46">
        <v>9.0909090909090912E-2</v>
      </c>
      <c r="H46">
        <v>0.61363636363636365</v>
      </c>
      <c r="I46">
        <v>-1.0790744606060236</v>
      </c>
      <c r="J46">
        <v>-0.60455367666922211</v>
      </c>
      <c r="K46">
        <v>-1.115918259078639</v>
      </c>
      <c r="L46">
        <v>0.31290771752472596</v>
      </c>
      <c r="M46">
        <v>0.203489724419987</v>
      </c>
      <c r="N46">
        <v>1.0086042143553424</v>
      </c>
      <c r="O46">
        <v>17.025243928550079</v>
      </c>
      <c r="P46">
        <v>8.1516445289055337</v>
      </c>
      <c r="Q46">
        <v>6.5699781864490783</v>
      </c>
      <c r="R46">
        <v>1.8136042652845104</v>
      </c>
      <c r="S46">
        <v>1.8136042652845104</v>
      </c>
      <c r="T46">
        <v>4</v>
      </c>
      <c r="U46">
        <f>MAX(I46:N46)</f>
        <v>1.0086042143553424</v>
      </c>
      <c r="V46">
        <f>MATCH(U46,I46:N46,FALSE)</f>
        <v>6</v>
      </c>
      <c r="W46" t="str">
        <f>VLOOKUP(V46,AA$2:AB$7,2,FALSE)</f>
        <v>Not Found</v>
      </c>
    </row>
    <row r="47" spans="1:23" x14ac:dyDescent="0.25">
      <c r="B47" s="6" t="s">
        <v>160</v>
      </c>
      <c r="C47">
        <v>0.34090909090909088</v>
      </c>
      <c r="D47">
        <v>4.5454545454545456E-2</v>
      </c>
      <c r="E47">
        <v>4.5454545454545456E-2</v>
      </c>
      <c r="F47">
        <v>4.5454545454545456E-2</v>
      </c>
      <c r="G47">
        <v>4.5454545454545456E-2</v>
      </c>
      <c r="H47">
        <v>0.47727272727272729</v>
      </c>
      <c r="I47">
        <v>0.23235927187072389</v>
      </c>
      <c r="J47">
        <v>-0.60455367666922211</v>
      </c>
      <c r="K47">
        <v>0.23499221145300322</v>
      </c>
      <c r="L47">
        <v>0.31290771752472596</v>
      </c>
      <c r="M47">
        <v>-0.7689819092992265</v>
      </c>
      <c r="N47">
        <v>0.15911412905543101</v>
      </c>
      <c r="O47">
        <v>6.9427512989818982</v>
      </c>
      <c r="P47">
        <v>7.7428991649833083</v>
      </c>
      <c r="Q47">
        <v>2.7439031150061348</v>
      </c>
      <c r="R47">
        <v>2.2671262337565596</v>
      </c>
      <c r="S47">
        <v>2.2671262337565596</v>
      </c>
      <c r="T47">
        <v>4</v>
      </c>
      <c r="U47">
        <f>MAX(I47:N47)</f>
        <v>0.31290771752472596</v>
      </c>
      <c r="V47">
        <f>MATCH(U47,I47:N47,FALSE)</f>
        <v>4</v>
      </c>
      <c r="W47" t="str">
        <f>VLOOKUP(V47,AA$2:AB$7,2,FALSE)</f>
        <v>Nonprofit</v>
      </c>
    </row>
  </sheetData>
  <autoFilter ref="A1:T1">
    <sortState xmlns:xlrd2="http://schemas.microsoft.com/office/spreadsheetml/2017/richdata2" ref="A2:T44">
      <sortCondition ref="T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tabula-Postdoc-CareerOutcome-AD</vt:lpstr>
      <vt:lpstr>TEST</vt:lpstr>
      <vt:lpstr>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Grams</dc:creator>
  <cp:lastModifiedBy>Grams</cp:lastModifiedBy>
  <dcterms:created xsi:type="dcterms:W3CDTF">2020-04-03T15:12:23Z</dcterms:created>
  <dcterms:modified xsi:type="dcterms:W3CDTF">2020-04-03T16:41:02Z</dcterms:modified>
</cp:coreProperties>
</file>