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firstSheet="3" activeTab="3"/>
  </bookViews>
  <sheets>
    <sheet name="Цезарь" sheetId="1" r:id="rId1"/>
    <sheet name="Гаммирование" sheetId="2" r:id="rId2"/>
    <sheet name="Транспонированная матрица" sheetId="5" r:id="rId3"/>
    <sheet name="Одиночная перестановка по ключу" sheetId="6" r:id="rId4"/>
  </sheets>
  <definedNames>
    <definedName name="алфавит">Цезарь!$A$6:$A$38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<sst xmlns="http://schemas.openxmlformats.org/spreadsheetml/2006/main" count="90" uniqueCount="50">
  <si>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Слово</t>
  </si>
  <si>
    <t>ТРИТИЙДЕЙТЕРИЙ</t>
  </si>
  <si>
    <t>Ключ</t>
  </si>
  <si>
    <t>Зашифрованное слово</t>
  </si>
  <si>
    <t>А</t>
  </si>
  <si>
    <t>Расшифрованное слово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</si>
  <si>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</si>
  <si>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</si>
  <si>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</si>
  <si>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</si>
  <si>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</si>
  <si>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</si>
  <si>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</si>
  <si>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</si>
  <si>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</si>
  <si>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</si>
  <si>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</si>
  <si>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</si>
  <si>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</si>
  <si>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</si>
  <si>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</si>
  <si>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</si>
  <si>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</si>
  <si>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</si>
  <si>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</si>
  <si>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</si>
  <si>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</si>
  <si>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</si>
  <si>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</si>
  <si>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</si>
  <si>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</si>
  <si>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</si>
  <si>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</si>
  <si>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</si>
  <si>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</si>
  <si>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</si>
  <si>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</si>
  <si>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</si>
  <si>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МЕЦИТЕЛЕН</t>
  </si>
  <si>
    <t>Шифруемая фраза</t>
  </si>
  <si>
    <t>Позиция символа в алфавите</t>
  </si>
  <si>
    <t>Генерируем гамму</t>
  </si>
  <si>
    <t>Сумма по модулю</t>
  </si>
  <si>
    <t>Получаем зашифрованное сообщение</t>
  </si>
  <si>
    <t>Позиция в алфавите зашифрованного символа</t>
  </si>
  <si>
    <t>Сумма позиции в алфавите зашифрованного символа, размера алфавита и вычитание гаммы</t>
  </si>
  <si>
    <t>Остаток по модулю 33</t>
  </si>
  <si>
    <t>Перевод чисел обратно в буквы алфавита</t>
  </si>
  <si>
    <t>КРИПТОГРАФИЧЕСКИЙАЛГОРИТМ</t>
  </si>
  <si>
    <t>СПОРТ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</si>
</sst>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8"/>
  <sheetViews>
    <sheetView workbookViewId="0">
      <selection activeCell="L8" sqref="L8"/>
    </sheetView>
  </sheetViews>
  <sheetFormatPr defaultColWidth="9" defaultRowHeight="15"/>
  <cols>
    <col min="1" max="1" width="17.7142857142857" customWidth="1"/>
    <col min="3" max="3" width="5.42857142857143" customWidth="1"/>
    <col min="29" max="29" width="25.5714285714286" customWidth="1"/>
  </cols>
  <sheetData>
    <row r="1" spans="1:27">
      <c r="A1" s="3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1</v>
      </c>
      <c r="C2" s="1" t="str">
        <f>MID($A$2,C1,1)</f>
        <v>Т</v>
      </c>
      <c r="D2" s="1" t="str">
        <f t="shared" ref="D2:AA2" si="0">MID($A$2,D1,1)</f>
        <v>Р</v>
      </c>
      <c r="E2" s="1" t="str">
        <f t="shared" si="0"/>
        <v>И</v>
      </c>
      <c r="F2" s="1" t="str">
        <f t="shared" si="0"/>
        <v>Т</v>
      </c>
      <c r="G2" s="1" t="str">
        <f t="shared" si="0"/>
        <v>И</v>
      </c>
      <c r="H2" s="1" t="str">
        <f>MID($A$2,H1,1)</f>
        <v>Й</v>
      </c>
      <c r="I2" s="1" t="str">
        <f t="shared" si="0"/>
        <v>Д</v>
      </c>
      <c r="J2" s="1" t="str">
        <f t="shared" si="0"/>
        <v>Е</v>
      </c>
      <c r="K2" s="1" t="str">
        <f t="shared" si="0"/>
        <v>Й</v>
      </c>
      <c r="L2" s="1" t="str">
        <f t="shared" si="0"/>
        <v>Т</v>
      </c>
      <c r="M2" s="1" t="str">
        <f t="shared" si="0"/>
        <v>Е</v>
      </c>
      <c r="N2" s="1" t="str">
        <f t="shared" si="0"/>
        <v>Р</v>
      </c>
      <c r="O2" s="1" t="str">
        <f t="shared" si="0"/>
        <v>И</v>
      </c>
      <c r="P2" s="1" t="str">
        <f t="shared" si="0"/>
        <v>Й</v>
      </c>
      <c r="Q2" s="1" t="str">
        <f t="shared" si="0"/>
        <v/>
      </c>
      <c r="R2" s="1" t="str">
        <f t="shared" si="0"/>
        <v/>
      </c>
      <c r="S2" s="1" t="str">
        <f t="shared" si="0"/>
        <v/>
      </c>
      <c r="T2" s="1" t="str">
        <f t="shared" si="0"/>
        <v/>
      </c>
      <c r="U2" s="1" t="str">
        <f t="shared" si="0"/>
        <v/>
      </c>
      <c r="V2" s="1" t="str">
        <f t="shared" si="0"/>
        <v/>
      </c>
      <c r="W2" s="1" t="str">
        <f t="shared" si="0"/>
        <v/>
      </c>
      <c r="X2" s="1" t="str">
        <f t="shared" si="0"/>
        <v/>
      </c>
      <c r="Y2" s="1" t="str">
        <f t="shared" si="0"/>
        <v/>
      </c>
      <c r="Z2" s="1" t="str">
        <f t="shared" si="0"/>
        <v/>
      </c>
      <c r="AA2" s="1" t="str">
        <f t="shared" si="0"/>
        <v/>
      </c>
    </row>
    <row r="3" spans="1:29">
      <c r="A3" s="3" t="s">
        <v>2</v>
      </c>
      <c r="C3" s="1">
        <f t="shared" ref="C3:AA3" si="1">IF(MATCH(C2,алфавит,0)+$A$4&gt;33,MATCH(C2,алфавит,0)+$A$4-33,MATCH(C2,алфавит,0)+$A$4)</f>
        <v>23</v>
      </c>
      <c r="D3" s="1">
        <f t="shared" si="1"/>
        <v>21</v>
      </c>
      <c r="E3" s="1">
        <f t="shared" si="1"/>
        <v>13</v>
      </c>
      <c r="F3" s="1">
        <f t="shared" si="1"/>
        <v>23</v>
      </c>
      <c r="G3" s="1">
        <f t="shared" si="1"/>
        <v>13</v>
      </c>
      <c r="H3" s="1">
        <f t="shared" si="1"/>
        <v>14</v>
      </c>
      <c r="I3" s="1">
        <f t="shared" si="1"/>
        <v>8</v>
      </c>
      <c r="J3" s="1">
        <f t="shared" si="1"/>
        <v>9</v>
      </c>
      <c r="K3" s="1">
        <f t="shared" si="1"/>
        <v>14</v>
      </c>
      <c r="L3" s="1">
        <f t="shared" si="1"/>
        <v>23</v>
      </c>
      <c r="M3" s="1">
        <f t="shared" si="1"/>
        <v>9</v>
      </c>
      <c r="N3" s="1">
        <f t="shared" si="1"/>
        <v>21</v>
      </c>
      <c r="O3" s="1">
        <f t="shared" si="1"/>
        <v>13</v>
      </c>
      <c r="P3" s="1">
        <f t="shared" si="1"/>
        <v>14</v>
      </c>
      <c r="Q3" s="1" t="e">
        <f t="shared" si="1"/>
        <v>#N/A</v>
      </c>
      <c r="R3" s="1" t="e">
        <f t="shared" si="1"/>
        <v>#N/A</v>
      </c>
      <c r="S3" s="1" t="e">
        <f t="shared" si="1"/>
        <v>#N/A</v>
      </c>
      <c r="T3" s="1" t="e">
        <f t="shared" si="1"/>
        <v>#N/A</v>
      </c>
      <c r="U3" s="1" t="e">
        <f t="shared" si="1"/>
        <v>#N/A</v>
      </c>
      <c r="V3" s="1" t="e">
        <f t="shared" si="1"/>
        <v>#N/A</v>
      </c>
      <c r="W3" s="1" t="e">
        <f t="shared" si="1"/>
        <v>#N/A</v>
      </c>
      <c r="X3" s="1" t="e">
        <f t="shared" si="1"/>
        <v>#N/A</v>
      </c>
      <c r="Y3" s="1" t="e">
        <f t="shared" si="1"/>
        <v>#N/A</v>
      </c>
      <c r="Z3" s="1" t="e">
        <f t="shared" si="1"/>
        <v>#N/A</v>
      </c>
      <c r="AA3" s="1" t="e">
        <f t="shared" si="1"/>
        <v>#N/A</v>
      </c>
      <c r="AC3" t="s">
        <v>3</v>
      </c>
    </row>
    <row r="4" spans="1:29">
      <c r="A4" s="1">
        <v>3</v>
      </c>
      <c r="C4" s="1" t="str">
        <f>IF(ISBLANK(C2),"",INDEX(алфавит,C3,1))</f>
        <v>Х</v>
      </c>
      <c r="D4" s="1" t="str">
        <f t="shared" ref="C4:AA4" si="2">IF(ISBLANK(D2),"",INDEX(алфавит,D3,1))</f>
        <v>У</v>
      </c>
      <c r="E4" s="1" t="str">
        <f t="shared" si="2"/>
        <v>Л</v>
      </c>
      <c r="F4" s="1" t="str">
        <f t="shared" si="2"/>
        <v>Х</v>
      </c>
      <c r="G4" s="1" t="str">
        <f t="shared" si="2"/>
        <v>Л</v>
      </c>
      <c r="H4" s="1" t="str">
        <f t="shared" si="2"/>
        <v>М</v>
      </c>
      <c r="I4" s="1" t="str">
        <f t="shared" si="2"/>
        <v>Ж</v>
      </c>
      <c r="J4" s="1" t="str">
        <f t="shared" si="2"/>
        <v>З</v>
      </c>
      <c r="K4" s="1" t="str">
        <f t="shared" si="2"/>
        <v>М</v>
      </c>
      <c r="L4" s="1" t="str">
        <f t="shared" si="2"/>
        <v>Х</v>
      </c>
      <c r="M4" s="1" t="str">
        <f t="shared" si="2"/>
        <v>З</v>
      </c>
      <c r="N4" s="1" t="str">
        <f t="shared" si="2"/>
        <v>У</v>
      </c>
      <c r="O4" s="1" t="str">
        <f t="shared" si="2"/>
        <v>Л</v>
      </c>
      <c r="P4" s="1" t="str">
        <f t="shared" si="2"/>
        <v>М</v>
      </c>
      <c r="Q4" s="1" t="e">
        <f t="shared" si="2"/>
        <v>#N/A</v>
      </c>
      <c r="R4" s="1" t="e">
        <f t="shared" si="2"/>
        <v>#N/A</v>
      </c>
      <c r="S4" s="1" t="e">
        <f t="shared" si="2"/>
        <v>#N/A</v>
      </c>
      <c r="T4" s="1" t="e">
        <f t="shared" si="2"/>
        <v>#N/A</v>
      </c>
      <c r="U4" s="1" t="e">
        <f t="shared" si="2"/>
        <v>#N/A</v>
      </c>
      <c r="V4" s="1" t="e">
        <f t="shared" si="2"/>
        <v>#N/A</v>
      </c>
      <c r="W4" s="1" t="e">
        <f t="shared" si="2"/>
        <v>#N/A</v>
      </c>
      <c r="X4" s="1" t="e">
        <f t="shared" si="2"/>
        <v>#N/A</v>
      </c>
      <c r="Y4" s="1" t="e">
        <f t="shared" si="2"/>
        <v>#N/A</v>
      </c>
      <c r="Z4" s="1" t="e">
        <f t="shared" si="2"/>
        <v>#N/A</v>
      </c>
      <c r="AA4" s="1" t="e">
        <f t="shared" si="2"/>
        <v>#N/A</v>
      </c>
      <c r="AC4" t="str" cm="1">
        <f t="array" ref="AC4">_xlfn.TEXTJOIN("",,IF(IFERROR(C4:AA4,"")&lt;&gt;"",IFERROR(C4:AA4,""),""))</f>
        <v>ХУЛХЛМЖЗМХЗУЛМ</v>
      </c>
    </row>
    <row r="6" spans="1:29">
      <c r="A6" s="1" t="s">
        <v>4</v>
      </c>
      <c r="C6" s="2"/>
      <c r="AC6" t="s">
        <v>5</v>
      </c>
    </row>
    <row r="7" spans="1:29">
      <c r="A7" s="1" t="s">
        <v>6</v>
      </c>
      <c r="AC7" s="2" t="str" cm="1">
        <f t="array" ref="AC7">_xlfn.TEXTJOIN("",,IFERROR(INDEX(алфавит,IF(MATCH(C4:AA4,алфавит,0)-$A$4&lt;1,MATCH(C4:AA4,алфавит,0)-$A$4+СТРОК(алфавит),MATCH(C4:AA4,алфавит,0)-$A$4)),""))</f>
        <v>ТРИТИЙДЕЙТЕРИЙ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zoomScale="85" zoomScaleNormal="85" workbookViewId="0">
      <selection activeCell="B30" sqref="B30"/>
    </sheetView>
  </sheetViews>
  <sheetFormatPr defaultColWidth="9" defaultRowHeight="15"/>
  <cols>
    <col min="1" max="1" width="34.5714285714286" customWidth="1"/>
    <col min="2" max="2" width="84.3619047619048" customWidth="1"/>
  </cols>
  <sheetData>
    <row r="1" spans="1:27">
      <c r="A1" s="3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>
      <c r="A2" t="s">
        <v>38</v>
      </c>
      <c r="B2" t="s">
        <v>39</v>
      </c>
      <c r="C2" s="2" t="str">
        <f>IF(MID($A$2,COLUMN()-2,1)&lt;&gt;" ",MID($A$2,COLUMN()-2,1),"")</f>
        <v>М</v>
      </c>
      <c r="D2" s="2" t="str">
        <f t="shared" ref="D2:M2" si="0">IF(MID($A$2,COLUMN()-2,1)&lt;&gt;" ",MID($A$2,COLUMN()-2,1),"")</f>
        <v>Е</v>
      </c>
      <c r="E2" s="2" t="str">
        <f t="shared" si="0"/>
        <v>Ц</v>
      </c>
      <c r="F2" s="2" t="str">
        <f t="shared" si="0"/>
        <v>И</v>
      </c>
      <c r="G2" s="2" t="str">
        <f t="shared" si="0"/>
        <v>Т</v>
      </c>
      <c r="H2" s="2" t="str">
        <f t="shared" si="0"/>
        <v>Е</v>
      </c>
      <c r="I2" s="2" t="str">
        <f t="shared" si="0"/>
        <v>Л</v>
      </c>
      <c r="J2" s="2" t="str">
        <f t="shared" si="0"/>
        <v>Е</v>
      </c>
      <c r="K2" s="2" t="str">
        <f t="shared" si="0"/>
        <v>Н</v>
      </c>
      <c r="L2" s="2" t="str">
        <f t="shared" si="0"/>
        <v/>
      </c>
      <c r="M2" s="2" t="str">
        <f t="shared" si="0"/>
        <v/>
      </c>
      <c r="N2" s="2" t="str">
        <f t="shared" ref="N2:AA2" si="1">IF(MID($A$2,COLUMN()-2,1)&lt;&gt;" ",MID($A$2,COLUMN()-2,1),"")</f>
        <v/>
      </c>
      <c r="O2" s="2" t="str">
        <f t="shared" si="1"/>
        <v/>
      </c>
      <c r="P2" s="2" t="str">
        <f t="shared" si="1"/>
        <v/>
      </c>
      <c r="Q2" s="2" t="str">
        <f t="shared" si="1"/>
        <v/>
      </c>
      <c r="R2" s="2" t="str">
        <f t="shared" si="1"/>
        <v/>
      </c>
      <c r="S2" s="2" t="str">
        <f t="shared" si="1"/>
        <v/>
      </c>
      <c r="T2" s="2" t="str">
        <f t="shared" si="1"/>
        <v/>
      </c>
      <c r="U2" s="2" t="str">
        <f t="shared" si="1"/>
        <v/>
      </c>
      <c r="V2" s="2" t="str">
        <f t="shared" si="1"/>
        <v/>
      </c>
      <c r="W2" s="2" t="str">
        <f t="shared" si="1"/>
        <v/>
      </c>
      <c r="X2" s="2" t="str">
        <f t="shared" si="1"/>
        <v/>
      </c>
      <c r="Y2" s="2" t="str">
        <f t="shared" si="1"/>
        <v/>
      </c>
      <c r="Z2" s="2" t="str">
        <f t="shared" si="1"/>
        <v/>
      </c>
      <c r="AA2" s="2" t="str">
        <f t="shared" si="1"/>
        <v/>
      </c>
    </row>
    <row r="3" spans="1:27">
      <c r="A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>
      <c r="B4" t="s">
        <v>40</v>
      </c>
      <c r="C4" s="2">
        <f>IF(C2&lt;&gt;"",MATCH(C2,$A$6:$A$38,0),"")</f>
        <v>14</v>
      </c>
      <c r="D4" s="2">
        <f t="shared" ref="D4:AA4" si="2">IF(D2&lt;&gt;"",MATCH(D2,$A$6:$A$38,0),"")</f>
        <v>6</v>
      </c>
      <c r="E4" s="2">
        <f t="shared" si="2"/>
        <v>24</v>
      </c>
      <c r="F4" s="2">
        <f t="shared" si="2"/>
        <v>10</v>
      </c>
      <c r="G4" s="2">
        <f t="shared" si="2"/>
        <v>20</v>
      </c>
      <c r="H4" s="2">
        <f t="shared" si="2"/>
        <v>6</v>
      </c>
      <c r="I4" s="2">
        <f t="shared" si="2"/>
        <v>13</v>
      </c>
      <c r="J4" s="2">
        <f t="shared" si="2"/>
        <v>6</v>
      </c>
      <c r="K4" s="2">
        <f t="shared" si="2"/>
        <v>15</v>
      </c>
      <c r="L4" s="2" t="str">
        <f t="shared" si="2"/>
        <v/>
      </c>
      <c r="M4" s="2" t="str">
        <f t="shared" si="2"/>
        <v/>
      </c>
      <c r="N4" s="2" t="str">
        <f t="shared" si="2"/>
        <v/>
      </c>
      <c r="O4" s="2" t="str">
        <f t="shared" si="2"/>
        <v/>
      </c>
      <c r="P4" s="2" t="str">
        <f t="shared" si="2"/>
        <v/>
      </c>
      <c r="Q4" s="2" t="str">
        <f t="shared" si="2"/>
        <v/>
      </c>
      <c r="R4" s="2" t="str">
        <f t="shared" si="2"/>
        <v/>
      </c>
      <c r="S4" s="2" t="str">
        <f t="shared" si="2"/>
        <v/>
      </c>
      <c r="T4" s="2" t="str">
        <f t="shared" si="2"/>
        <v/>
      </c>
      <c r="U4" s="2" t="str">
        <f t="shared" si="2"/>
        <v/>
      </c>
      <c r="V4" s="2" t="str">
        <f t="shared" si="2"/>
        <v/>
      </c>
      <c r="W4" s="2" t="str">
        <f t="shared" si="2"/>
        <v/>
      </c>
      <c r="X4" s="2" t="str">
        <f t="shared" si="2"/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</row>
    <row r="5" spans="3:10">
      <c r="C5" s="2"/>
      <c r="D5" s="2"/>
      <c r="E5" s="2"/>
      <c r="F5" s="2"/>
      <c r="G5" s="2"/>
      <c r="H5" s="2"/>
      <c r="I5" s="2"/>
      <c r="J5" s="2"/>
    </row>
    <row r="6" spans="1:27">
      <c r="A6" t="s">
        <v>4</v>
      </c>
      <c r="B6" t="s">
        <v>41</v>
      </c>
      <c r="C6" s="2">
        <f ca="1">RANDBETWEEN(1,33)</f>
        <v>4</v>
      </c>
      <c r="D6" s="2">
        <f ca="1" t="shared" ref="D6:J6" si="3">RANDBETWEEN(1,33)</f>
        <v>16</v>
      </c>
      <c r="E6" s="2">
        <f ca="1" t="shared" si="3"/>
        <v>25</v>
      </c>
      <c r="F6" s="2">
        <f ca="1" t="shared" si="3"/>
        <v>19</v>
      </c>
      <c r="G6" s="2">
        <f ca="1" t="shared" si="3"/>
        <v>28</v>
      </c>
      <c r="H6" s="2">
        <f ca="1" t="shared" si="3"/>
        <v>33</v>
      </c>
      <c r="I6" s="2">
        <f ca="1" t="shared" si="3"/>
        <v>11</v>
      </c>
      <c r="J6" s="2">
        <f ca="1" t="shared" si="3"/>
        <v>17</v>
      </c>
      <c r="K6" s="2">
        <f t="shared" ref="D6:AA6" si="4">IF(K2&lt;&gt;"",MATCH(K2,$A$6:$A$38,0),"")</f>
        <v>15</v>
      </c>
      <c r="L6" s="2" t="str">
        <f t="shared" si="4"/>
        <v/>
      </c>
      <c r="M6" s="2" t="str">
        <f t="shared" si="4"/>
        <v/>
      </c>
      <c r="N6" s="2" t="str">
        <f t="shared" si="4"/>
        <v/>
      </c>
      <c r="O6" s="2" t="str">
        <f t="shared" si="4"/>
        <v/>
      </c>
      <c r="P6" s="2" t="str">
        <f t="shared" si="4"/>
        <v/>
      </c>
      <c r="Q6" s="2" t="str">
        <f t="shared" si="4"/>
        <v/>
      </c>
      <c r="R6" s="2" t="str">
        <f t="shared" si="4"/>
        <v/>
      </c>
      <c r="S6" s="2" t="str">
        <f t="shared" si="4"/>
        <v/>
      </c>
      <c r="T6" s="2" t="str">
        <f t="shared" si="4"/>
        <v/>
      </c>
      <c r="U6" s="2" t="str">
        <f t="shared" si="4"/>
        <v/>
      </c>
      <c r="V6" s="2" t="str">
        <f t="shared" si="4"/>
        <v/>
      </c>
      <c r="W6" s="2" t="str">
        <f t="shared" si="4"/>
        <v/>
      </c>
      <c r="X6" s="2" t="str">
        <f t="shared" si="4"/>
        <v/>
      </c>
      <c r="Y6" s="2" t="str">
        <f t="shared" si="4"/>
        <v/>
      </c>
      <c r="Z6" s="2" t="str">
        <f t="shared" si="4"/>
        <v/>
      </c>
      <c r="AA6" s="2" t="str">
        <f t="shared" si="4"/>
        <v/>
      </c>
    </row>
    <row r="7" spans="1:1">
      <c r="A7" t="s">
        <v>6</v>
      </c>
    </row>
    <row r="8" spans="1:27">
      <c r="A8" t="s">
        <v>7</v>
      </c>
      <c r="B8" t="s">
        <v>42</v>
      </c>
      <c r="C8" s="2">
        <f ca="1">IF(C4&lt;&gt;"",MOD(C4+C6-1,33)+1,"")</f>
        <v>18</v>
      </c>
      <c r="D8" s="2">
        <f ca="1" t="shared" ref="D8:J8" si="5">IF(D4&lt;&gt;"",MOD(D4+D6-1,33)+1,"")</f>
        <v>22</v>
      </c>
      <c r="E8" s="2">
        <f ca="1" t="shared" si="5"/>
        <v>16</v>
      </c>
      <c r="F8" s="2">
        <f ca="1" t="shared" si="5"/>
        <v>29</v>
      </c>
      <c r="G8" s="2">
        <f ca="1" t="shared" si="5"/>
        <v>15</v>
      </c>
      <c r="H8" s="2">
        <f ca="1" t="shared" si="5"/>
        <v>6</v>
      </c>
      <c r="I8" s="2">
        <f ca="1" t="shared" si="5"/>
        <v>24</v>
      </c>
      <c r="J8" s="2">
        <f ca="1" t="shared" si="5"/>
        <v>23</v>
      </c>
      <c r="K8" s="2">
        <f t="shared" ref="K8:AA8" si="6">IF(K4&lt;&gt;"",MOD(K4+K6-1,33)+1,"")</f>
        <v>30</v>
      </c>
      <c r="L8" s="2" t="str">
        <f t="shared" si="6"/>
        <v/>
      </c>
      <c r="M8" s="2" t="str">
        <f t="shared" si="6"/>
        <v/>
      </c>
      <c r="N8" s="2" t="str">
        <f t="shared" si="6"/>
        <v/>
      </c>
      <c r="O8" s="2" t="str">
        <f t="shared" si="6"/>
        <v/>
      </c>
      <c r="P8" s="2" t="str">
        <f t="shared" si="6"/>
        <v/>
      </c>
      <c r="Q8" s="2" t="str">
        <f t="shared" si="6"/>
        <v/>
      </c>
      <c r="R8" s="2" t="str">
        <f t="shared" si="6"/>
        <v/>
      </c>
      <c r="S8" s="2" t="str">
        <f t="shared" si="6"/>
        <v/>
      </c>
      <c r="T8" s="2" t="str">
        <f t="shared" si="6"/>
        <v/>
      </c>
      <c r="U8" s="2" t="str">
        <f t="shared" si="6"/>
        <v/>
      </c>
      <c r="V8" s="2" t="str">
        <f t="shared" si="6"/>
        <v/>
      </c>
      <c r="W8" s="2" t="str">
        <f t="shared" si="6"/>
        <v/>
      </c>
      <c r="X8" s="2" t="str">
        <f t="shared" si="6"/>
        <v/>
      </c>
      <c r="Y8" s="2" t="str">
        <f t="shared" si="6"/>
        <v/>
      </c>
      <c r="Z8" s="2" t="str">
        <f t="shared" si="6"/>
        <v/>
      </c>
      <c r="AA8" s="2" t="str">
        <f t="shared" si="6"/>
        <v/>
      </c>
    </row>
    <row r="9" spans="1:1">
      <c r="A9" t="s">
        <v>8</v>
      </c>
    </row>
    <row r="10" spans="1:27">
      <c r="A10" t="s">
        <v>9</v>
      </c>
      <c r="B10" t="s">
        <v>43</v>
      </c>
      <c r="C10" s="2" t="str" cm="1">
        <f ca="1" t="array" ref="C10">IF(C8&lt;&gt;"",INDEX($A$6:$A$38,C8,1),"")</f>
        <v>Р</v>
      </c>
      <c r="D10" s="2" t="str" cm="1">
        <f ca="1" t="array" ref="D10">IF(D8&lt;&gt;"",INDEX($A$6:$A$38,D8,1),"")</f>
        <v>Ф</v>
      </c>
      <c r="E10" s="2" t="str" cm="1">
        <f ca="1" t="array" ref="E10">IF(E8&lt;&gt;"",INDEX($A$6:$A$38,E8,1),"")</f>
        <v>О</v>
      </c>
      <c r="F10" s="2" t="str" cm="1">
        <f ca="1" t="array" ref="F10">IF(F8&lt;&gt;"",INDEX($A$6:$A$38,F8,1),"")</f>
        <v>Ы</v>
      </c>
      <c r="G10" s="2" t="str" cm="1">
        <f ca="1" t="array" ref="G10">IF(G8&lt;&gt;"",INDEX($A$6:$A$38,G8,1),"")</f>
        <v>Н</v>
      </c>
      <c r="H10" s="2" t="str" cm="1">
        <f ca="1" t="array" ref="H10">IF(H8&lt;&gt;"",INDEX($A$6:$A$38,H8,1),"")</f>
        <v>Е</v>
      </c>
      <c r="I10" s="2" t="str" cm="1">
        <f ca="1" t="array" ref="I10">IF(I8&lt;&gt;"",INDEX($A$6:$A$38,I8,1),"")</f>
        <v>Ц</v>
      </c>
      <c r="J10" s="2" t="str" cm="1">
        <f ca="1" t="array" ref="J10">IF(J8&lt;&gt;"",INDEX($A$6:$A$38,J8,1),"")</f>
        <v>Х</v>
      </c>
      <c r="K10" s="2" t="str" cm="1">
        <f t="array" ref="K10">IF(K8&lt;&gt;"",INDEX($A$6:$A$38,K8,1),"")</f>
        <v>Ь</v>
      </c>
      <c r="L10" s="2" t="str" cm="1">
        <f t="array" ref="L10">IF(L8&lt;&gt;"",INDEX($A$6:$A$38,L8,1),"")</f>
        <v/>
      </c>
      <c r="M10" s="2" t="str" cm="1">
        <f t="array" ref="M10">IF(M8&lt;&gt;"",INDEX($A$6:$A$38,M8,1),"")</f>
        <v/>
      </c>
      <c r="N10" s="2" t="str" cm="1">
        <f t="array" ref="N10">IF(N8&lt;&gt;"",INDEX($A$6:$A$38,N8,1),"")</f>
        <v/>
      </c>
      <c r="O10" s="2" t="str" cm="1">
        <f t="array" ref="O10">IF(O8&lt;&gt;"",INDEX($A$6:$A$38,O8,1),"")</f>
        <v/>
      </c>
      <c r="P10" s="2" t="str" cm="1">
        <f t="array" ref="P10">IF(P8&lt;&gt;"",INDEX($A$6:$A$38,P8,1),"")</f>
        <v/>
      </c>
      <c r="Q10" s="2" t="str" cm="1">
        <f t="array" ref="Q10">IF(Q8&lt;&gt;"",INDEX($A$6:$A$38,Q8,1),"")</f>
        <v/>
      </c>
      <c r="R10" s="2" t="str" cm="1">
        <f t="array" ref="R10">IF(R8&lt;&gt;"",INDEX($A$6:$A$38,R8,1),"")</f>
        <v/>
      </c>
      <c r="S10" s="2" t="str" cm="1">
        <f t="array" ref="S10">IF(S8&lt;&gt;"",INDEX($A$6:$A$38,S8,1),"")</f>
        <v/>
      </c>
      <c r="T10" s="2" t="str" cm="1">
        <f t="array" ref="T10">IF(T8&lt;&gt;"",INDEX($A$6:$A$38,T8,1),"")</f>
        <v/>
      </c>
      <c r="U10" s="2" t="str" cm="1">
        <f t="array" ref="U10">IF(U8&lt;&gt;"",INDEX($A$6:$A$38,U8,1),"")</f>
        <v/>
      </c>
      <c r="V10" s="2" t="str" cm="1">
        <f t="array" ref="V10">IF(V8&lt;&gt;"",INDEX($A$6:$A$38,V8,1),"")</f>
        <v/>
      </c>
      <c r="W10" s="2" t="str" cm="1">
        <f t="array" ref="W10">IF(W8&lt;&gt;"",INDEX($A$6:$A$38,W8,1),"")</f>
        <v/>
      </c>
      <c r="X10" s="2" t="str" cm="1">
        <f t="array" ref="X10">IF(X8&lt;&gt;"",INDEX($A$6:$A$38,X8,1),"")</f>
        <v/>
      </c>
      <c r="Y10" s="2" t="str" cm="1">
        <f t="array" ref="Y10">IF(Y8&lt;&gt;"",INDEX($A$6:$A$38,Y8,1),"")</f>
        <v/>
      </c>
      <c r="Z10" s="2" t="str" cm="1">
        <f t="array" ref="Z10">IF(Z8&lt;&gt;"",INDEX($A$6:$A$38,Z8,1),"")</f>
        <v/>
      </c>
      <c r="AA10" s="2" t="str" cm="1">
        <f t="array" ref="AA10">IF(AA8&lt;&gt;"",INDEX($A$6:$A$38,AA8,1),"")</f>
        <v/>
      </c>
    </row>
    <row r="11" spans="1:1">
      <c r="A11" t="s">
        <v>10</v>
      </c>
    </row>
    <row r="12" spans="1:27">
      <c r="A12" t="s">
        <v>11</v>
      </c>
      <c r="B12" t="s">
        <v>44</v>
      </c>
      <c r="C12" s="2">
        <f ca="1">IF(C10&lt;&gt;"",MATCH(C10,$A$6:$A$38,0),"")</f>
        <v>18</v>
      </c>
      <c r="D12" s="2">
        <f ca="1" t="shared" ref="D12:AA12" si="7">IF(D10&lt;&gt;"",MATCH(D10,$A$6:$A$38,0),"")</f>
        <v>22</v>
      </c>
      <c r="E12" s="2">
        <f ca="1" t="shared" si="7"/>
        <v>16</v>
      </c>
      <c r="F12" s="2">
        <f ca="1" t="shared" si="7"/>
        <v>29</v>
      </c>
      <c r="G12" s="2">
        <f ca="1" t="shared" si="7"/>
        <v>15</v>
      </c>
      <c r="H12" s="2">
        <f ca="1" t="shared" si="7"/>
        <v>6</v>
      </c>
      <c r="I12" s="2">
        <f ca="1" t="shared" si="7"/>
        <v>24</v>
      </c>
      <c r="J12" s="2">
        <f ca="1" t="shared" si="7"/>
        <v>23</v>
      </c>
      <c r="K12" s="2">
        <f t="shared" si="7"/>
        <v>30</v>
      </c>
      <c r="L12" s="2" t="str">
        <f t="shared" si="7"/>
        <v/>
      </c>
      <c r="M12" s="2" t="str">
        <f t="shared" si="7"/>
        <v/>
      </c>
      <c r="N12" s="2" t="str">
        <f t="shared" si="7"/>
        <v/>
      </c>
      <c r="O12" s="2" t="str">
        <f t="shared" si="7"/>
        <v/>
      </c>
      <c r="P12" s="2" t="str">
        <f t="shared" si="7"/>
        <v/>
      </c>
      <c r="Q12" s="2" t="str">
        <f t="shared" si="7"/>
        <v/>
      </c>
      <c r="R12" s="2" t="str">
        <f t="shared" si="7"/>
        <v/>
      </c>
      <c r="S12" s="2" t="str">
        <f t="shared" si="7"/>
        <v/>
      </c>
      <c r="T12" s="2" t="str">
        <f t="shared" si="7"/>
        <v/>
      </c>
      <c r="U12" s="2" t="str">
        <f t="shared" si="7"/>
        <v/>
      </c>
      <c r="V12" s="2" t="str">
        <f t="shared" si="7"/>
        <v/>
      </c>
      <c r="W12" s="2" t="str">
        <f t="shared" si="7"/>
        <v/>
      </c>
      <c r="X12" s="2" t="str">
        <f t="shared" si="7"/>
        <v/>
      </c>
      <c r="Y12" s="2" t="str">
        <f t="shared" si="7"/>
        <v/>
      </c>
      <c r="Z12" s="2" t="str">
        <f t="shared" si="7"/>
        <v/>
      </c>
      <c r="AA12" s="2" t="str">
        <f t="shared" si="7"/>
        <v/>
      </c>
    </row>
    <row r="13" spans="1:1">
      <c r="A13" t="s">
        <v>12</v>
      </c>
    </row>
    <row r="14" spans="1:27">
      <c r="A14" t="s">
        <v>13</v>
      </c>
      <c r="B14" t="s">
        <v>45</v>
      </c>
      <c r="C14" s="2">
        <f ca="1">IF(C12&lt;&gt;"",C12+33-C6,"")</f>
        <v>47</v>
      </c>
      <c r="D14" s="2">
        <f ca="1" t="shared" ref="D14:AA14" si="8">IF(D12&lt;&gt;"",D12+33-D6,"")</f>
        <v>39</v>
      </c>
      <c r="E14" s="2">
        <f ca="1" t="shared" si="8"/>
        <v>24</v>
      </c>
      <c r="F14" s="2">
        <f ca="1" t="shared" si="8"/>
        <v>43</v>
      </c>
      <c r="G14" s="2">
        <f ca="1" t="shared" si="8"/>
        <v>20</v>
      </c>
      <c r="H14" s="2">
        <f ca="1" t="shared" si="8"/>
        <v>6</v>
      </c>
      <c r="I14" s="2">
        <f ca="1" t="shared" si="8"/>
        <v>46</v>
      </c>
      <c r="J14" s="2">
        <f ca="1" t="shared" si="8"/>
        <v>39</v>
      </c>
      <c r="K14" s="2">
        <f t="shared" si="8"/>
        <v>48</v>
      </c>
      <c r="L14" s="2" t="str">
        <f t="shared" si="8"/>
        <v/>
      </c>
      <c r="M14" s="2" t="str">
        <f t="shared" si="8"/>
        <v/>
      </c>
      <c r="N14" s="2" t="str">
        <f t="shared" si="8"/>
        <v/>
      </c>
      <c r="O14" s="2" t="str">
        <f t="shared" si="8"/>
        <v/>
      </c>
      <c r="P14" s="2" t="str">
        <f t="shared" si="8"/>
        <v/>
      </c>
      <c r="Q14" s="2" t="str">
        <f t="shared" si="8"/>
        <v/>
      </c>
      <c r="R14" s="2" t="str">
        <f t="shared" si="8"/>
        <v/>
      </c>
      <c r="S14" s="2" t="str">
        <f t="shared" si="8"/>
        <v/>
      </c>
      <c r="T14" s="2" t="str">
        <f t="shared" si="8"/>
        <v/>
      </c>
      <c r="U14" s="2" t="str">
        <f t="shared" si="8"/>
        <v/>
      </c>
      <c r="V14" s="2" t="str">
        <f t="shared" si="8"/>
        <v/>
      </c>
      <c r="W14" s="2" t="str">
        <f t="shared" si="8"/>
        <v/>
      </c>
      <c r="X14" s="2" t="str">
        <f t="shared" si="8"/>
        <v/>
      </c>
      <c r="Y14" s="2" t="str">
        <f t="shared" si="8"/>
        <v/>
      </c>
      <c r="Z14" s="2" t="str">
        <f t="shared" si="8"/>
        <v/>
      </c>
      <c r="AA14" s="2" t="str">
        <f t="shared" si="8"/>
        <v/>
      </c>
    </row>
    <row r="15" spans="1:3">
      <c r="A15" t="s">
        <v>14</v>
      </c>
      <c r="C15" s="2"/>
    </row>
    <row r="16" spans="1:27">
      <c r="A16" t="s">
        <v>15</v>
      </c>
      <c r="B16" t="s">
        <v>46</v>
      </c>
      <c r="C16" s="2">
        <f ca="1">IF(C14&lt;&gt;"",MOD(C14,33),"")</f>
        <v>14</v>
      </c>
      <c r="D16" s="2">
        <f ca="1" t="shared" ref="D16:AA16" si="9">IF(D14&lt;&gt;"",MOD(D14,33),"")</f>
        <v>6</v>
      </c>
      <c r="E16" s="2">
        <f ca="1" t="shared" si="9"/>
        <v>24</v>
      </c>
      <c r="F16" s="2">
        <f ca="1" t="shared" si="9"/>
        <v>10</v>
      </c>
      <c r="G16" s="2">
        <f ca="1" t="shared" si="9"/>
        <v>20</v>
      </c>
      <c r="H16" s="2">
        <f ca="1" t="shared" si="9"/>
        <v>6</v>
      </c>
      <c r="I16" s="2">
        <f ca="1" t="shared" si="9"/>
        <v>13</v>
      </c>
      <c r="J16" s="2">
        <f ca="1" t="shared" si="9"/>
        <v>6</v>
      </c>
      <c r="K16" s="2">
        <f t="shared" si="9"/>
        <v>15</v>
      </c>
      <c r="L16" s="2" t="str">
        <f t="shared" si="9"/>
        <v/>
      </c>
      <c r="M16" s="2" t="str">
        <f t="shared" si="9"/>
        <v/>
      </c>
      <c r="N16" s="2" t="str">
        <f t="shared" si="9"/>
        <v/>
      </c>
      <c r="O16" s="2" t="str">
        <f t="shared" si="9"/>
        <v/>
      </c>
      <c r="P16" s="2" t="str">
        <f t="shared" si="9"/>
        <v/>
      </c>
      <c r="Q16" s="2" t="str">
        <f t="shared" si="9"/>
        <v/>
      </c>
      <c r="R16" s="2" t="str">
        <f t="shared" si="9"/>
        <v/>
      </c>
      <c r="S16" s="2" t="str">
        <f t="shared" si="9"/>
        <v/>
      </c>
      <c r="T16" s="2" t="str">
        <f t="shared" si="9"/>
        <v/>
      </c>
      <c r="U16" s="2" t="str">
        <f t="shared" si="9"/>
        <v/>
      </c>
      <c r="V16" s="2" t="str">
        <f t="shared" si="9"/>
        <v/>
      </c>
      <c r="W16" s="2" t="str">
        <f t="shared" si="9"/>
        <v/>
      </c>
      <c r="X16" s="2" t="str">
        <f t="shared" si="9"/>
        <v/>
      </c>
      <c r="Y16" s="2" t="str">
        <f t="shared" si="9"/>
        <v/>
      </c>
      <c r="Z16" s="2" t="str">
        <f t="shared" si="9"/>
        <v/>
      </c>
      <c r="AA16" s="2" t="str">
        <f t="shared" si="9"/>
        <v/>
      </c>
    </row>
    <row r="17" spans="1:1">
      <c r="A17" t="s">
        <v>16</v>
      </c>
    </row>
    <row r="18" spans="1:27">
      <c r="A18" t="s">
        <v>17</v>
      </c>
      <c r="B18" t="s">
        <v>47</v>
      </c>
      <c r="C18" s="2" t="str" cm="1">
        <f ca="1" t="array" ref="C18">IF(C16&lt;&gt;"",INDEX($A$6:$A$38,C16,1),"")</f>
        <v>М</v>
      </c>
      <c r="D18" s="2" t="str" cm="1">
        <f ca="1" t="array" ref="D18">IF(D16&lt;&gt;"",INDEX($A$6:$A$38,D16,1),"")</f>
        <v>Е</v>
      </c>
      <c r="E18" s="2" t="str" cm="1">
        <f ca="1" t="array" ref="E18">IF(E16&lt;&gt;"",INDEX($A$6:$A$38,E16,1),"")</f>
        <v>Ц</v>
      </c>
      <c r="F18" s="2" t="str" cm="1">
        <f ca="1" t="array" ref="F18">IF(F16&lt;&gt;"",INDEX($A$6:$A$38,F16,1),"")</f>
        <v>И</v>
      </c>
      <c r="G18" s="2" t="str" cm="1">
        <f ca="1" t="array" ref="G18">IF(G16&lt;&gt;"",INDEX($A$6:$A$38,G16,1),"")</f>
        <v>Т</v>
      </c>
      <c r="H18" s="2" t="str" cm="1">
        <f ca="1" t="array" ref="H18">IF(H16&lt;&gt;"",INDEX($A$6:$A$38,H16,1),"")</f>
        <v>Е</v>
      </c>
      <c r="I18" s="2" t="str" cm="1">
        <f ca="1" t="array" ref="I18">IF(I16&lt;&gt;"",INDEX($A$6:$A$38,I16,1),"")</f>
        <v>Л</v>
      </c>
      <c r="J18" s="2" t="str" cm="1">
        <f ca="1" t="array" ref="J18">IF(J16&lt;&gt;"",INDEX($A$6:$A$38,J16,1),"")</f>
        <v>Е</v>
      </c>
      <c r="K18" s="2" t="str" cm="1">
        <f t="array" ref="K18">IF(K16&lt;&gt;"",INDEX($A$6:$A$38,K16,1),"")</f>
        <v>Н</v>
      </c>
      <c r="L18" s="2" t="str" cm="1">
        <f t="array" ref="L18">IF(L16&lt;&gt;"",INDEX($A$6:$A$38,L16,1),"")</f>
        <v/>
      </c>
      <c r="M18" s="2" t="str" cm="1">
        <f t="array" ref="M18">IF(M16&lt;&gt;"",INDEX($A$6:$A$38,M16,1),"")</f>
        <v/>
      </c>
      <c r="N18" s="2" t="str" cm="1">
        <f t="array" ref="N18">IF(N16&lt;&gt;"",INDEX($A$6:$A$38,N16,1),"")</f>
        <v/>
      </c>
      <c r="O18" s="2" t="str" cm="1">
        <f t="array" ref="O18">IF(O16&lt;&gt;"",INDEX($A$6:$A$38,O16,1),"")</f>
        <v/>
      </c>
      <c r="P18" s="2" t="str" cm="1">
        <f t="array" ref="P18">IF(P16&lt;&gt;"",INDEX($A$6:$A$38,P16,1),"")</f>
        <v/>
      </c>
      <c r="Q18" s="2" t="str" cm="1">
        <f t="array" ref="Q18">IF(Q16&lt;&gt;"",INDEX($A$6:$A$38,Q16,1),"")</f>
        <v/>
      </c>
      <c r="R18" s="2" t="str" cm="1">
        <f t="array" ref="R18">IF(R16&lt;&gt;"",INDEX($A$6:$A$38,R16,1),"")</f>
        <v/>
      </c>
      <c r="S18" s="2"/>
      <c r="T18" s="2"/>
      <c r="U18" s="2"/>
      <c r="V18" s="2"/>
      <c r="W18" s="2"/>
      <c r="X18" s="2"/>
      <c r="Y18" s="2"/>
      <c r="Z18" s="2"/>
      <c r="AA18" s="2"/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I7" sqref="I7"/>
    </sheetView>
  </sheetViews>
  <sheetFormatPr defaultColWidth="9.14285714285714" defaultRowHeight="15"/>
  <cols>
    <col min="1" max="1" width="32" customWidth="1"/>
  </cols>
  <sheetData>
    <row r="1" spans="1:1">
      <c r="A1" t="s">
        <v>0</v>
      </c>
    </row>
    <row r="2" spans="1:1">
      <c r="A2" t="s">
        <v>48</v>
      </c>
    </row>
    <row r="4" spans="1:12">
      <c r="A4" t="s">
        <v>3</v>
      </c>
      <c r="B4" s="1" t="str">
        <f>MID($A$2,COLUMN()-1+(ROW()-4)*5,1)</f>
        <v>К</v>
      </c>
      <c r="C4" s="1" t="str">
        <f>MID($A$2,COLUMN()-1+(ROW()-4)*5,1)</f>
        <v>Р</v>
      </c>
      <c r="D4" s="1" t="str">
        <f>MID($A$2,COLUMN()-1+(ROW()-4)*5,1)</f>
        <v>И</v>
      </c>
      <c r="E4" s="1" t="str">
        <f>MID($A$2,COLUMN()-1+(ROW()-4)*5,1)</f>
        <v>П</v>
      </c>
      <c r="F4" s="1" t="str">
        <f>MID($A$2,COLUMN()-1+(ROW()-4)*5,1)</f>
        <v>Т</v>
      </c>
      <c r="H4" s="2"/>
      <c r="I4" s="2"/>
      <c r="J4" s="2"/>
      <c r="K4" s="2"/>
      <c r="L4" s="2"/>
    </row>
    <row r="5" spans="1:12">
      <c r="A5" s="2" t="str">
        <f>_xlfn.TEXTJOIN("",TRUE,B10:F14)</f>
        <v>КОИИОРГЧЙРИРЕАИПАСЛТТФКГМ</v>
      </c>
      <c r="B5" s="1" t="str">
        <f>MID($A$2,COLUMN()-1+(ROW()-4)*5,1)</f>
        <v>О</v>
      </c>
      <c r="C5" s="1" t="str">
        <f>MID($A$2,COLUMN()-1+(ROW()-4)*5,1)</f>
        <v>Г</v>
      </c>
      <c r="D5" s="1" t="str">
        <f>MID($A$2,COLUMN()-1+(ROW()-4)*5,1)</f>
        <v>Р</v>
      </c>
      <c r="E5" s="1" t="str">
        <f>MID($A$2,COLUMN()-1+(ROW()-4)*5,1)</f>
        <v>А</v>
      </c>
      <c r="F5" s="1" t="str">
        <f>MID($A$2,COLUMN()-1+(ROW()-4)*5,1)</f>
        <v>Ф</v>
      </c>
      <c r="H5" s="2"/>
      <c r="I5" s="2"/>
      <c r="J5" s="2"/>
      <c r="K5" s="2"/>
      <c r="L5" s="2"/>
    </row>
    <row r="6" spans="2:12">
      <c r="B6" s="1" t="str">
        <f>MID($A$2,COLUMN()-1+(ROW()-4)*5,1)</f>
        <v>И</v>
      </c>
      <c r="C6" s="1" t="str">
        <f>MID($A$2,COLUMN()-1+(ROW()-4)*5,1)</f>
        <v>Ч</v>
      </c>
      <c r="D6" s="1" t="str">
        <f>MID($A$2,COLUMN()-1+(ROW()-4)*5,1)</f>
        <v>Е</v>
      </c>
      <c r="E6" s="1" t="str">
        <f>MID($A$2,COLUMN()-1+(ROW()-4)*5,1)</f>
        <v>С</v>
      </c>
      <c r="F6" s="1" t="str">
        <f>MID($A$2,COLUMN()-1+(ROW()-4)*5,1)</f>
        <v>К</v>
      </c>
      <c r="H6" s="2"/>
      <c r="I6" s="2"/>
      <c r="J6" s="2"/>
      <c r="K6" s="2"/>
      <c r="L6" s="2"/>
    </row>
    <row r="7" spans="1:12">
      <c r="A7" t="s">
        <v>5</v>
      </c>
      <c r="B7" s="1" t="str">
        <f>MID($A$2,COLUMN()-1+(ROW()-4)*5,1)</f>
        <v>И</v>
      </c>
      <c r="C7" s="1" t="str">
        <f>MID($A$2,COLUMN()-1+(ROW()-4)*5,1)</f>
        <v>Й</v>
      </c>
      <c r="D7" s="1" t="str">
        <f>MID($A$2,COLUMN()-1+(ROW()-4)*5,1)</f>
        <v>А</v>
      </c>
      <c r="E7" s="1" t="str">
        <f>MID($A$2,COLUMN()-1+(ROW()-4)*5,1)</f>
        <v>Л</v>
      </c>
      <c r="F7" s="1" t="str">
        <f>MID($A$2,COLUMN()-1+(ROW()-4)*5,1)</f>
        <v>Г</v>
      </c>
      <c r="H7" s="2"/>
      <c r="I7" s="2"/>
      <c r="J7" s="2"/>
      <c r="K7" s="2"/>
      <c r="L7" s="2"/>
    </row>
    <row r="8" spans="1:12">
      <c r="A8" t="str">
        <f>_xlfn.TEXTJOIN("",TRUE,B16:F20)</f>
        <v>КРИПТОГРАФИЧЕСКИЙАЛГОРИТМ</v>
      </c>
      <c r="B8" s="1" t="str">
        <f>MID($A$2,COLUMN()-1+(ROW()-4)*5,1)</f>
        <v>О</v>
      </c>
      <c r="C8" s="1" t="str">
        <f>MID($A$2,COLUMN()-1+(ROW()-4)*5,1)</f>
        <v>Р</v>
      </c>
      <c r="D8" s="1" t="str">
        <f>MID($A$2,COLUMN()-1+(ROW()-4)*5,1)</f>
        <v>И</v>
      </c>
      <c r="E8" s="1" t="str">
        <f>MID($A$2,COLUMN()-1+(ROW()-4)*5,1)</f>
        <v>Т</v>
      </c>
      <c r="F8" s="1" t="str">
        <f>MID($A$2,COLUMN()-1+(ROW()-4)*5,1)</f>
        <v>М</v>
      </c>
      <c r="H8" s="2"/>
      <c r="I8" s="2"/>
      <c r="J8" s="2"/>
      <c r="K8" s="2"/>
      <c r="L8" s="2"/>
    </row>
    <row r="9" spans="2:6">
      <c r="B9" s="1"/>
      <c r="C9" s="1"/>
      <c r="D9" s="1"/>
      <c r="E9" s="1"/>
      <c r="F9" s="1"/>
    </row>
    <row r="10" spans="2:6">
      <c r="B10" s="1" t="str" cm="1">
        <f t="array" ref="B10:F14">TRANSPOSE(B4:F8)</f>
        <v>К</v>
      </c>
      <c r="C10" s="1" t="str">
        <v>О</v>
      </c>
      <c r="D10" s="1" t="str">
        <v>И</v>
      </c>
      <c r="E10" s="1" t="str">
        <v>И</v>
      </c>
      <c r="F10" s="1" t="str">
        <v>О</v>
      </c>
    </row>
    <row r="11" spans="2:6">
      <c r="B11" s="1" t="str">
        <v>Р</v>
      </c>
      <c r="C11" s="1" t="str">
        <v>Г</v>
      </c>
      <c r="D11" s="1" t="str">
        <v>Ч</v>
      </c>
      <c r="E11" s="1" t="str">
        <v>Й</v>
      </c>
      <c r="F11" s="1" t="str">
        <v>Р</v>
      </c>
    </row>
    <row r="12" spans="2:6">
      <c r="B12" s="1" t="str">
        <v>И</v>
      </c>
      <c r="C12" s="1" t="str">
        <v>Р</v>
      </c>
      <c r="D12" s="1" t="str">
        <v>Е</v>
      </c>
      <c r="E12" s="1" t="str">
        <v>А</v>
      </c>
      <c r="F12" s="1" t="str">
        <v>И</v>
      </c>
    </row>
    <row r="13" spans="2:6">
      <c r="B13" s="1" t="str">
        <v>П</v>
      </c>
      <c r="C13" s="1" t="str">
        <v>А</v>
      </c>
      <c r="D13" s="1" t="str">
        <v>С</v>
      </c>
      <c r="E13" s="1" t="str">
        <v>Л</v>
      </c>
      <c r="F13" s="1" t="str">
        <v>Т</v>
      </c>
    </row>
    <row r="14" spans="2:6">
      <c r="B14" s="1" t="str">
        <v>Т</v>
      </c>
      <c r="C14" s="1" t="str">
        <v>Ф</v>
      </c>
      <c r="D14" s="1" t="str">
        <v>К</v>
      </c>
      <c r="E14" s="1" t="str">
        <v>Г</v>
      </c>
      <c r="F14" s="1" t="str">
        <v>М</v>
      </c>
    </row>
    <row r="15" spans="2:6">
      <c r="B15" s="1"/>
      <c r="C15" s="1"/>
      <c r="D15" s="1"/>
      <c r="E15" s="1"/>
      <c r="F15" s="1"/>
    </row>
    <row r="16" spans="2:6">
      <c r="B16" s="1" t="str" cm="1">
        <f t="array" ref="B16:F20">TRANSPOSE(B10:F14)</f>
        <v>К</v>
      </c>
      <c r="C16" s="1" t="str">
        <v>Р</v>
      </c>
      <c r="D16" s="1" t="str">
        <v>И</v>
      </c>
      <c r="E16" s="1" t="str">
        <v>П</v>
      </c>
      <c r="F16" s="1" t="str">
        <v>Т</v>
      </c>
    </row>
    <row r="17" spans="2:6">
      <c r="B17" s="1" t="str">
        <v>О</v>
      </c>
      <c r="C17" s="1" t="str">
        <v>Г</v>
      </c>
      <c r="D17" s="1" t="str">
        <v>Р</v>
      </c>
      <c r="E17" s="1" t="str">
        <v>А</v>
      </c>
      <c r="F17" s="1" t="str">
        <v>Ф</v>
      </c>
    </row>
    <row r="18" spans="2:6">
      <c r="B18" s="1" t="str">
        <v>И</v>
      </c>
      <c r="C18" s="1" t="str">
        <v>Ч</v>
      </c>
      <c r="D18" s="1" t="str">
        <v>Е</v>
      </c>
      <c r="E18" s="1" t="str">
        <v>С</v>
      </c>
      <c r="F18" s="1" t="str">
        <v>К</v>
      </c>
    </row>
    <row r="19" spans="2:6">
      <c r="B19" s="1" t="str">
        <v>И</v>
      </c>
      <c r="C19" s="1" t="str">
        <v>Й</v>
      </c>
      <c r="D19" s="1" t="str">
        <v>А</v>
      </c>
      <c r="E19" s="1" t="str">
        <v>Л</v>
      </c>
      <c r="F19" s="1" t="str">
        <v>Г</v>
      </c>
    </row>
    <row r="20" spans="2:6">
      <c r="B20" s="1" t="str">
        <v>О</v>
      </c>
      <c r="C20" s="1" t="str">
        <v>Р</v>
      </c>
      <c r="D20" s="1" t="str">
        <v>И</v>
      </c>
      <c r="E20" s="1" t="str">
        <v>Т</v>
      </c>
      <c r="F20" s="1" t="str">
        <v>М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workbookViewId="0">
      <selection activeCell="S9" sqref="S9"/>
    </sheetView>
  </sheetViews>
  <sheetFormatPr defaultColWidth="9.14285714285714" defaultRowHeight="15"/>
  <cols>
    <col min="1" max="1" width="32.7142857142857" customWidth="1"/>
  </cols>
  <sheetData>
    <row r="1" spans="1:1">
      <c r="A1" t="s">
        <v>0</v>
      </c>
    </row>
    <row r="2" spans="1:1">
      <c r="A2" t="s">
        <v>48</v>
      </c>
    </row>
    <row r="3" spans="1:1">
      <c r="A3" t="s">
        <v>2</v>
      </c>
    </row>
    <row r="4" spans="1:18">
      <c r="A4" t="s">
        <v>49</v>
      </c>
      <c r="B4" s="1" t="str">
        <f>MID($A$4,1,1)</f>
        <v>С</v>
      </c>
      <c r="C4" s="1" t="str">
        <f>MID($A$4,2,1)</f>
        <v>П</v>
      </c>
      <c r="D4" s="1" t="str">
        <f>MID($A$4,3,1)</f>
        <v>О</v>
      </c>
      <c r="E4" s="1" t="str">
        <f>MID($A$4,4,1)</f>
        <v>Р</v>
      </c>
      <c r="F4" s="1" t="str">
        <f>MID($A$4,5,1)</f>
        <v>Т</v>
      </c>
      <c r="G4" s="1"/>
      <c r="H4" s="1" t="str">
        <f>INDEX($B$4:$F$4,MATCH(H$5,$B$5:$F$5,0))</f>
        <v>О</v>
      </c>
      <c r="I4" s="1" t="str">
        <f>INDEX($B$4:$F$4,MATCH(I$5,$B$5:$F$5,0))</f>
        <v>П</v>
      </c>
      <c r="J4" s="1" t="str">
        <f>INDEX($B$4:$F$4,MATCH(J$5,$B$5:$F$5,0))</f>
        <v>Р</v>
      </c>
      <c r="K4" s="1" t="str">
        <f>INDEX($B$4:$F$4,MATCH(K$5,$B$5:$F$5,0))</f>
        <v>С</v>
      </c>
      <c r="L4" s="1" t="str">
        <f>INDEX($B$4:$F$4,MATCH(L$5,$B$5:$F$5,0))</f>
        <v>Т</v>
      </c>
      <c r="M4" s="1"/>
      <c r="N4" s="1" t="str">
        <f>INDEX($H$4:$L$4,MATCH(N5,$H$5:$L$5,0))</f>
        <v>С</v>
      </c>
      <c r="O4" s="1" t="str">
        <f>INDEX($H$4:$L$4,MATCH(O5,$H$5:$L$5,0))</f>
        <v>П</v>
      </c>
      <c r="P4" s="1" t="str">
        <f>INDEX($H$4:$L$4,MATCH(P5,$H$5:$L$5,0))</f>
        <v>О</v>
      </c>
      <c r="Q4" s="1" t="str">
        <f>INDEX($H$4:$L$4,MATCH(Q5,$H$5:$L$5,0))</f>
        <v>Р</v>
      </c>
      <c r="R4" s="1" t="str">
        <f>INDEX($H$4:$L$4,MATCH(R5,$H$5:$L$5,0))</f>
        <v>Т</v>
      </c>
    </row>
    <row r="5" spans="2:18">
      <c r="B5" s="1">
        <f>MATCH(B4,F50:F54,0)</f>
        <v>4</v>
      </c>
      <c r="C5" s="1">
        <f>MATCH(C4,F50:F54,0)</f>
        <v>2</v>
      </c>
      <c r="D5" s="1">
        <f>MATCH(D4,F50:F54,0)</f>
        <v>1</v>
      </c>
      <c r="E5" s="1">
        <f>MATCH(E4,F50:F54,0)</f>
        <v>3</v>
      </c>
      <c r="F5" s="1">
        <f>MATCH(F4,F50:F54,0)</f>
        <v>5</v>
      </c>
      <c r="G5" s="1"/>
      <c r="H5" s="1">
        <f>SMALL($B$5:$F$5,COLUMN(A1))</f>
        <v>1</v>
      </c>
      <c r="I5" s="1">
        <f>SMALL($B$5:$F$5,COLUMN(B1))</f>
        <v>2</v>
      </c>
      <c r="J5" s="1">
        <f>SMALL($B$5:$F$5,COLUMN(C1))</f>
        <v>3</v>
      </c>
      <c r="K5" s="1">
        <f>SMALL($B$5:$F$5,COLUMN(D1))</f>
        <v>4</v>
      </c>
      <c r="L5" s="1">
        <f>SMALL($B$5:$F$5,COLUMN(E1))</f>
        <v>5</v>
      </c>
      <c r="M5" s="1"/>
      <c r="N5" s="1">
        <f>MATCH(B4,F50:F54,0)</f>
        <v>4</v>
      </c>
      <c r="O5" s="1">
        <f>MATCH(C4,F50:F54,0)</f>
        <v>2</v>
      </c>
      <c r="P5" s="1">
        <f>MATCH(D4,F50:F54,0)</f>
        <v>1</v>
      </c>
      <c r="Q5" s="1">
        <f>MATCH(E4,F50:F54,0)</f>
        <v>3</v>
      </c>
      <c r="R5" s="1">
        <f>MATCH(F4,F50:F54,0)</f>
        <v>5</v>
      </c>
    </row>
    <row r="6" spans="2:18">
      <c r="B6" s="1" t="str">
        <f>MID($A$2,(ROW()-6)*5+COLUMN()-1,1)</f>
        <v>К</v>
      </c>
      <c r="C6" s="1" t="str">
        <f>MID($A$2,(ROW()-6)*5+COLUMN()-1,1)</f>
        <v>Р</v>
      </c>
      <c r="D6" s="1" t="str">
        <f>MID($A$2,(ROW()-6)*5+COLUMN()-1,1)</f>
        <v>И</v>
      </c>
      <c r="E6" s="1" t="str">
        <f>MID($A$2,(ROW()-6)*5+COLUMN()-1,1)</f>
        <v>П</v>
      </c>
      <c r="F6" s="1" t="str">
        <f>MID($A$2,(ROW()-6)*5+COLUMN()-1,1)</f>
        <v>Т</v>
      </c>
      <c r="G6" s="1"/>
      <c r="H6" s="1" t="str">
        <f>INDEX($B$6:$F$6,MATCH(H$5,$B$5:$F$5,0))</f>
        <v>И</v>
      </c>
      <c r="I6" s="1" t="str">
        <f>INDEX($B$6:$F$6,MATCH(I$5,$B$5:$F$5,0))</f>
        <v>Р</v>
      </c>
      <c r="J6" s="1" t="str">
        <f>INDEX($B$6:$F$6,MATCH(J$5,$B$5:$F$5,0))</f>
        <v>П</v>
      </c>
      <c r="K6" s="1" t="str">
        <f>INDEX($B$6:$F$6,MATCH(K$5,$B$5:$F$5,0))</f>
        <v>К</v>
      </c>
      <c r="L6" s="1" t="str">
        <f>INDEX($B$6:$F$6,MATCH(L$5,$B$5:$F$5,0))</f>
        <v>Т</v>
      </c>
      <c r="M6" s="1"/>
      <c r="N6" s="1" t="str">
        <f>INDEX($B$6:$F$6,MATCH(H$5,$B$5:$F$5,0))</f>
        <v>И</v>
      </c>
      <c r="O6" s="1" t="str">
        <f>INDEX($B$6:$F$6,MATCH(I$5,$B$5:$F$5,0))</f>
        <v>Р</v>
      </c>
      <c r="P6" s="1" t="str">
        <f>INDEX($B$6:$F$6,MATCH(J$5,$B$5:$F$5,0))</f>
        <v>П</v>
      </c>
      <c r="Q6" s="1" t="str">
        <f>INDEX($B$6:$F$6,MATCH(K$5,$B$5:$F$5,0))</f>
        <v>К</v>
      </c>
      <c r="R6" s="1" t="str">
        <f>INDEX($B$6:$F$6,MATCH(L$5,$B$5:$F$5,0))</f>
        <v>Т</v>
      </c>
    </row>
    <row r="7" spans="2:18">
      <c r="B7" s="1" t="str">
        <f>MID($A$2,(ROW()-6)*5+COLUMN()-1,1)</f>
        <v>О</v>
      </c>
      <c r="C7" s="1" t="str">
        <f>MID($A$2,(ROW()-6)*5+COLUMN()-1,1)</f>
        <v>Г</v>
      </c>
      <c r="D7" s="1" t="str">
        <f>MID($A$2,(ROW()-6)*5+COLUMN()-1,1)</f>
        <v>Р</v>
      </c>
      <c r="E7" s="1" t="str">
        <f>MID($A$2,(ROW()-6)*5+COLUMN()-1,1)</f>
        <v>А</v>
      </c>
      <c r="F7" s="1" t="str">
        <f>MID($A$2,(ROW()-6)*5+COLUMN()-1,1)</f>
        <v>Ф</v>
      </c>
      <c r="G7" s="1"/>
      <c r="H7" s="1" t="str">
        <f>INDEX($B$7:$F$7,MATCH(H$5,$B$5:$F$5,0))</f>
        <v>Р</v>
      </c>
      <c r="I7" s="1" t="str">
        <f>INDEX($B$7:$F$7,MATCH(I$5,$B$5:$F$5,0))</f>
        <v>Г</v>
      </c>
      <c r="J7" s="1" t="str">
        <f>INDEX($B$7:$F$7,MATCH(J$5,$B$5:$F$5,0))</f>
        <v>А</v>
      </c>
      <c r="K7" s="1" t="str">
        <f>INDEX($B$7:$F$7,MATCH(K$5,$B$5:$F$5,0))</f>
        <v>О</v>
      </c>
      <c r="L7" s="1" t="str">
        <f>INDEX($B$7:$F$7,MATCH(L$5,$B$5:$F$5,0))</f>
        <v>Ф</v>
      </c>
      <c r="M7" s="1"/>
      <c r="N7" s="1" t="str">
        <f>INDEX($B$7:$F$7,MATCH(H$5,$B$5:$F$5,0))</f>
        <v>Р</v>
      </c>
      <c r="O7" s="1" t="str">
        <f>INDEX($B$7:$F$7,MATCH(I$5,$B$5:$F$5,0))</f>
        <v>Г</v>
      </c>
      <c r="P7" s="1" t="str">
        <f>INDEX($B$7:$F$7,MATCH(J$5,$B$5:$F$5,0))</f>
        <v>А</v>
      </c>
      <c r="Q7" s="1" t="str">
        <f>INDEX($B$7:$F$7,MATCH(K$5,$B$5:$F$5,0))</f>
        <v>О</v>
      </c>
      <c r="R7" s="1" t="str">
        <f>INDEX($B$7:$F$7,MATCH(L$5,$B$5:$F$5,0))</f>
        <v>Ф</v>
      </c>
    </row>
    <row r="8" spans="2:18">
      <c r="B8" s="1" t="str">
        <f>MID($A$2,(ROW()-6)*5+COLUMN()-1,1)</f>
        <v>И</v>
      </c>
      <c r="C8" s="1" t="str">
        <f>MID($A$2,(ROW()-6)*5+COLUMN()-1,1)</f>
        <v>Ч</v>
      </c>
      <c r="D8" s="1" t="str">
        <f>MID($A$2,(ROW()-6)*5+COLUMN()-1,1)</f>
        <v>Е</v>
      </c>
      <c r="E8" s="1" t="str">
        <f>MID($A$2,(ROW()-6)*5+COLUMN()-1,1)</f>
        <v>С</v>
      </c>
      <c r="F8" s="1" t="str">
        <f>MID($A$2,(ROW()-6)*5+COLUMN()-1,1)</f>
        <v>К</v>
      </c>
      <c r="G8" s="1"/>
      <c r="H8" s="1" t="str">
        <f>INDEX($B$8:$F$8,MATCH(H$5,$B$5:$F$5,0))</f>
        <v>Е</v>
      </c>
      <c r="I8" s="1" t="str">
        <f>INDEX($B$8:$F$8,MATCH(I$5,$B$5:$F$5,0))</f>
        <v>Ч</v>
      </c>
      <c r="J8" s="1" t="str">
        <f>INDEX($B$8:$F$8,MATCH(J$5,$B$5:$F$5,0))</f>
        <v>С</v>
      </c>
      <c r="K8" s="1" t="str">
        <f>INDEX($B$8:$F$8,MATCH(K$5,$B$5:$F$5,0))</f>
        <v>И</v>
      </c>
      <c r="L8" s="1" t="str">
        <f>INDEX($B$8:$F$8,MATCH(L$5,$B$5:$F$5,0))</f>
        <v>К</v>
      </c>
      <c r="M8" s="1"/>
      <c r="N8" s="1" t="str">
        <f>INDEX($B$8:$F$8,MATCH(H$5,$B$5:$F$5,0))</f>
        <v>Е</v>
      </c>
      <c r="O8" s="1" t="str">
        <f>INDEX($B$8:$F$8,MATCH(I$5,$B$5:$F$5,0))</f>
        <v>Ч</v>
      </c>
      <c r="P8" s="1" t="str">
        <f>INDEX($B$8:$F$8,MATCH(J$5,$B$5:$F$5,0))</f>
        <v>С</v>
      </c>
      <c r="Q8" s="1" t="str">
        <f>INDEX($B$8:$F$8,MATCH(K$5,$B$5:$F$5,0))</f>
        <v>И</v>
      </c>
      <c r="R8" s="1" t="str">
        <f>INDEX($B$8:$F$8,MATCH(L$5,$B$5:$F$5,0))</f>
        <v>К</v>
      </c>
    </row>
    <row r="9" spans="2:18">
      <c r="B9" s="1" t="str">
        <f>MID($A$2,(ROW()-6)*5+COLUMN()-1,1)</f>
        <v>И</v>
      </c>
      <c r="C9" s="1" t="str">
        <f>MID($A$2,(ROW()-6)*5+COLUMN()-1,1)</f>
        <v>Й</v>
      </c>
      <c r="D9" s="1" t="str">
        <f>MID($A$2,(ROW()-6)*5+COLUMN()-1,1)</f>
        <v>А</v>
      </c>
      <c r="E9" s="1" t="str">
        <f>MID($A$2,(ROW()-6)*5+COLUMN()-1,1)</f>
        <v>Л</v>
      </c>
      <c r="F9" s="1" t="str">
        <f>MID($A$2,(ROW()-6)*5+COLUMN()-1,1)</f>
        <v>Г</v>
      </c>
      <c r="G9" s="1"/>
      <c r="H9" s="1" t="str">
        <f>INDEX($B$9:$F$9,MATCH(H$5,$B$5:$F$5,0))</f>
        <v>А</v>
      </c>
      <c r="I9" s="1" t="str">
        <f>INDEX($B$9:$F$9,MATCH(I$5,$B$5:$F$5,0))</f>
        <v>Й</v>
      </c>
      <c r="J9" s="1" t="str">
        <f>INDEX($B$9:$F$9,MATCH(J$5,$B$5:$F$5,0))</f>
        <v>Л</v>
      </c>
      <c r="K9" s="1" t="str">
        <f>INDEX($B$9:$F$9,MATCH(K$5,$B$5:$F$5,0))</f>
        <v>И</v>
      </c>
      <c r="L9" s="1" t="str">
        <f>INDEX($B$9:$F$9,MATCH(L$5,$B$5:$F$5,0))</f>
        <v>Г</v>
      </c>
      <c r="M9" s="1"/>
      <c r="N9" s="1" t="str">
        <f>INDEX($B$9:$F$9,MATCH(H$5,$B$5:$F$5,0))</f>
        <v>А</v>
      </c>
      <c r="O9" s="1" t="str">
        <f>INDEX($B$9:$F$9,MATCH(I$5,$B$5:$F$5,0))</f>
        <v>Й</v>
      </c>
      <c r="P9" s="1" t="str">
        <f>INDEX($B$9:$F$9,MATCH(J$5,$B$5:$F$5,0))</f>
        <v>Л</v>
      </c>
      <c r="Q9" s="1" t="str">
        <f>INDEX($B$9:$F$9,MATCH(K$5,$B$5:$F$5,0))</f>
        <v>И</v>
      </c>
      <c r="R9" s="1" t="str">
        <f>INDEX($B$9:$F$9,MATCH(L$5,$B$5:$F$5,0))</f>
        <v>Г</v>
      </c>
    </row>
    <row r="10" spans="2:18">
      <c r="B10" s="1" t="str">
        <f>MID($A$2,(ROW()-6)*5+COLUMN()-1,1)</f>
        <v>О</v>
      </c>
      <c r="C10" s="1" t="str">
        <f>MID($A$2,(ROW()-6)*5+COLUMN()-1,1)</f>
        <v>Р</v>
      </c>
      <c r="D10" s="1" t="str">
        <f>MID($A$2,(ROW()-6)*5+COLUMN()-1,1)</f>
        <v>И</v>
      </c>
      <c r="E10" s="1" t="str">
        <f>MID($A$2,(ROW()-6)*5+COLUMN()-1,1)</f>
        <v>Т</v>
      </c>
      <c r="F10" s="1" t="str">
        <f>MID($A$2,(ROW()-6)*5+COLUMN()-1,1)</f>
        <v>М</v>
      </c>
      <c r="G10" s="1"/>
      <c r="H10" s="1" t="str">
        <f>INDEX($B$10:$F$10,MATCH(H$5,$B$5:$F$5,0))</f>
        <v>И</v>
      </c>
      <c r="I10" s="1" t="str">
        <f>INDEX($B$10:$F$10,MATCH(I$5,$B$5:$F$5,0))</f>
        <v>Р</v>
      </c>
      <c r="J10" s="1" t="str">
        <f>INDEX($B$10:$F$10,MATCH(J$5,$B$5:$F$5,0))</f>
        <v>Т</v>
      </c>
      <c r="K10" s="1" t="str">
        <f>INDEX($B$10:$F$10,MATCH(K$5,$B$5:$F$5,0))</f>
        <v>О</v>
      </c>
      <c r="L10" s="1" t="str">
        <f>INDEX($B$10:$F$10,MATCH(L$5,$B$5:$F$5,0))</f>
        <v>М</v>
      </c>
      <c r="M10" s="1"/>
      <c r="N10" s="1" t="str">
        <f>INDEX($B$10:$F$10,MATCH(H$5,$B$5:$F$5,0))</f>
        <v>И</v>
      </c>
      <c r="O10" s="1" t="str">
        <f>INDEX($B$10:$F$10,MATCH(I$5,$B$5:$F$5,0))</f>
        <v>Р</v>
      </c>
      <c r="P10" s="1" t="str">
        <f>INDEX($B$10:$F$10,MATCH(J$5,$B$5:$F$5,0))</f>
        <v>Т</v>
      </c>
      <c r="Q10" s="1" t="str">
        <f>INDEX($B$10:$F$10,MATCH(K$5,$B$5:$F$5,0))</f>
        <v>О</v>
      </c>
      <c r="R10" s="1" t="str">
        <f>INDEX($B$10:$F$10,MATCH(L$5,$B$5:$F$5,0))</f>
        <v>М</v>
      </c>
    </row>
    <row r="50" spans="2:6">
      <c r="B50">
        <v>1</v>
      </c>
      <c r="C50" t="str">
        <f>MID($A$4,B50,1)</f>
        <v>С</v>
      </c>
      <c r="D50">
        <f>CODE(C50)</f>
        <v>209</v>
      </c>
      <c r="E50">
        <f>SMALL($D$50:$D$54,B50)</f>
        <v>206</v>
      </c>
      <c r="F50" t="str">
        <f>CHAR(E50)</f>
        <v>О</v>
      </c>
    </row>
    <row r="51" spans="2:6">
      <c r="B51">
        <v>2</v>
      </c>
      <c r="C51" t="str">
        <f>MID($A$4,B51,1)</f>
        <v>П</v>
      </c>
      <c r="D51">
        <f>CODE(C51)</f>
        <v>207</v>
      </c>
      <c r="E51">
        <f>SMALL($D$50:$D$54,B51)</f>
        <v>207</v>
      </c>
      <c r="F51" t="str">
        <f>CHAR(E51)</f>
        <v>П</v>
      </c>
    </row>
    <row r="52" spans="2:6">
      <c r="B52">
        <v>3</v>
      </c>
      <c r="C52" t="str">
        <f>MID($A$4,B52,1)</f>
        <v>О</v>
      </c>
      <c r="D52">
        <f>CODE(C52)</f>
        <v>206</v>
      </c>
      <c r="E52">
        <f>SMALL($D$50:$D$54,B52)</f>
        <v>208</v>
      </c>
      <c r="F52" t="str">
        <f>CHAR(E52)</f>
        <v>Р</v>
      </c>
    </row>
    <row r="53" spans="2:6">
      <c r="B53">
        <v>4</v>
      </c>
      <c r="C53" t="str">
        <f>MID($A$4,B53,1)</f>
        <v>Р</v>
      </c>
      <c r="D53">
        <f>CODE(C53)</f>
        <v>208</v>
      </c>
      <c r="E53">
        <f>SMALL($D$50:$D$54,B53)</f>
        <v>209</v>
      </c>
      <c r="F53" t="str">
        <f>CHAR(E53)</f>
        <v>С</v>
      </c>
    </row>
    <row r="54" spans="2:6">
      <c r="B54">
        <v>5</v>
      </c>
      <c r="C54" t="str">
        <f>MID($A$4,B54,1)</f>
        <v>Т</v>
      </c>
      <c r="D54">
        <f>CODE(C54)</f>
        <v>210</v>
      </c>
      <c r="E54">
        <f>SMALL($D$50:$D$54,B54)</f>
        <v>210</v>
      </c>
      <c r="F54" t="str">
        <f>CHAR(E54)</f>
        <v>Т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Цезарь</vt:lpstr>
      <vt:lpstr>Гаммирование</vt:lpstr>
      <vt:lpstr>Транспонированная матрица</vt:lpstr>
      <vt:lpstr>Одиночная перестановка по ключу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danil</cp:lastModifiedBy>
  <dcterms:created xsi:type="dcterms:W3CDTF">2015-06-05T18:19:00Z</dcterms:created>
  <dcterms:modified xsi:type="dcterms:W3CDTF">2024-12-05T17:05:48Z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FF42E4CB9D05469C9EE927200EFFFE47_12</vt:lpwstr>
  </property>
  <property fmtid="{D5CDD505-2E9C-101B-9397-08002B2CF9AE}" pid="3" name="KSOProductBuildVer">
    <vt:lpwstr>1049-12.2.0.18911</vt:lpwstr>
  </property>
</Properties>
</file>