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055" windowHeight="7950" tabRatio="893" activeTab="10"/>
  </bookViews>
  <sheets>
    <sheet name="Aug-20" sheetId="1" r:id="rId1"/>
    <sheet name="Sept-20" sheetId="4" r:id="rId2"/>
    <sheet name="Oct-20" sheetId="6" r:id="rId3"/>
    <sheet name="Nov-20" sheetId="7" r:id="rId4"/>
    <sheet name="Dec-20" sheetId="8" r:id="rId5"/>
    <sheet name="Jan-21" sheetId="9" r:id="rId6"/>
    <sheet name="Feb-21" sheetId="10" r:id="rId7"/>
    <sheet name="Mar-21" sheetId="11" r:id="rId8"/>
    <sheet name="Apr-21" sheetId="12" r:id="rId9"/>
    <sheet name="May-21" sheetId="13" r:id="rId10"/>
    <sheet name="Jun-21" sheetId="15" r:id="rId11"/>
    <sheet name="Jul-21" sheetId="14" r:id="rId12"/>
    <sheet name="Cash Bal" sheetId="2" r:id="rId13"/>
    <sheet name="Flat Owner List for Vlookup" sheetId="5" r:id="rId14"/>
  </sheets>
  <definedNames>
    <definedName name="_xlnm._FilterDatabase" localSheetId="8" hidden="1">'Apr-21'!$A$9:$K$291</definedName>
    <definedName name="_xlnm._FilterDatabase" localSheetId="0" hidden="1">'Aug-20'!$A$1:$L$113</definedName>
    <definedName name="_xlnm._FilterDatabase" localSheetId="12" hidden="1">'Cash Bal'!$A$2:$I$144</definedName>
    <definedName name="_xlnm._FilterDatabase" localSheetId="4" hidden="1">'Dec-20'!$A$9:$K$155</definedName>
    <definedName name="_xlnm._FilterDatabase" localSheetId="6" hidden="1">'Feb-21'!$A$9:$K$232</definedName>
    <definedName name="_xlnm._FilterDatabase" localSheetId="13" hidden="1">'Flat Owner List for Vlookup'!$A$2:$D$100</definedName>
    <definedName name="_xlnm._FilterDatabase" localSheetId="5" hidden="1">'Jan-21'!$A$9:$K$232</definedName>
    <definedName name="_xlnm._FilterDatabase" localSheetId="11" hidden="1">'Jul-21'!$A$9:$K$206</definedName>
    <definedName name="_xlnm._FilterDatabase" localSheetId="10" hidden="1">'Jun-21'!$A$9:$K$210</definedName>
    <definedName name="_xlnm._FilterDatabase" localSheetId="7" hidden="1">'Mar-21'!$A$9:$K$248</definedName>
    <definedName name="_xlnm._FilterDatabase" localSheetId="9" hidden="1">'May-21'!$A$9:$K$206</definedName>
    <definedName name="_xlnm._FilterDatabase" localSheetId="3" hidden="1">'Nov-20'!$A$9:$K$137</definedName>
    <definedName name="_xlnm._FilterDatabase" localSheetId="2" hidden="1">'Oct-20'!$A$9:$K$161</definedName>
    <definedName name="_xlnm._FilterDatabase" localSheetId="1" hidden="1">'Sept-20'!$A$9:$K$117</definedName>
  </definedNames>
  <calcPr calcId="144525"/>
  <pivotCaches>
    <pivotCache cacheId="0" r:id="rId15"/>
  </pivotCaches>
</workbook>
</file>

<file path=xl/calcChain.xml><?xml version="1.0" encoding="utf-8"?>
<calcChain xmlns="http://schemas.openxmlformats.org/spreadsheetml/2006/main">
  <c r="I14" i="14" l="1"/>
  <c r="G14" i="14"/>
  <c r="G10" i="14" l="1"/>
  <c r="I96" i="15"/>
  <c r="I95" i="15"/>
  <c r="I94" i="15"/>
  <c r="G94" i="15"/>
  <c r="I13" i="14"/>
  <c r="I85" i="15"/>
  <c r="I84" i="15"/>
  <c r="I83" i="15"/>
  <c r="I82" i="15"/>
  <c r="I81" i="15"/>
  <c r="I80" i="15"/>
  <c r="I93" i="15"/>
  <c r="I92" i="15"/>
  <c r="I91" i="15"/>
  <c r="I90" i="15"/>
  <c r="I89" i="15"/>
  <c r="I88" i="15"/>
  <c r="I87" i="15"/>
  <c r="I86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2" i="15"/>
  <c r="I21" i="15"/>
  <c r="I20" i="15"/>
  <c r="I19" i="15"/>
  <c r="I18" i="15"/>
  <c r="I15" i="15"/>
  <c r="I14" i="15"/>
  <c r="I13" i="15"/>
  <c r="I12" i="15"/>
  <c r="I11" i="15"/>
  <c r="E188" i="2"/>
  <c r="E187" i="2"/>
  <c r="E186" i="2"/>
  <c r="C186" i="2"/>
  <c r="I12" i="14" l="1"/>
  <c r="I11" i="14"/>
  <c r="I94" i="13"/>
  <c r="I93" i="13"/>
  <c r="I92" i="13"/>
  <c r="I91" i="13"/>
  <c r="I90" i="13" l="1"/>
  <c r="I89" i="13"/>
  <c r="I85" i="13" l="1"/>
  <c r="I86" i="13"/>
  <c r="I87" i="13"/>
  <c r="I88" i="13"/>
  <c r="I74" i="13" l="1"/>
  <c r="I72" i="13"/>
  <c r="I73" i="13"/>
  <c r="I75" i="13"/>
  <c r="I76" i="13"/>
  <c r="I77" i="13"/>
  <c r="I78" i="13"/>
  <c r="I79" i="13"/>
  <c r="I80" i="13"/>
  <c r="I81" i="13"/>
  <c r="I82" i="13"/>
  <c r="I83" i="13"/>
  <c r="I84" i="13"/>
  <c r="I61" i="13"/>
  <c r="I62" i="13"/>
  <c r="I63" i="13"/>
  <c r="I64" i="13"/>
  <c r="I65" i="13"/>
  <c r="I66" i="13"/>
  <c r="I67" i="13"/>
  <c r="I68" i="13"/>
  <c r="I69" i="13"/>
  <c r="I70" i="13"/>
  <c r="I71" i="13"/>
  <c r="I18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4" i="13" l="1"/>
  <c r="I13" i="13"/>
  <c r="I12" i="13"/>
  <c r="I11" i="13"/>
  <c r="I86" i="12"/>
  <c r="I79" i="12"/>
  <c r="I80" i="12"/>
  <c r="I81" i="12"/>
  <c r="I82" i="12"/>
  <c r="I83" i="12"/>
  <c r="I84" i="12"/>
  <c r="I85" i="12"/>
  <c r="I87" i="12"/>
  <c r="I88" i="12"/>
  <c r="I89" i="12"/>
  <c r="I90" i="12"/>
  <c r="I26" i="12"/>
  <c r="I25" i="12"/>
  <c r="I59" i="12"/>
  <c r="I60" i="12"/>
  <c r="I61" i="12"/>
  <c r="I62" i="12"/>
  <c r="I63" i="12"/>
  <c r="I64" i="12"/>
  <c r="I65" i="12"/>
  <c r="I66" i="12"/>
  <c r="I67" i="12"/>
  <c r="I68" i="12"/>
  <c r="I70" i="12"/>
  <c r="I71" i="12"/>
  <c r="I72" i="12"/>
  <c r="I73" i="12"/>
  <c r="I74" i="12"/>
  <c r="I75" i="12"/>
  <c r="I76" i="12"/>
  <c r="I77" i="12"/>
  <c r="I78" i="12"/>
  <c r="I58" i="12"/>
  <c r="I57" i="12"/>
  <c r="I53" i="12"/>
  <c r="I54" i="12"/>
  <c r="I55" i="12"/>
  <c r="I56" i="12"/>
  <c r="I45" i="12"/>
  <c r="I46" i="12"/>
  <c r="I47" i="12"/>
  <c r="I48" i="12"/>
  <c r="I49" i="12"/>
  <c r="I50" i="12"/>
  <c r="I51" i="12"/>
  <c r="I52" i="12"/>
  <c r="I44" i="12"/>
  <c r="I43" i="12"/>
  <c r="I42" i="12"/>
  <c r="I36" i="12"/>
  <c r="I40" i="12"/>
  <c r="I39" i="12"/>
  <c r="I38" i="12"/>
  <c r="I41" i="12"/>
  <c r="I37" i="12"/>
  <c r="I35" i="12"/>
  <c r="I34" i="12"/>
  <c r="I33" i="12"/>
  <c r="I32" i="12"/>
  <c r="I31" i="12"/>
  <c r="I30" i="12"/>
  <c r="I29" i="12"/>
  <c r="I28" i="12"/>
  <c r="I27" i="12"/>
  <c r="I24" i="12"/>
  <c r="I23" i="12"/>
  <c r="I22" i="12"/>
  <c r="I19" i="12"/>
  <c r="I20" i="12"/>
  <c r="I21" i="12"/>
  <c r="I18" i="12"/>
  <c r="I13" i="12"/>
  <c r="I12" i="12"/>
  <c r="D140" i="2" l="1"/>
  <c r="I68" i="11" l="1"/>
  <c r="I11" i="12" l="1"/>
  <c r="I78" i="11"/>
  <c r="I95" i="11"/>
  <c r="I96" i="11"/>
  <c r="I72" i="11"/>
  <c r="I71" i="11"/>
  <c r="I70" i="11"/>
  <c r="I69" i="11"/>
  <c r="I64" i="11"/>
  <c r="I65" i="11"/>
  <c r="I66" i="11"/>
  <c r="I67" i="11"/>
  <c r="I73" i="11"/>
  <c r="I74" i="11"/>
  <c r="I75" i="11"/>
  <c r="I76" i="11"/>
  <c r="I77" i="11"/>
  <c r="I79" i="11"/>
  <c r="I80" i="11"/>
  <c r="I81" i="11"/>
  <c r="I82" i="11"/>
  <c r="I84" i="11"/>
  <c r="I85" i="11"/>
  <c r="I86" i="11"/>
  <c r="I87" i="11"/>
  <c r="I88" i="11"/>
  <c r="I89" i="11"/>
  <c r="I90" i="11"/>
  <c r="I91" i="11"/>
  <c r="I92" i="11"/>
  <c r="I93" i="11"/>
  <c r="I94" i="11"/>
  <c r="I60" i="11"/>
  <c r="I59" i="11"/>
  <c r="I58" i="11"/>
  <c r="I57" i="11"/>
  <c r="I56" i="11"/>
  <c r="I55" i="11"/>
  <c r="I42" i="11"/>
  <c r="I38" i="11"/>
  <c r="I35" i="11"/>
  <c r="I51" i="11"/>
  <c r="I48" i="11"/>
  <c r="I45" i="11"/>
  <c r="I44" i="11"/>
  <c r="I21" i="11"/>
  <c r="I41" i="11"/>
  <c r="I43" i="11"/>
  <c r="I46" i="11"/>
  <c r="I47" i="11"/>
  <c r="I49" i="11"/>
  <c r="I50" i="11"/>
  <c r="I52" i="11"/>
  <c r="I53" i="11"/>
  <c r="I61" i="11"/>
  <c r="I62" i="11"/>
  <c r="I63" i="11"/>
  <c r="I40" i="11"/>
  <c r="I39" i="11"/>
  <c r="I37" i="11"/>
  <c r="I36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0" i="11"/>
  <c r="I18" i="11"/>
  <c r="I96" i="10" l="1"/>
  <c r="I15" i="11" l="1"/>
  <c r="I14" i="11"/>
  <c r="I13" i="11"/>
  <c r="I12" i="11"/>
  <c r="I11" i="11"/>
  <c r="I91" i="10"/>
  <c r="I87" i="10"/>
  <c r="I88" i="10"/>
  <c r="I89" i="10"/>
  <c r="I90" i="10"/>
  <c r="I92" i="10"/>
  <c r="I93" i="10"/>
  <c r="I94" i="10"/>
  <c r="I95" i="10"/>
  <c r="I86" i="10"/>
  <c r="I85" i="10"/>
  <c r="I84" i="10"/>
  <c r="I83" i="10"/>
  <c r="I82" i="10"/>
  <c r="I81" i="10"/>
  <c r="I80" i="10"/>
  <c r="F75" i="10"/>
  <c r="I62" i="10"/>
  <c r="I63" i="10"/>
  <c r="I64" i="10"/>
  <c r="I65" i="10"/>
  <c r="I66" i="10"/>
  <c r="I67" i="10"/>
  <c r="I69" i="10"/>
  <c r="I70" i="10"/>
  <c r="I71" i="10"/>
  <c r="I72" i="10"/>
  <c r="I76" i="10"/>
  <c r="I77" i="10"/>
  <c r="I78" i="10"/>
  <c r="I79" i="10"/>
  <c r="I61" i="10"/>
  <c r="I6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7" i="10"/>
  <c r="I58" i="10"/>
  <c r="I59" i="10"/>
  <c r="I34" i="10"/>
  <c r="I23" i="10"/>
  <c r="I24" i="10"/>
  <c r="I25" i="10"/>
  <c r="I26" i="10"/>
  <c r="I27" i="10"/>
  <c r="I28" i="10"/>
  <c r="I29" i="10"/>
  <c r="I30" i="10"/>
  <c r="I31" i="10"/>
  <c r="I32" i="10"/>
  <c r="I35" i="10"/>
  <c r="I36" i="10"/>
  <c r="I37" i="10"/>
  <c r="I38" i="10"/>
  <c r="I39" i="10"/>
  <c r="I22" i="10"/>
  <c r="I21" i="10"/>
  <c r="I20" i="10"/>
  <c r="I14" i="10"/>
  <c r="I13" i="10"/>
  <c r="I12" i="10"/>
  <c r="I18" i="10"/>
  <c r="I17" i="10"/>
  <c r="I16" i="10"/>
  <c r="I11" i="10" l="1"/>
  <c r="I89" i="9" l="1"/>
  <c r="I88" i="9"/>
  <c r="I87" i="9"/>
  <c r="I86" i="9"/>
  <c r="I85" i="9"/>
  <c r="I81" i="9"/>
  <c r="I82" i="9"/>
  <c r="I83" i="9"/>
  <c r="I84" i="9"/>
  <c r="I69" i="9" l="1"/>
  <c r="I80" i="9"/>
  <c r="I79" i="9"/>
  <c r="I78" i="9"/>
  <c r="I77" i="9"/>
  <c r="I76" i="9"/>
  <c r="I75" i="9"/>
  <c r="I74" i="9"/>
  <c r="I73" i="9"/>
  <c r="I72" i="9"/>
  <c r="I71" i="9"/>
  <c r="I70" i="9"/>
  <c r="I68" i="9"/>
  <c r="I67" i="9"/>
  <c r="I66" i="9"/>
  <c r="I65" i="9"/>
  <c r="I64" i="9"/>
  <c r="I63" i="9"/>
  <c r="I62" i="9"/>
  <c r="I61" i="9"/>
  <c r="I59" i="9"/>
  <c r="I52" i="9"/>
  <c r="I51" i="9"/>
  <c r="I50" i="9"/>
  <c r="I53" i="9"/>
  <c r="I54" i="9"/>
  <c r="I55" i="9"/>
  <c r="I57" i="9"/>
  <c r="I58" i="9"/>
  <c r="I47" i="9"/>
  <c r="I46" i="9"/>
  <c r="I45" i="9"/>
  <c r="I44" i="9"/>
  <c r="I43" i="9"/>
  <c r="I42" i="9"/>
  <c r="I41" i="9"/>
  <c r="I40" i="9"/>
  <c r="I39" i="9"/>
  <c r="I37" i="9"/>
  <c r="I36" i="9"/>
  <c r="I35" i="9"/>
  <c r="I34" i="9"/>
  <c r="I31" i="9"/>
  <c r="I33" i="9"/>
  <c r="I28" i="9"/>
  <c r="I27" i="9"/>
  <c r="I26" i="9"/>
  <c r="I25" i="9"/>
  <c r="I24" i="9"/>
  <c r="I22" i="9"/>
  <c r="I21" i="9"/>
  <c r="I20" i="9"/>
  <c r="I19" i="9"/>
  <c r="I18" i="9"/>
  <c r="I17" i="9"/>
  <c r="I16" i="9"/>
  <c r="I15" i="9"/>
  <c r="I14" i="9"/>
  <c r="I13" i="9"/>
  <c r="I12" i="9"/>
  <c r="I11" i="9"/>
  <c r="I92" i="8" l="1"/>
  <c r="I91" i="8"/>
  <c r="I90" i="8"/>
  <c r="I89" i="8"/>
  <c r="I88" i="8"/>
  <c r="I87" i="8"/>
  <c r="I86" i="8"/>
  <c r="I85" i="8"/>
  <c r="I84" i="8"/>
  <c r="I83" i="8"/>
  <c r="I79" i="8"/>
  <c r="I80" i="8"/>
  <c r="I81" i="8"/>
  <c r="I82" i="8"/>
  <c r="I95" i="8"/>
  <c r="I96" i="8"/>
  <c r="I78" i="8" l="1"/>
  <c r="I77" i="8"/>
  <c r="I76" i="8"/>
  <c r="I75" i="8"/>
  <c r="I74" i="8"/>
  <c r="I73" i="8"/>
  <c r="I72" i="8"/>
  <c r="I71" i="8"/>
  <c r="I70" i="8"/>
  <c r="I65" i="8" l="1"/>
  <c r="I64" i="8"/>
  <c r="I62" i="8"/>
  <c r="I69" i="8"/>
  <c r="I68" i="8"/>
  <c r="I67" i="8"/>
  <c r="I66" i="8"/>
  <c r="I63" i="8"/>
  <c r="I94" i="8"/>
  <c r="I93" i="8"/>
  <c r="I61" i="8"/>
  <c r="I60" i="8"/>
  <c r="I58" i="8"/>
  <c r="I57" i="8"/>
  <c r="I56" i="8"/>
  <c r="I55" i="8"/>
  <c r="I54" i="8"/>
  <c r="I46" i="8"/>
  <c r="I47" i="8"/>
  <c r="I49" i="8"/>
  <c r="I50" i="8"/>
  <c r="I53" i="8"/>
  <c r="I45" i="8"/>
  <c r="I44" i="8"/>
  <c r="I43" i="8"/>
  <c r="I40" i="8"/>
  <c r="I42" i="8"/>
  <c r="I39" i="8"/>
  <c r="I38" i="8"/>
  <c r="I37" i="8"/>
  <c r="I36" i="8"/>
  <c r="I35" i="8"/>
  <c r="I34" i="8"/>
  <c r="I33" i="8"/>
  <c r="I32" i="8"/>
  <c r="I31" i="8"/>
  <c r="I29" i="8"/>
  <c r="I30" i="8"/>
  <c r="I28" i="8"/>
  <c r="I27" i="8"/>
  <c r="I26" i="8"/>
  <c r="I25" i="8"/>
  <c r="I24" i="8"/>
  <c r="I23" i="8"/>
  <c r="I22" i="8"/>
  <c r="I20" i="8"/>
  <c r="I19" i="8"/>
  <c r="I18" i="8"/>
  <c r="I17" i="8"/>
  <c r="I16" i="8"/>
  <c r="D93" i="2" l="1"/>
  <c r="D94" i="2"/>
  <c r="I96" i="7" l="1"/>
  <c r="D74" i="2"/>
  <c r="I15" i="8"/>
  <c r="I14" i="8"/>
  <c r="E15" i="8"/>
  <c r="E14" i="8"/>
  <c r="I12" i="8"/>
  <c r="I13" i="8"/>
  <c r="I95" i="7"/>
  <c r="I94" i="7"/>
  <c r="I93" i="7"/>
  <c r="I90" i="7"/>
  <c r="I11" i="8"/>
  <c r="I89" i="7" l="1"/>
  <c r="I88" i="7"/>
  <c r="I87" i="7"/>
  <c r="I86" i="7"/>
  <c r="I85" i="7"/>
  <c r="I84" i="7"/>
  <c r="I68" i="7" l="1"/>
  <c r="I83" i="7"/>
  <c r="I82" i="7"/>
  <c r="I72" i="7"/>
  <c r="D69" i="2"/>
  <c r="I64" i="7"/>
  <c r="C67" i="2"/>
  <c r="I74" i="7"/>
  <c r="I81" i="7"/>
  <c r="I80" i="7"/>
  <c r="I79" i="7"/>
  <c r="I78" i="7"/>
  <c r="I77" i="7"/>
  <c r="I76" i="7"/>
  <c r="I75" i="7"/>
  <c r="I73" i="7"/>
  <c r="I71" i="7"/>
  <c r="I70" i="7"/>
  <c r="I69" i="7"/>
  <c r="I67" i="7"/>
  <c r="I66" i="7"/>
  <c r="I65" i="7"/>
  <c r="I63" i="7"/>
  <c r="I62" i="7" l="1"/>
  <c r="I61" i="7"/>
  <c r="I60" i="7" l="1"/>
  <c r="I59" i="7"/>
  <c r="I58" i="7"/>
  <c r="I56" i="7"/>
  <c r="I57" i="7"/>
  <c r="C79" i="2"/>
  <c r="I54" i="7"/>
  <c r="I53" i="7"/>
  <c r="I52" i="7"/>
  <c r="I49" i="7"/>
  <c r="I51" i="7"/>
  <c r="I48" i="7"/>
  <c r="I46" i="7"/>
  <c r="I43" i="7"/>
  <c r="I42" i="7"/>
  <c r="I41" i="7"/>
  <c r="I40" i="7"/>
  <c r="I39" i="7"/>
  <c r="I38" i="7"/>
  <c r="I37" i="7"/>
  <c r="I36" i="7"/>
  <c r="I34" i="7"/>
  <c r="I35" i="7"/>
  <c r="I33" i="7"/>
  <c r="I32" i="7"/>
  <c r="I31" i="7"/>
  <c r="I30" i="7"/>
  <c r="I25" i="7"/>
  <c r="I22" i="7"/>
  <c r="I21" i="7"/>
  <c r="I20" i="7"/>
  <c r="I19" i="7"/>
  <c r="I18" i="7"/>
  <c r="E16" i="7"/>
  <c r="I16" i="7"/>
  <c r="I15" i="7"/>
  <c r="I14" i="7"/>
  <c r="I29" i="7"/>
  <c r="I27" i="7"/>
  <c r="I26" i="7"/>
  <c r="I24" i="7"/>
  <c r="I17" i="7"/>
  <c r="I13" i="7"/>
  <c r="I11" i="7"/>
  <c r="I92" i="6" l="1"/>
  <c r="I91" i="6"/>
  <c r="I90" i="6"/>
  <c r="I89" i="6"/>
  <c r="I88" i="6"/>
  <c r="I87" i="6"/>
  <c r="I86" i="6"/>
  <c r="I85" i="6"/>
  <c r="E87" i="6"/>
  <c r="I68" i="6" l="1"/>
  <c r="I95" i="6"/>
  <c r="I73" i="6"/>
  <c r="I72" i="6"/>
  <c r="I71" i="6"/>
  <c r="I84" i="6"/>
  <c r="I83" i="6"/>
  <c r="I79" i="6"/>
  <c r="I78" i="6"/>
  <c r="I77" i="6"/>
  <c r="I75" i="6"/>
  <c r="I80" i="6"/>
  <c r="I76" i="6"/>
  <c r="I74" i="6"/>
  <c r="I69" i="6"/>
  <c r="I67" i="6"/>
  <c r="I65" i="6" l="1"/>
  <c r="I64" i="6"/>
  <c r="I63" i="6"/>
  <c r="I59" i="6"/>
  <c r="I60" i="6"/>
  <c r="I58" i="6"/>
  <c r="I57" i="6"/>
  <c r="I50" i="6"/>
  <c r="I61" i="6"/>
  <c r="I56" i="6"/>
  <c r="I54" i="6"/>
  <c r="I53" i="6"/>
  <c r="I51" i="6"/>
  <c r="I52" i="6"/>
  <c r="I49" i="6"/>
  <c r="I47" i="6"/>
  <c r="I48" i="6"/>
  <c r="I36" i="6" l="1"/>
  <c r="I46" i="6"/>
  <c r="I45" i="6"/>
  <c r="I44" i="6"/>
  <c r="I43" i="6"/>
  <c r="I42" i="6"/>
  <c r="I41" i="6"/>
  <c r="I40" i="6"/>
  <c r="I34" i="6"/>
  <c r="I37" i="6" l="1"/>
  <c r="F31" i="6"/>
  <c r="I35" i="6"/>
  <c r="I29" i="6"/>
  <c r="I28" i="6"/>
  <c r="I27" i="6"/>
  <c r="I26" i="6"/>
  <c r="I25" i="6"/>
  <c r="I24" i="6"/>
  <c r="I23" i="6"/>
  <c r="I22" i="6"/>
  <c r="I21" i="6"/>
  <c r="I20" i="6"/>
  <c r="I19" i="6"/>
  <c r="I17" i="6"/>
  <c r="I16" i="6"/>
  <c r="I15" i="6"/>
  <c r="C42" i="2"/>
  <c r="I13" i="6"/>
  <c r="I12" i="6"/>
  <c r="I11" i="6"/>
  <c r="I116" i="4" l="1"/>
  <c r="I112" i="4"/>
  <c r="I111" i="4"/>
  <c r="I110" i="4"/>
  <c r="I115" i="4"/>
  <c r="I114" i="4"/>
  <c r="I113" i="4"/>
  <c r="I97" i="4"/>
  <c r="I103" i="4"/>
  <c r="I109" i="4"/>
  <c r="I108" i="4"/>
  <c r="I107" i="4"/>
  <c r="I106" i="4"/>
  <c r="I105" i="4"/>
  <c r="I102" i="4"/>
  <c r="I100" i="4"/>
  <c r="I99" i="4"/>
  <c r="I98" i="4"/>
  <c r="I96" i="4"/>
  <c r="I95" i="4" l="1"/>
  <c r="I93" i="4"/>
  <c r="I85" i="4" l="1"/>
  <c r="I84" i="4"/>
  <c r="I91" i="4"/>
  <c r="I90" i="4"/>
  <c r="I92" i="4"/>
  <c r="I80" i="4"/>
  <c r="I79" i="4"/>
  <c r="I78" i="4"/>
  <c r="I77" i="4"/>
  <c r="I76" i="4"/>
  <c r="E73" i="4"/>
  <c r="I74" i="4"/>
  <c r="I83" i="4"/>
  <c r="I73" i="4"/>
  <c r="I72" i="4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I68" i="4"/>
  <c r="I66" i="4"/>
  <c r="I69" i="4"/>
  <c r="I70" i="4"/>
  <c r="I71" i="4"/>
  <c r="I67" i="4"/>
  <c r="I65" i="4"/>
  <c r="I64" i="4"/>
  <c r="I61" i="4"/>
  <c r="I60" i="4"/>
  <c r="I59" i="4"/>
  <c r="E166" i="2" l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I58" i="4"/>
  <c r="I56" i="4"/>
  <c r="I55" i="4"/>
  <c r="I54" i="4"/>
  <c r="I53" i="4"/>
  <c r="I52" i="4"/>
  <c r="I51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0" i="4"/>
  <c r="I29" i="4"/>
  <c r="I28" i="4"/>
  <c r="I27" i="4"/>
  <c r="I26" i="4"/>
  <c r="I25" i="4"/>
  <c r="I24" i="4"/>
  <c r="I23" i="4"/>
  <c r="I22" i="4"/>
  <c r="I21" i="4"/>
  <c r="I20" i="4"/>
  <c r="I19" i="4"/>
  <c r="I15" i="4"/>
  <c r="I14" i="4"/>
  <c r="I13" i="4"/>
  <c r="I12" i="4"/>
  <c r="I11" i="4"/>
  <c r="G63" i="1" l="1"/>
  <c r="H10" i="1" l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l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l="1"/>
  <c r="G102" i="4" s="1"/>
  <c r="G103" i="4" s="1"/>
  <c r="G104" i="4" s="1"/>
  <c r="G105" i="4" s="1"/>
  <c r="G106" i="4" s="1"/>
  <c r="G107" i="4" s="1"/>
  <c r="G108" i="4" s="1"/>
  <c r="G109" i="4" s="1"/>
  <c r="G110" i="4" l="1"/>
  <c r="G111" i="4" s="1"/>
  <c r="G112" i="4" s="1"/>
  <c r="G117" i="4" l="1"/>
  <c r="G10" i="6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l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95" i="6" l="1"/>
  <c r="G85" i="6"/>
  <c r="G86" i="6" s="1"/>
  <c r="G87" i="6" s="1"/>
  <c r="G88" i="6" s="1"/>
  <c r="G89" i="6" s="1"/>
  <c r="G90" i="6" s="1"/>
  <c r="G91" i="6" s="1"/>
  <c r="G92" i="6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l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l="1"/>
  <c r="G65" i="8" l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l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l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l="1"/>
  <c r="G87" i="12" s="1"/>
  <c r="G88" i="12" s="1"/>
  <c r="G89" i="12" s="1"/>
  <c r="G90" i="12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l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10" i="15" l="1"/>
  <c r="G11" i="15" s="1"/>
  <c r="G12" i="15" l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11" i="14" s="1"/>
  <c r="G12" i="14" s="1"/>
  <c r="G13" i="14" s="1"/>
</calcChain>
</file>

<file path=xl/sharedStrings.xml><?xml version="1.0" encoding="utf-8"?>
<sst xmlns="http://schemas.openxmlformats.org/spreadsheetml/2006/main" count="6595" uniqueCount="1097">
  <si>
    <t xml:space="preserve">Vardhaman Park Residents Committee </t>
  </si>
  <si>
    <t xml:space="preserve">Vijaya Bank </t>
  </si>
  <si>
    <t xml:space="preserve">MICR Code - </t>
  </si>
  <si>
    <t xml:space="preserve">GST no - </t>
  </si>
  <si>
    <t>27AAACB1534F2Z5</t>
  </si>
  <si>
    <t>VIJB0005019</t>
  </si>
  <si>
    <t>IFSC Code -</t>
  </si>
  <si>
    <t xml:space="preserve">A/c No - </t>
  </si>
  <si>
    <t>501901012000166</t>
  </si>
  <si>
    <t>Customer ID -</t>
  </si>
  <si>
    <t>117044183</t>
  </si>
  <si>
    <t>5, Gourangi Chambers, Op Damani Estate, LBS Marg, Thane West - 400602,Ph 25422421,25402063</t>
  </si>
  <si>
    <t>Date</t>
  </si>
  <si>
    <t>Particulars</t>
  </si>
  <si>
    <t>Balance</t>
  </si>
  <si>
    <t xml:space="preserve">Account Head </t>
  </si>
  <si>
    <t>Cash Deposit by Ajeesh</t>
  </si>
  <si>
    <t>Misc Receipt</t>
  </si>
  <si>
    <t>IMPS - Maintenanace Roohan Moolya</t>
  </si>
  <si>
    <t>Maintenance For July-20, Bldg-2/606, Roohan Moolya</t>
  </si>
  <si>
    <t>IMPS - CCTV by Nitesh</t>
  </si>
  <si>
    <t>CCTV Collection-Ajeesh</t>
  </si>
  <si>
    <t>CCTV Collection-Nitesh, Bldg-1/103/201/301/303</t>
  </si>
  <si>
    <t>CCTV Collection-Nitesh, Bldg-1/304/402/403/404/504</t>
  </si>
  <si>
    <t>IMPS - Maintenanace Pawan Ghotkar</t>
  </si>
  <si>
    <t>Cr Amount</t>
  </si>
  <si>
    <t>Maintenance For July-20, Bldg-1/703, Pawan Ghotkar</t>
  </si>
  <si>
    <t>IMPS - Maintenanace Arvind Singh</t>
  </si>
  <si>
    <t>Maintenance For July-20, Bldg-2/704, Arvind Singh</t>
  </si>
  <si>
    <t>Maintenance For July-20, Bldg-1/202, Sanjit Jeena</t>
  </si>
  <si>
    <t>Maintenance For July-20, Bldg-2/306, Ajeesh Kumar</t>
  </si>
  <si>
    <t>Maintenance For July-20, Bldg-2/301, Shrikant</t>
  </si>
  <si>
    <t>IMPS - Maintenanace Anup Sarvade</t>
  </si>
  <si>
    <t>IMPS - Maintenanace Shrikant</t>
  </si>
  <si>
    <t>IMPS - Maintenanace Swapnil</t>
  </si>
  <si>
    <t>Maintenance For July-20, Bldg-1/303, Swapnil</t>
  </si>
  <si>
    <t>Maintenance For July-20, Bldg-1/201, Atul Kumar</t>
  </si>
  <si>
    <t>Maintenance For July-20, Bldg-1/204, Sunil Nirmale</t>
  </si>
  <si>
    <t>IMPS - Maintenanace Sanjit Jeena</t>
  </si>
  <si>
    <t>IMPS - Maintenanace Atul Kumar</t>
  </si>
  <si>
    <t>IMPS - Maintenanace Sunil Nirmale</t>
  </si>
  <si>
    <t>CCTV</t>
  </si>
  <si>
    <t>Maintenance For July-20, Bldg-2/203, Deepak Patil</t>
  </si>
  <si>
    <t>IMPS - Maintenanace CASH Deepak</t>
  </si>
  <si>
    <t>IMPS - Maintenanace Shaktivel</t>
  </si>
  <si>
    <t>Maintenance For July-20, Bldg-2/402, Shaktivel Mudaliar</t>
  </si>
  <si>
    <t>CCTV - CASH Vikas Kandoi</t>
  </si>
  <si>
    <t>CCTV Collection- Bldg-2/204/205</t>
  </si>
  <si>
    <t>IMPS - Maintenanace Mukesh Pawar</t>
  </si>
  <si>
    <t>IMPS - Maintenanace Pratik Pandey</t>
  </si>
  <si>
    <t>Maintenance For July-20, Bldg-3/303, Pratik Pandey</t>
  </si>
  <si>
    <t>Maintenance For July-20, Bldg-1/304, Mukesh Pawar</t>
  </si>
  <si>
    <t>IMPS - Maintenanace Satishkumar</t>
  </si>
  <si>
    <t>Maintenance For July-20, Bldg-2/302, Satishkumar Yadav</t>
  </si>
  <si>
    <t>IMPS - Maintenanace Hariprasad Sharma</t>
  </si>
  <si>
    <t>Maintenance For July-20, Bldg-1/302, Hariprasad Sharma</t>
  </si>
  <si>
    <t>IMPS - Maintenanace Mukesh Dixit</t>
  </si>
  <si>
    <t>Maintenance For July-20, Bldg-2/505, Mukesh Dixit</t>
  </si>
  <si>
    <t>IMPS - Maintenanace Shakti Singh</t>
  </si>
  <si>
    <t>Maintenance For July-20, Bldg-2/501, Shakti Singh Rathor</t>
  </si>
  <si>
    <t>IMPS - Maintenanace Sunny Chhangani</t>
  </si>
  <si>
    <t>Maintenance For July-20, Bldg-1/502, Sunny Chhangani</t>
  </si>
  <si>
    <t>IMPS - Maintenanace Ajeesh Kumar</t>
  </si>
  <si>
    <t>IMPS - Maintenanace Punnet Sharma</t>
  </si>
  <si>
    <t>Maintenance For July-20, Bldg-2/101, Punnet Sharma</t>
  </si>
  <si>
    <t>IMPS - Maintenanace Umesh Chaudhary</t>
  </si>
  <si>
    <t>Maintenance For July-20, Bldg-3/402, Umesh Chaudhari</t>
  </si>
  <si>
    <t>IMPS - Maintenanace Komal Shirke</t>
  </si>
  <si>
    <t>Maintenance For July-20, Bldg-3/403, Komal Shirke</t>
  </si>
  <si>
    <t>Maintenance For July-20, Bldg-1/403, Swapnil Gandhe</t>
  </si>
  <si>
    <t>IMPS - Maintenanace Swapnil Gandhe</t>
  </si>
  <si>
    <t>IMPS - Maintenanace CH Deposit Roshini Uphadyay</t>
  </si>
  <si>
    <t>Maintenance For July-20, Bldg-2/304, Roshini Uphadyay</t>
  </si>
  <si>
    <t>IMPS - Maintenanace Dharmendra Pandey</t>
  </si>
  <si>
    <t>Maintenance For July-20, Bldg-1/102, Dharmendra Pandey</t>
  </si>
  <si>
    <t>IMPS - Maintenanace Parth Bhartia</t>
  </si>
  <si>
    <t>Maintenance For July-20, Bldg-1/101, Parth Bhartia</t>
  </si>
  <si>
    <t>IMPS - Maintenanace Vishal Bikkad</t>
  </si>
  <si>
    <t>IMPS - Maintenanace Akash Tekchandani</t>
  </si>
  <si>
    <t>Maintenance For July-20, Bldg-2/104, Akash Tekchandani</t>
  </si>
  <si>
    <t>Maintenance For July-20, Bldg-2/403, Vishal Bikkad</t>
  </si>
  <si>
    <t>IMPS - Maintenanace Narayan Pujari</t>
  </si>
  <si>
    <t>Maintenance For July-20, Bldg-1/301, Narayan Poojari</t>
  </si>
  <si>
    <t>IMPS - Maintenanace Manoharlal Saini</t>
  </si>
  <si>
    <t>Maintenance For July-20, Bldg-1/601, Manoharlal Saini</t>
  </si>
  <si>
    <t>IMPS - Maintenanace Lalit Phirke</t>
  </si>
  <si>
    <t>Maintenance For July-20, Bldg-1/103. Lalit Phirke</t>
  </si>
  <si>
    <t>IMPS - Maintenanace R. Rajan</t>
  </si>
  <si>
    <t>IMPS - Maintenanace Pawan Tiwari</t>
  </si>
  <si>
    <t>Maintenance For July-20, Bldg-3/204, Pawan Tiwari</t>
  </si>
  <si>
    <t>Maintenance For July-20, Bldg-1/402, R. Rajan</t>
  </si>
  <si>
    <t>IMPS - Maintenanace Surajdevi Chaudhary</t>
  </si>
  <si>
    <t>Maintenance For July-20, Bldg-1/603, Surajdevi Chaudhary</t>
  </si>
  <si>
    <t>IMPS - Maintenanace Houshiram Shete</t>
  </si>
  <si>
    <t>Maintenance For July-20, Bldg-3/203, Houshiram Shete</t>
  </si>
  <si>
    <t>IMPS - Maintenanace Hitendra Wasaniya</t>
  </si>
  <si>
    <t>Maintenance For July-20, Bldg-3/202, Hitendra Wasaniya</t>
  </si>
  <si>
    <t xml:space="preserve">IMPS - Maintenanace Saket </t>
  </si>
  <si>
    <t>IMPS - Maintenanace Manoj B</t>
  </si>
  <si>
    <t>Maintenance For July-20, Bldg-3/201, Manoj Borade</t>
  </si>
  <si>
    <t>IMPS - Maintenanace Rakesh Bagade</t>
  </si>
  <si>
    <t>Maintenance For July-20, Bldg-3/301, Rakesh Bagade</t>
  </si>
  <si>
    <t>Maintenance For July-20, Bldg-2/506, Saket Singh</t>
  </si>
  <si>
    <t>Diesel and Bleaching Powder on 15.08.2020</t>
  </si>
  <si>
    <t>IMPS - Maintenanace CH Deposit Dharmant Singh</t>
  </si>
  <si>
    <t>Maintenance For July-20, Bldg-2/602, Dharmant Singh</t>
  </si>
  <si>
    <t>IMPS - Maintenanace CH Deposit Ritesh Dixit</t>
  </si>
  <si>
    <t>Maintenance For July-20, Bldg-2/504, Ritesh Dixit</t>
  </si>
  <si>
    <t>IMPS - Maintenanace CH Deposit Ramasare Gupta</t>
  </si>
  <si>
    <t>Maintenance For July-20, Bldg-2/305, Ramasare Gupta</t>
  </si>
  <si>
    <t>Exps-Diesel and Bleaching Powder,Labour</t>
  </si>
  <si>
    <t>IMPS - Maintenanace Arun Kumar</t>
  </si>
  <si>
    <t>Maintenance For July-20, Bldg-3/704, Arun Dwivedi</t>
  </si>
  <si>
    <t>IMPS - Maintenanace Suryakant</t>
  </si>
  <si>
    <t>Maintenance For July-20, Bldg-3/701, Suryakant</t>
  </si>
  <si>
    <t>CASH - Maintenanace Jitendra Ghude</t>
  </si>
  <si>
    <t>Maintenance For July-20, Bldg-2/303, Jitendra Ghude</t>
  </si>
  <si>
    <t>IMPS - Maintenanace Rajesh Mishra</t>
  </si>
  <si>
    <t>Maintenance For July-20, Bldg-1/701, Rajesh Mishra</t>
  </si>
  <si>
    <t>IMPS - Maintenanace Paresh Nagda</t>
  </si>
  <si>
    <t>Maintenance For July-20, Bldg-1/203, Paresh Nagda</t>
  </si>
  <si>
    <t>IMPS - Maintenanace CH Deposit Sadanlal Jaiswal</t>
  </si>
  <si>
    <t>Maintenance For July-20, Bldg-3/603, Sadanlal Jaiswal</t>
  </si>
  <si>
    <t>IMPS - Maintenanace Sumit Khinchi</t>
  </si>
  <si>
    <t>Maintenance For July-20, Bldg-2/706, Vikaskumar Singh</t>
  </si>
  <si>
    <t>Maintenance For July-20, Bldg-1/104, Shailesh Tiwari</t>
  </si>
  <si>
    <t>IMPS - Maintenanace Vikaskumar</t>
  </si>
  <si>
    <t>IMPS - Maintenanace Shailesh</t>
  </si>
  <si>
    <t>CASH - CCTV Deposit Ajeesh</t>
  </si>
  <si>
    <t>CCTV Collection- Bldg-2 by Ajeesh</t>
  </si>
  <si>
    <t>IMPS - Maintenanace Kaushal Jha</t>
  </si>
  <si>
    <t>Maintenance For July-20, Bldg-2/201, Kaushal Jha</t>
  </si>
  <si>
    <t>IMPS - Maintenanace Yogiraj Sapkale</t>
  </si>
  <si>
    <t>IMPS - CCTV Yogiraj Sapkale</t>
  </si>
  <si>
    <t>Maintenance For July-20, Bldg-2/103, Yogiraj Sapkale</t>
  </si>
  <si>
    <t>CCTV Collection, Bldg-2/103, Yogiraj Sapkale</t>
  </si>
  <si>
    <t>CCTV Collection-Ajeesh, Bldg-2/104/106/101</t>
  </si>
  <si>
    <t>Maintenance For July-20, Bldg-3/502, Swapnil Aherrao</t>
  </si>
  <si>
    <t>Maintenance For July-20, Bldg-2/101, Sumit Khinchi</t>
  </si>
  <si>
    <t>Maintenance For July-20, Bldg-3/101, Anup Sarvade</t>
  </si>
  <si>
    <t>IMPS - Maintenanace Sagar Ghule</t>
  </si>
  <si>
    <t>Maintenance For July-20, Bldg-1/604, Sagar Ghule</t>
  </si>
  <si>
    <t>IMPS - Maintenanace Pandurang</t>
  </si>
  <si>
    <t>Maintenance For July-20, Bldg-3/601, Pandurang Nandanwar</t>
  </si>
  <si>
    <t>CCTV Collection, Bldg-3, Swapnil Collection</t>
  </si>
  <si>
    <t>IMPS - CCTV Bldg-3 Swapnil</t>
  </si>
  <si>
    <t>IMPS - Maintenanace CH Deposit Dhirendrapratap Singh</t>
  </si>
  <si>
    <t>upto this ok</t>
  </si>
  <si>
    <t>Maintenance For July-20, Bldg-1/504, Dhirendra Pratap Singh</t>
  </si>
  <si>
    <t>IMPS - Maintenanace Cash BZ Khaire</t>
  </si>
  <si>
    <t>IMPS - Maintenanace Nitesh</t>
  </si>
  <si>
    <t>Maintenance For July-20, Bldg-2/702, BZ Khaire</t>
  </si>
  <si>
    <t>Maintenance For July-20, Bldg-1/404, Nitesh</t>
  </si>
  <si>
    <t>IMPS - Maintenanace Tushar</t>
  </si>
  <si>
    <t>Maintenance For July-20, Bldg-3/302, Tushar Bhansode</t>
  </si>
  <si>
    <t>IMPS - Maintenanace Dilip Morani</t>
  </si>
  <si>
    <t>Maintenance For July-20, Bldg-1/602, Dilip Morani</t>
  </si>
  <si>
    <t xml:space="preserve">IMPS - Maintenanace Kiran </t>
  </si>
  <si>
    <t>Maintenance For July-20, Bldg-3/702, Kiran Wakchaure</t>
  </si>
  <si>
    <t>IMPS - Maintenanace Santosh Mishra</t>
  </si>
  <si>
    <t>Maintenance For July-20, Bldg-2/604, Santosh Mishra</t>
  </si>
  <si>
    <t>Maintenance For July-20, Bldg-2/605, Santosh Mishra</t>
  </si>
  <si>
    <t>Maintenance For July-20, Bldg-2/705, Jaychand Upadhyay</t>
  </si>
  <si>
    <t>IMPS - Maintenanace Yogesh Yadav</t>
  </si>
  <si>
    <t>Maintenance For July-20, Bldg-2/404, Yogesh Yadav</t>
  </si>
  <si>
    <t>IMPS - CCTV Bldg-1 Sanjit Jeena</t>
  </si>
  <si>
    <t>IMPS - CCTV Bldg-3 Umesh</t>
  </si>
  <si>
    <t>CCTV Collection, Bldg-3, Umesh Collection</t>
  </si>
  <si>
    <t>CCTV Collection, Bldg-1, Sanjit Jeena Collection</t>
  </si>
  <si>
    <t>Maintenance For July-20, Bldg-2/701, Tushar Mahajan</t>
  </si>
  <si>
    <t>IMPS - Maintenanace Tushar Mahajan</t>
  </si>
  <si>
    <t>CASH - Maintenanace Jaychand</t>
  </si>
  <si>
    <t>IMPS - Maintenanace Sharad Lokhande</t>
  </si>
  <si>
    <t>IMPS - Maintenanace Sandeep Singh</t>
  </si>
  <si>
    <t>IMPS - Maintenanace Kishan Chanda</t>
  </si>
  <si>
    <t>Maintenance For July-20, Bldg-3/503, Kishan Chanda</t>
  </si>
  <si>
    <t>Maintenance For July-20, Bldg-1/501, Sharad Lokhande</t>
  </si>
  <si>
    <t>Maintenance For July-20, Bldg-3/304, Sandeep Singh</t>
  </si>
  <si>
    <t>CCTV Collection, Bldg-1, Pawan Ghotkar</t>
  </si>
  <si>
    <t>IMPS - CCTV Bldg-1 Pawan</t>
  </si>
  <si>
    <t>Maintenance For Aug-20, Bldg-3/303, Pratik Pandey</t>
  </si>
  <si>
    <t>IMPS - Maintenanace Vikas Kandoi</t>
  </si>
  <si>
    <t xml:space="preserve">Maintenance For July-20, Bldg-2/204,205, Vikas Kandoi </t>
  </si>
  <si>
    <t>IMPS - Maintenanace Devesh Singh</t>
  </si>
  <si>
    <t>Maintenance For July-20, Bldg-3/404, Devesh Singh</t>
  </si>
  <si>
    <t>Maintenance For July-20, Bldg-3/504, Devesh Singh</t>
  </si>
  <si>
    <t>IMPS - Maintenanace Samadhan</t>
  </si>
  <si>
    <t>Maintenance For July-20, Bldg-2/102, Samadhan</t>
  </si>
  <si>
    <t>CASH - Maintenanace Kalpana Wagh</t>
  </si>
  <si>
    <t>Maintenance For July-20, Bldg-3/104, Kalpana Wagh</t>
  </si>
  <si>
    <t>cash with anup</t>
  </si>
  <si>
    <t>IMPS - Maintenanace Ramesh Indulkar</t>
  </si>
  <si>
    <t>Maintenance For July-20, Bldg-2/401, Ramesh Indulkar</t>
  </si>
  <si>
    <t xml:space="preserve">CHEQ  - Maintenance Prakash Chand </t>
  </si>
  <si>
    <t>Maintenance For July-20, Bldg-2/601, Prakash Chand</t>
  </si>
  <si>
    <t>CHEQ  - Maintenance Sunita/Lokendra Singh</t>
  </si>
  <si>
    <t>Maintenance For July-20, Bldg-2/206, Sunita/Lokendra Singh</t>
  </si>
  <si>
    <t>CHEQ  - Maintenance Mohnish Gade</t>
  </si>
  <si>
    <t>Maintenance For July-20, Bldg-2/202, Mohnish Gade</t>
  </si>
  <si>
    <t>CHEQ  - Maintenance Krishna Pardikar</t>
  </si>
  <si>
    <t>Maintenance For July-20, Bldg-1/401, Krishna Pardikar</t>
  </si>
  <si>
    <t>cheq not realised</t>
  </si>
  <si>
    <t>Cl Balance As on 31.08.2020, Excl Cheq and Cash Collection</t>
  </si>
  <si>
    <t>Cash</t>
  </si>
  <si>
    <t>IMPS</t>
  </si>
  <si>
    <t>Cheque</t>
  </si>
  <si>
    <t>Payment Mode</t>
  </si>
  <si>
    <t>Category</t>
  </si>
  <si>
    <t>Society Maintenance</t>
  </si>
  <si>
    <t>Cr.Amt</t>
  </si>
  <si>
    <t>Dr.Amt</t>
  </si>
  <si>
    <t>Debit/Credit</t>
  </si>
  <si>
    <t>Debit</t>
  </si>
  <si>
    <t>Credit</t>
  </si>
  <si>
    <t>Interest Received</t>
  </si>
  <si>
    <t>Remarks</t>
  </si>
  <si>
    <t>-NA-</t>
  </si>
  <si>
    <t>Building</t>
  </si>
  <si>
    <t>Flat No.</t>
  </si>
  <si>
    <t>Name of Flat Owner</t>
  </si>
  <si>
    <t>NA</t>
  </si>
  <si>
    <t>B-3</t>
  </si>
  <si>
    <t>Building &amp; Flat</t>
  </si>
  <si>
    <t>B-2/606</t>
  </si>
  <si>
    <t>B-1/703</t>
  </si>
  <si>
    <t>B-1/303</t>
  </si>
  <si>
    <t>B-1/202</t>
  </si>
  <si>
    <t>B-1/201</t>
  </si>
  <si>
    <t>B-1/204</t>
  </si>
  <si>
    <t>B-1/304</t>
  </si>
  <si>
    <t>B-1/403</t>
  </si>
  <si>
    <t>B-1/103</t>
  </si>
  <si>
    <t>B-1/302</t>
  </si>
  <si>
    <t>B-1/502</t>
  </si>
  <si>
    <t>B-1/102</t>
  </si>
  <si>
    <t>B-1/101</t>
  </si>
  <si>
    <t>B-1/301</t>
  </si>
  <si>
    <t>B-1/601</t>
  </si>
  <si>
    <t>B-1/603</t>
  </si>
  <si>
    <t>B-1/402</t>
  </si>
  <si>
    <t>B-1/701</t>
  </si>
  <si>
    <t>B-1/203</t>
  </si>
  <si>
    <t>B-1/104</t>
  </si>
  <si>
    <t>B-1/604</t>
  </si>
  <si>
    <t>B-1/602</t>
  </si>
  <si>
    <t>B-1/504</t>
  </si>
  <si>
    <t>B-1/404</t>
  </si>
  <si>
    <t>B-1/501</t>
  </si>
  <si>
    <t>B-2/704</t>
  </si>
  <si>
    <t>B-2/301</t>
  </si>
  <si>
    <t>B-2/402</t>
  </si>
  <si>
    <t>B-2/203</t>
  </si>
  <si>
    <t>B-2/302</t>
  </si>
  <si>
    <t>B-2/505</t>
  </si>
  <si>
    <t>B-2/501</t>
  </si>
  <si>
    <t>B-2/306</t>
  </si>
  <si>
    <t>B-2/101</t>
  </si>
  <si>
    <t>B-2/403</t>
  </si>
  <si>
    <t>B-2/104</t>
  </si>
  <si>
    <t>B-2/506</t>
  </si>
  <si>
    <t>B-2/303</t>
  </si>
  <si>
    <t>B-2/602</t>
  </si>
  <si>
    <t>B-2/304</t>
  </si>
  <si>
    <t>B-2/504</t>
  </si>
  <si>
    <t>B-2/305</t>
  </si>
  <si>
    <t>B-2/103</t>
  </si>
  <si>
    <t>B-2/706</t>
  </si>
  <si>
    <t>B-2/201</t>
  </si>
  <si>
    <t>B-2/604</t>
  </si>
  <si>
    <t>B-2/605</t>
  </si>
  <si>
    <t>B-2/702</t>
  </si>
  <si>
    <t>B-2/705</t>
  </si>
  <si>
    <t>B-2/404</t>
  </si>
  <si>
    <t>B-2/701</t>
  </si>
  <si>
    <t>B-2/204</t>
  </si>
  <si>
    <t>B-2/102</t>
  </si>
  <si>
    <t>B-2/401</t>
  </si>
  <si>
    <t>B-2/601</t>
  </si>
  <si>
    <t>B-2/206</t>
  </si>
  <si>
    <t>B-2/202</t>
  </si>
  <si>
    <t>B-3/303</t>
  </si>
  <si>
    <t>B-3/402</t>
  </si>
  <si>
    <t>B-3/201</t>
  </si>
  <si>
    <t>B-3/502</t>
  </si>
  <si>
    <t>B-3/204</t>
  </si>
  <si>
    <t>B-3/301</t>
  </si>
  <si>
    <t>B-3/202</t>
  </si>
  <si>
    <t>B-3/203</t>
  </si>
  <si>
    <t>B-3/701</t>
  </si>
  <si>
    <t>B-3/704</t>
  </si>
  <si>
    <t>B-3/603</t>
  </si>
  <si>
    <t>B-3/302</t>
  </si>
  <si>
    <t>B-3/601</t>
  </si>
  <si>
    <t>B-3/702</t>
  </si>
  <si>
    <t>B-3/304</t>
  </si>
  <si>
    <t>B-3/503</t>
  </si>
  <si>
    <t>B-3/404</t>
  </si>
  <si>
    <t>B-3/504</t>
  </si>
  <si>
    <t>B-3/104</t>
  </si>
  <si>
    <t>Name of Resident</t>
  </si>
  <si>
    <t>Building 1</t>
  </si>
  <si>
    <t>PARTH BHARTIA</t>
  </si>
  <si>
    <t>DHARMENDRA J. PANDEY 7 SEEMA DHARMENDRA PANDEY</t>
  </si>
  <si>
    <t>LALIT KASHINATH FIRKE</t>
  </si>
  <si>
    <t>JYOTI SHAILESH TIWARI</t>
  </si>
  <si>
    <t>ATULKUMAR VIMALCHAND JAIN</t>
  </si>
  <si>
    <t>SANJIT KUMAR JENA</t>
  </si>
  <si>
    <t>SUNIL NIRMALE</t>
  </si>
  <si>
    <t>NARAYAN A. POOJARI &amp; JAILAXMI N. POOJARI</t>
  </si>
  <si>
    <t>UMAR SHARMA &amp; HARIPRASAD SHARMA</t>
  </si>
  <si>
    <t>MANIK AMBADAS KHARDE &amp; SWAPNIL MANIK KHARDE</t>
  </si>
  <si>
    <t>BEBI R RAJENDRA PAWAR &amp; MUKESH R. PAWAR &amp; RAJENDRA L. PAWAR</t>
  </si>
  <si>
    <t>B-1/401</t>
  </si>
  <si>
    <t>KRISHNA H. PARDIKAR &amp; ANDA K. PARDIKAR</t>
  </si>
  <si>
    <t>SAVITA K. GANDHE &amp; KRISHIKANT M. GANDHE</t>
  </si>
  <si>
    <t>NITESH H. MEDH &amp; SUSHILA H. MEDH</t>
  </si>
  <si>
    <t>SHARAD LOKHANDE</t>
  </si>
  <si>
    <t>SUNNY CHHANGANI</t>
  </si>
  <si>
    <t>B-1/503</t>
  </si>
  <si>
    <t>REFUGEE AREA</t>
  </si>
  <si>
    <t>DHIRENRAPRATAM JAYSINGH SINGH &amp; NISHA J. SINGH</t>
  </si>
  <si>
    <t>RAKESH MANOHARLAL SAINI &amp; VIKRAM M. SAINI</t>
  </si>
  <si>
    <t>RENUKA D. MORANI &amp; DILIP OMPRAKASH MORANI</t>
  </si>
  <si>
    <t>GANPATLAL C. CHAUDHARI &amp; SURAJDEVI G. CHAUDHARI &amp; SHYAMA P. CHAUDHARI</t>
  </si>
  <si>
    <t>SAGAR NAGESH GHULE</t>
  </si>
  <si>
    <t>RAJESH MISHRA</t>
  </si>
  <si>
    <t>B-1/702</t>
  </si>
  <si>
    <t>ANIL BANDHU PATIL &amp; SEEMA ANIL PATIL</t>
  </si>
  <si>
    <t>PAWAN MAROTRAO GHOTKAR &amp; VIBHA G. SHINDE</t>
  </si>
  <si>
    <t>B-1/704</t>
  </si>
  <si>
    <t>DHARINI M. SHAH</t>
  </si>
  <si>
    <t>Building 2</t>
  </si>
  <si>
    <t>SUMITCHAND SINGH</t>
  </si>
  <si>
    <t>SAMADHAN BHAGWAT/RAJENDRA DUBEY (RENT)</t>
  </si>
  <si>
    <t>AKASH TECHCHANDANI</t>
  </si>
  <si>
    <t>B-2/105</t>
  </si>
  <si>
    <t>CHANDRAMANI MISHRA /SANJAY SINGH</t>
  </si>
  <si>
    <t>B-2/106</t>
  </si>
  <si>
    <t>KAMAL SHARMA</t>
  </si>
  <si>
    <t>KAUSHAL JHA</t>
  </si>
  <si>
    <t>MONISH GADE</t>
  </si>
  <si>
    <t>DEEPAK PATIL</t>
  </si>
  <si>
    <t>VIKAS KANDOI</t>
  </si>
  <si>
    <t>B-2/205</t>
  </si>
  <si>
    <t>SUNITA SINGH/LOKENDRA SINGH</t>
  </si>
  <si>
    <t>SHREEKANT POOJARI</t>
  </si>
  <si>
    <t>SATISHKUMAR YADAV</t>
  </si>
  <si>
    <t>JITENDRA GHUDE</t>
  </si>
  <si>
    <t>JAINARAYAN DUBEY</t>
  </si>
  <si>
    <t>RAMASARE GUPTA/YASH PATWA - RENT</t>
  </si>
  <si>
    <t>AJEESH KUMAR</t>
  </si>
  <si>
    <t>RAMESH INDULKAR</t>
  </si>
  <si>
    <t>SHAKTIVEL MUDALIYAR</t>
  </si>
  <si>
    <t>PRAKASH BIKKAD</t>
  </si>
  <si>
    <t>YOGESH YADAV</t>
  </si>
  <si>
    <t>B-2/405</t>
  </si>
  <si>
    <t>RAMAGYA SINGH</t>
  </si>
  <si>
    <t>B-2/406</t>
  </si>
  <si>
    <t>INVESTOR FLAT</t>
  </si>
  <si>
    <t>SHAKTI SINGH RATHORE</t>
  </si>
  <si>
    <t>B-2/502</t>
  </si>
  <si>
    <t>TIRAMATI RAHTOD (PRAVIN-RENT)</t>
  </si>
  <si>
    <t>B-2/503</t>
  </si>
  <si>
    <t>RITESH DIXIT /DHARMENDRA MISHRA</t>
  </si>
  <si>
    <t>MUKESH DIXIT</t>
  </si>
  <si>
    <t>VISHWAVIJAY SINGH</t>
  </si>
  <si>
    <t>PRAKASH CHAND</t>
  </si>
  <si>
    <t>DHARMANT SINGH</t>
  </si>
  <si>
    <t>B-2/603</t>
  </si>
  <si>
    <t>SANTOSH MISHRA</t>
  </si>
  <si>
    <t>ROHAN MOOLYA</t>
  </si>
  <si>
    <t>TUSHAR MAHAJAN</t>
  </si>
  <si>
    <t>BARKU KHAIRE</t>
  </si>
  <si>
    <t>B-2/703</t>
  </si>
  <si>
    <t>SURENDRA MOOLYA</t>
  </si>
  <si>
    <t>ARVIND SINGH</t>
  </si>
  <si>
    <t>PRATIBHA JAICHAND UPADHYAY</t>
  </si>
  <si>
    <t>VIKASKUMAR SINGH</t>
  </si>
  <si>
    <t>Building 3</t>
  </si>
  <si>
    <t>B-3/101</t>
  </si>
  <si>
    <t>ANUP SARWADE</t>
  </si>
  <si>
    <t>B-3/102</t>
  </si>
  <si>
    <t>SAGAR KAUR</t>
  </si>
  <si>
    <t>DILIP CHAUHAN</t>
  </si>
  <si>
    <t>KALPANA SINGH / WAGH</t>
  </si>
  <si>
    <t>MANOJ BORADE</t>
  </si>
  <si>
    <t>HITENDRA WASANIYA</t>
  </si>
  <si>
    <t>HOUSHIRAM SHETE</t>
  </si>
  <si>
    <t>PAWANKUMAR TIWARI</t>
  </si>
  <si>
    <t>RAKESH BAGADE</t>
  </si>
  <si>
    <t>TUSHAR BANSODE</t>
  </si>
  <si>
    <t>RAMCHANDRA PANDEY (PRATIK)</t>
  </si>
  <si>
    <t>SANDEEP SINGH</t>
  </si>
  <si>
    <t>B-3/401</t>
  </si>
  <si>
    <t>MAHENDRA SINGH TARATIYA</t>
  </si>
  <si>
    <t>UMESH CHOUDHARI</t>
  </si>
  <si>
    <t>B-3/403</t>
  </si>
  <si>
    <t>KOMAL SHIRKE/ KIRAN SHIRKE</t>
  </si>
  <si>
    <t>RAJU PUNJABI /AUNTY RENT</t>
  </si>
  <si>
    <t>B-3/501</t>
  </si>
  <si>
    <t>SWAPNIL AHIRRAO</t>
  </si>
  <si>
    <t>KISHAN CHANDA</t>
  </si>
  <si>
    <t>DEVESH SINGH / DEVENDRA(RENT)</t>
  </si>
  <si>
    <t>PANDURANG NANDANWAR</t>
  </si>
  <si>
    <t>B-3/602</t>
  </si>
  <si>
    <t>J. P. SINGH</t>
  </si>
  <si>
    <t>ASHOKKUMAR JAISWAL</t>
  </si>
  <si>
    <t>B-3/604</t>
  </si>
  <si>
    <t>SURYAKANT MULATKAR</t>
  </si>
  <si>
    <t>KIRAN WAKCHAURE</t>
  </si>
  <si>
    <t>B-3/703</t>
  </si>
  <si>
    <t>ARUNKUMAR DWIVEDI</t>
  </si>
  <si>
    <t>R RAJAN</t>
  </si>
  <si>
    <t>Bldg &amp; Flat</t>
  </si>
  <si>
    <t>Opening Balance</t>
  </si>
  <si>
    <t>Balance as on 31.08.2020</t>
  </si>
  <si>
    <t>Cheq Deposited in Aug 2020, Realised in Sept 2020</t>
  </si>
  <si>
    <t>Maintenance For Aug-20, Bldg-1/101, Parth</t>
  </si>
  <si>
    <t>IMPS - CCTV by Ajeesh</t>
  </si>
  <si>
    <t>CCTV Collection-Ajeesh, Bldg-1/102</t>
  </si>
  <si>
    <t>DD - MSEDCL, Bldg-2</t>
  </si>
  <si>
    <t>DD - MSEDCL Charges</t>
  </si>
  <si>
    <t>DD</t>
  </si>
  <si>
    <t>MSEDCL Bldg-2 Bill</t>
  </si>
  <si>
    <t>Light Bill, Bldg-2, 1st Installment</t>
  </si>
  <si>
    <t>Light Bill, Bldg-2, 1st Installment DD Charges</t>
  </si>
  <si>
    <t>Maintenance For Aug-20</t>
  </si>
  <si>
    <t>IMPS - Maintenanace Ajeesh</t>
  </si>
  <si>
    <t>CCTV Collection-Ajeesh Bldg-2</t>
  </si>
  <si>
    <t>IMPS - Maintenanace Vikas Kumar</t>
  </si>
  <si>
    <t>IMPS - Maintenanace Anjani Kumar</t>
  </si>
  <si>
    <t>IMPS - Maintenanace Rashmi Dubey</t>
  </si>
  <si>
    <t>IMPS - Maintenanace Arvind</t>
  </si>
  <si>
    <t>IMPS - Maintenanace Anup</t>
  </si>
  <si>
    <t>IMPS - Maintenanace Rakesh Saini</t>
  </si>
  <si>
    <t>IMPS - Maintenanace Komal</t>
  </si>
  <si>
    <t>IMPS - Maintenanace Hitendra</t>
  </si>
  <si>
    <t>IMPS - Maintenanace Sanjit</t>
  </si>
  <si>
    <t>Cash Balance</t>
  </si>
  <si>
    <t>Dr Amount</t>
  </si>
  <si>
    <t>28.08.2020</t>
  </si>
  <si>
    <t>Maintenanace Cash Jaychand Uphadhayay</t>
  </si>
  <si>
    <t>31.08.2020</t>
  </si>
  <si>
    <t>B-3/103</t>
  </si>
  <si>
    <t>02.09.2020</t>
  </si>
  <si>
    <t>Maintenanace Cash Kalpana Wagh</t>
  </si>
  <si>
    <t>Maintenanace Cash Dilip Chauhan</t>
  </si>
  <si>
    <t>Category of Exps/Receipt</t>
  </si>
  <si>
    <t>Cheque - Nagesh Sweeper</t>
  </si>
  <si>
    <t>Sweeper Exps</t>
  </si>
  <si>
    <t>Maintenanace Month</t>
  </si>
  <si>
    <t>IMPS - Maintenanace Puneet</t>
  </si>
  <si>
    <t>IMPS - Maintenanace Shakti</t>
  </si>
  <si>
    <t>IMPS - Maintenanace Surajdevi</t>
  </si>
  <si>
    <t>IMPS - CCTV Surajdevi</t>
  </si>
  <si>
    <t>IMPS - Maintenanace R Rajan</t>
  </si>
  <si>
    <t>CCTV CASH Chandramani Mishra</t>
  </si>
  <si>
    <t>Maintenanace Cash Chandramani Mishra</t>
  </si>
  <si>
    <t>07.09.2020</t>
  </si>
  <si>
    <t>CCTV CASH Saket</t>
  </si>
  <si>
    <t>Bldg-2, Saket</t>
  </si>
  <si>
    <t>CCTV CASH Krishna Pardikar</t>
  </si>
  <si>
    <t>IMPS - Maintenanace Rohan</t>
  </si>
  <si>
    <t>IMPS - Maintenanace Atul</t>
  </si>
  <si>
    <t>Paid to Sweeper Nagesh for August-20 Month</t>
  </si>
  <si>
    <t>08.09.2020</t>
  </si>
  <si>
    <t>Security Exps</t>
  </si>
  <si>
    <t>Maintenance For Sept-20</t>
  </si>
  <si>
    <t>IMPS - Maintenanace Deepak Patil</t>
  </si>
  <si>
    <t>IMPS - Maintenanace Paresh Nagada</t>
  </si>
  <si>
    <t>Bank Charges</t>
  </si>
  <si>
    <t>Cheque - KDMC Water Bill Bldg-1</t>
  </si>
  <si>
    <t>Cheque - KDMC Water Bill Bldg-3</t>
  </si>
  <si>
    <t>Water Bill</t>
  </si>
  <si>
    <t>Water Bill Bldg-1</t>
  </si>
  <si>
    <t>IMPS - Maintenanace Taratia</t>
  </si>
  <si>
    <t>Maintenance For April20 to Aug-20</t>
  </si>
  <si>
    <t>IMPS - Maintenanace Umesh</t>
  </si>
  <si>
    <t>Water Bill Bldg-3</t>
  </si>
  <si>
    <t>IMPS - Maintenanace Hariprasad</t>
  </si>
  <si>
    <t>IMPS - Maintenanace Poojari</t>
  </si>
  <si>
    <t>Maintenance For Aug-20 &amp; April20 to June-20</t>
  </si>
  <si>
    <t>CCTV - Shailesh Tiwari</t>
  </si>
  <si>
    <t>IMPS - Maintenanace Sumit</t>
  </si>
  <si>
    <t>IMPS - Maintenanace Yogiraj</t>
  </si>
  <si>
    <t>IMPS - Maintenanace Yogesh</t>
  </si>
  <si>
    <t>09.09.2020</t>
  </si>
  <si>
    <t>Brilliant Security Services - Jiggu Singh</t>
  </si>
  <si>
    <t>26.03.2020</t>
  </si>
  <si>
    <t>Deisel for Generator</t>
  </si>
  <si>
    <t>Diesel for Generator</t>
  </si>
  <si>
    <t>Exps done by Shakti</t>
  </si>
  <si>
    <t>Hand Sanitizer for Bldg-1,2,3</t>
  </si>
  <si>
    <t>Hand Sanitizer</t>
  </si>
  <si>
    <t>10.04.2020</t>
  </si>
  <si>
    <t>Exps done by Ajeesh</t>
  </si>
  <si>
    <t>25.05.2020</t>
  </si>
  <si>
    <t>Exps done by Puneet</t>
  </si>
  <si>
    <t>12.07.2020</t>
  </si>
  <si>
    <t>Chairs Rent for General Meeting</t>
  </si>
  <si>
    <t>Chairs Rent</t>
  </si>
  <si>
    <t>Exps done by Nitesh</t>
  </si>
  <si>
    <t>23.08.2020</t>
  </si>
  <si>
    <t>Gardening Exps (Paid to Gautam)</t>
  </si>
  <si>
    <t>Gardening Exps</t>
  </si>
  <si>
    <t>Shakti</t>
  </si>
  <si>
    <t>Ajeesh</t>
  </si>
  <si>
    <t>Puneet</t>
  </si>
  <si>
    <t>Nitesh</t>
  </si>
  <si>
    <t>Exps done by Sunny</t>
  </si>
  <si>
    <t>Sunny</t>
  </si>
  <si>
    <t>Payable to/Balance With</t>
  </si>
  <si>
    <t>30.08.2020</t>
  </si>
  <si>
    <t>Torch for Building Watchman</t>
  </si>
  <si>
    <t>Torch for Watchman</t>
  </si>
  <si>
    <t>Fans for Bldg-1,2,3</t>
  </si>
  <si>
    <t>Stationery (Cash Voucher, C Rulled, Attendance Reg)</t>
  </si>
  <si>
    <t>05.09.2020</t>
  </si>
  <si>
    <t>Stationery &amp; Printing</t>
  </si>
  <si>
    <t>Stationery July Bill Print</t>
  </si>
  <si>
    <t>Stationery Scale &amp; Pens</t>
  </si>
  <si>
    <t>Grand Total</t>
  </si>
  <si>
    <t>Sum of Cr Amount</t>
  </si>
  <si>
    <t>Sum of Dr Amount</t>
  </si>
  <si>
    <t>Values</t>
  </si>
  <si>
    <t>Sum of Payable/(Receivable)</t>
  </si>
  <si>
    <t>CCTV CASH Khaire</t>
  </si>
  <si>
    <t>CCTV CASH Surendra Moolya</t>
  </si>
  <si>
    <t>IMPS - Maintenanace Sunil</t>
  </si>
  <si>
    <t>IMPS - Maintenanace Tiramati Rathod</t>
  </si>
  <si>
    <t>Maintenance For July,Aug-20</t>
  </si>
  <si>
    <t>Cheque - Maintenanace Ramasare</t>
  </si>
  <si>
    <t>12.09.2020</t>
  </si>
  <si>
    <t>CCTV, 2/705,702,602/601/302/303</t>
  </si>
  <si>
    <t>CCTV - Tiramati Rathod</t>
  </si>
  <si>
    <t>Maintenanace Cash Surendra Moolya</t>
  </si>
  <si>
    <t>July &amp; Aug</t>
  </si>
  <si>
    <t>Cheque - Thyssenkrupp</t>
  </si>
  <si>
    <t>Cheque - Harshita Security Soln</t>
  </si>
  <si>
    <t>Lift Payment</t>
  </si>
  <si>
    <t>CCTV Payment</t>
  </si>
  <si>
    <t>IMPS - Maintenanace Saket</t>
  </si>
  <si>
    <t>IMPS - Maintenanace Dharmendra</t>
  </si>
  <si>
    <t>24.09.2020</t>
  </si>
  <si>
    <t>Maintenanace Cash Sandeep Singh</t>
  </si>
  <si>
    <t>Chairs for Watchman and Cleaning Material</t>
  </si>
  <si>
    <t>Mukesh D</t>
  </si>
  <si>
    <t>Stationery (Xerox for Meeting)</t>
  </si>
  <si>
    <t>LED Lights New and Installation Charges to Hoshiram</t>
  </si>
  <si>
    <t>Maintenanace Cash Houshiram Shete</t>
  </si>
  <si>
    <t>IMPS - Maintenanace Jitendra</t>
  </si>
  <si>
    <t>Maintenance For Aug-20 &amp; Sept-20</t>
  </si>
  <si>
    <t>paid</t>
  </si>
  <si>
    <t>20.09.2020</t>
  </si>
  <si>
    <t>Box File</t>
  </si>
  <si>
    <t>IMPS - Maintenanace Dilip</t>
  </si>
  <si>
    <t>27.09.2020</t>
  </si>
  <si>
    <t>CCTV CASH Monish Gade</t>
  </si>
  <si>
    <t>CCTV CASH Lokendra Singh</t>
  </si>
  <si>
    <t>CCTV CASH Anil Patil</t>
  </si>
  <si>
    <t>Maintenanace Cash Manoj B</t>
  </si>
  <si>
    <t>Maintenanace Cash Pawan T</t>
  </si>
  <si>
    <t>30.09.2020</t>
  </si>
  <si>
    <t>IMPS - Maintenanace Satish Kumar</t>
  </si>
  <si>
    <t>IMPS - Maintenanace Sharad</t>
  </si>
  <si>
    <t>CCTV - Sharad</t>
  </si>
  <si>
    <t>IMPS - Maintenanace Jaichand</t>
  </si>
  <si>
    <t>IMPS - Maintenanace Kiran</t>
  </si>
  <si>
    <t>CCTV - Saket</t>
  </si>
  <si>
    <t>IMPS - Maintenanace Indulkar</t>
  </si>
  <si>
    <t xml:space="preserve">CCTV Collection-Saket Bldg-2 Final </t>
  </si>
  <si>
    <t>ANUJA AJAY PARASHAR</t>
  </si>
  <si>
    <t>Maintenance For July-20 and  Aug-20</t>
  </si>
  <si>
    <t>IMPS - Maintenanace Ajay Parashar</t>
  </si>
  <si>
    <t>Cheque - Maintenanace Monish</t>
  </si>
  <si>
    <t>Cheque - Maintenanace Dhirendrapratap</t>
  </si>
  <si>
    <t>Cheque - Maintenanace Sagar Kaur</t>
  </si>
  <si>
    <t>Cheque - Maintenanace Lokendra Singh</t>
  </si>
  <si>
    <t>Maintenance For April 20 - Dec 20</t>
  </si>
  <si>
    <t>Cheque - Maintenanace Ritesh</t>
  </si>
  <si>
    <t>Cheque - Maintenanace Krishna Pardikar</t>
  </si>
  <si>
    <t>Cheque - Maintenanace Sunny</t>
  </si>
  <si>
    <t>Maintenance For Oct 20 - Dec 20</t>
  </si>
  <si>
    <t>Pending for Realisation</t>
  </si>
  <si>
    <t>Cheque - Maintenanace Ashok</t>
  </si>
  <si>
    <t>Balance as on 30.09.2020</t>
  </si>
  <si>
    <t>Cheq Deposited in Sept 2020, Realised in Oct 2020</t>
  </si>
  <si>
    <t>03.10.2020</t>
  </si>
  <si>
    <t>Advance for Grill Work - Shekhar</t>
  </si>
  <si>
    <t>Grill Work</t>
  </si>
  <si>
    <t>04.10.2020</t>
  </si>
  <si>
    <t>Maintenanace Cash Suvarna Somani</t>
  </si>
  <si>
    <t>Self</t>
  </si>
  <si>
    <t>Cash Withdrawn</t>
  </si>
  <si>
    <t>Paid to Sweeper Nagesh for Sept-20 Month &amp; April-20 Month</t>
  </si>
  <si>
    <t>Light Bill, Bldg-1 &amp; Bldg-3 Bill</t>
  </si>
  <si>
    <t>Light Bill, Bldg-1 &amp; Bldg-3 Bill DD Charges</t>
  </si>
  <si>
    <t>05.10.2020</t>
  </si>
  <si>
    <t>CASH Withdrawn</t>
  </si>
  <si>
    <t>Cash Withdrawn for Payment to Security Services</t>
  </si>
  <si>
    <t>06.10.2020</t>
  </si>
  <si>
    <t>10.10.2020</t>
  </si>
  <si>
    <t>08.10.2020</t>
  </si>
  <si>
    <t>CCTV - Builder (Clubhouse)</t>
  </si>
  <si>
    <t>Clubhouse</t>
  </si>
  <si>
    <t>Cheque - KDMC Water Bill Bldg-2</t>
  </si>
  <si>
    <t>Water Bill Bldg-2</t>
  </si>
  <si>
    <t>Cheque - Maintenance Sagar Kaur</t>
  </si>
  <si>
    <t>Cheque - Maintenance Lokendra Singh</t>
  </si>
  <si>
    <t>Cheque - Maintenance Ritesh</t>
  </si>
  <si>
    <t>IMPS - Maintenance Parth</t>
  </si>
  <si>
    <t>IMPS - Maintenance Sanjit</t>
  </si>
  <si>
    <t>IMPS - Maintenance Saket</t>
  </si>
  <si>
    <t>IMPS - Maintenance Shaktivel</t>
  </si>
  <si>
    <t>IMPS - Maintenance Vikas</t>
  </si>
  <si>
    <t>IMPS - Maintenance Rashmi</t>
  </si>
  <si>
    <t>IMPS - Maintenance Swapnil</t>
  </si>
  <si>
    <t>IMPS - Maintenance Swapnil Gandhe</t>
  </si>
  <si>
    <t>IMPS - Maintenance Swapnil Ahirrao</t>
  </si>
  <si>
    <t>IMPS - Maintenance Anup</t>
  </si>
  <si>
    <t>IMPS - Maintenance Arvind</t>
  </si>
  <si>
    <t>IMPS - Maintenance Rakesh B</t>
  </si>
  <si>
    <t>IMPS - Maintenance Mukesh P</t>
  </si>
  <si>
    <t>IMPS - Maintenance Roohan M</t>
  </si>
  <si>
    <t>IMPS - Maintenance Ajeesh</t>
  </si>
  <si>
    <t>Cheque - Maintenance Ashok</t>
  </si>
  <si>
    <t>IMPS - Maintenance Mahendra</t>
  </si>
  <si>
    <t>Cheque - Maintenance Ramasare</t>
  </si>
  <si>
    <t>IMPS - Maintenance Rakesh Saini</t>
  </si>
  <si>
    <t>IMPS - Maintenance Hariprashad Sharma</t>
  </si>
  <si>
    <t>IMPS - Maintenance R Rajan</t>
  </si>
  <si>
    <t>IMPS - Maintenance Kajal</t>
  </si>
  <si>
    <t>IMPS - Maintenance Shakti</t>
  </si>
  <si>
    <t>IMPS - Maintenance Hitendra</t>
  </si>
  <si>
    <t>IMPS - Maintenance Deepak</t>
  </si>
  <si>
    <t>Cheque - Maintenance Dharmant</t>
  </si>
  <si>
    <t>IMPS - Maintenance Prakash Chand</t>
  </si>
  <si>
    <t>IMPS - Maintenance Shrikant</t>
  </si>
  <si>
    <t>IMPS - Maintenance Chandramani</t>
  </si>
  <si>
    <t>IMPS - Maintenance Pavitra Poojari</t>
  </si>
  <si>
    <t>IMPS - Maintenance Anjani</t>
  </si>
  <si>
    <t>IMPS - Maintenance Surajdevi</t>
  </si>
  <si>
    <t>IMPS - Maintenance Paresh</t>
  </si>
  <si>
    <t>IMPS - Maintenance Sagar</t>
  </si>
  <si>
    <t>IMPS - Maintenance Suryakant</t>
  </si>
  <si>
    <t>IMPS - Maintenance Sunil</t>
  </si>
  <si>
    <t>IMPS - Maintenance Sumit</t>
  </si>
  <si>
    <t>IMPS - Maintenance Puneet</t>
  </si>
  <si>
    <t>IMPS - Maintenance Pandurang</t>
  </si>
  <si>
    <t>IMPS - Maintenance Pawan</t>
  </si>
  <si>
    <t>IMPS - Maintenance Atul</t>
  </si>
  <si>
    <t>IMPS - Maintenance Vishal</t>
  </si>
  <si>
    <t>17.10.2020</t>
  </si>
  <si>
    <t>18.10.2020</t>
  </si>
  <si>
    <t>19.10.2020</t>
  </si>
  <si>
    <t>Final for Grill Work - Shekhar</t>
  </si>
  <si>
    <t>For April Month arrear paid</t>
  </si>
  <si>
    <t>Final Settlement</t>
  </si>
  <si>
    <t>15.10.2020</t>
  </si>
  <si>
    <t>16.10.2020</t>
  </si>
  <si>
    <t>Maintenanace Cash Komal Shirke</t>
  </si>
  <si>
    <t>Old Payment</t>
  </si>
  <si>
    <t>Current AMC Qtr Aug-Oct</t>
  </si>
  <si>
    <t>30.10.2020</t>
  </si>
  <si>
    <t>31.10.2020</t>
  </si>
  <si>
    <t>LED Lights Old Chock and CCTV wire, monitor wire installation Charges to Hoshiram</t>
  </si>
  <si>
    <t>NEW LED Lights (10 Lights Purchased)</t>
  </si>
  <si>
    <t>LED Lights New Purchased</t>
  </si>
  <si>
    <t>IMPS - Maintenance Dilip</t>
  </si>
  <si>
    <t>IMPS - Maintenance Kiran</t>
  </si>
  <si>
    <t>IMPS - Maintenance Satish</t>
  </si>
  <si>
    <t>Maintenanace Cash Jitendra Ghude</t>
  </si>
  <si>
    <t>IMPS - Maintenance Lalit</t>
  </si>
  <si>
    <t>IMPS - Maintenance Manoj</t>
  </si>
  <si>
    <t>IMPS - Maintenance Arun</t>
  </si>
  <si>
    <t>Maintenance For Oct-20</t>
  </si>
  <si>
    <t>IMPS - Maintenance Nitesh</t>
  </si>
  <si>
    <t>IMPS - Maintenance Umesh</t>
  </si>
  <si>
    <t>IMPS - Maintenance Sharad</t>
  </si>
  <si>
    <t>Cheque - Maintenance Monish</t>
  </si>
  <si>
    <t>Cheque - Maintenance Sunita</t>
  </si>
  <si>
    <t>Cheq Deposited in Oct 2020, Realisation pending</t>
  </si>
  <si>
    <t>IMPS - Maintenance Tushar</t>
  </si>
  <si>
    <t>IMPS - Maintenance Sunny</t>
  </si>
  <si>
    <t>IMPS - Maintenance Shailesh</t>
  </si>
  <si>
    <t>IMPS - Maintenance Mukesh Dixit</t>
  </si>
  <si>
    <t>IMPS - Maintenance Ritesh Dixit</t>
  </si>
  <si>
    <t>Cheque given to CCTV, pending for DR</t>
  </si>
  <si>
    <t xml:space="preserve">IMPS - Maintenance Ajay </t>
  </si>
  <si>
    <t>Balance as on 31.10.2020</t>
  </si>
  <si>
    <t>Int Received 12.09.20 - 31.10.20</t>
  </si>
  <si>
    <t>IMPS - Maintenance Kaushal</t>
  </si>
  <si>
    <t>IMPS - Maintenance Rajesh</t>
  </si>
  <si>
    <t>IMPS - Maintenanace Kishan</t>
  </si>
  <si>
    <t>IMPS - Maintenanace Rashmi</t>
  </si>
  <si>
    <t>IMPS - Maintenance Ramesh</t>
  </si>
  <si>
    <t>IMPS - Maintenance BZ Khaire</t>
  </si>
  <si>
    <t>Maintenance For Aug-20 to Dec-20</t>
  </si>
  <si>
    <t>07.11.2020</t>
  </si>
  <si>
    <t>02.11.2020</t>
  </si>
  <si>
    <t>Lift Batteries - Secure Power Soln</t>
  </si>
  <si>
    <t>08.11.2020</t>
  </si>
  <si>
    <t>For October Month arrear paid</t>
  </si>
  <si>
    <t>Duct and Chamber Cleaning - All Bldg</t>
  </si>
  <si>
    <t>Paid to Rahul Bhagwania</t>
  </si>
  <si>
    <t>Maintenanace Cash Ajeesh</t>
  </si>
  <si>
    <t>13.11.2020</t>
  </si>
  <si>
    <t>Cleaning - All Bldg lobby,parking,terrace</t>
  </si>
  <si>
    <t>IMPS - Maintenance Mukesh</t>
  </si>
  <si>
    <t>IMPS - Maintenance Asha</t>
  </si>
  <si>
    <t>Light Bill, Bldg-2</t>
  </si>
  <si>
    <t>Light Bill, Bldg-2, DD Charges</t>
  </si>
  <si>
    <t>Cheque - Maintenance Ramsare</t>
  </si>
  <si>
    <t>Paid to Sweeper Nagesh for Oct-20 Month &amp; May-20 Month</t>
  </si>
  <si>
    <t>IMPS - Maintenance Prakashchand</t>
  </si>
  <si>
    <t>IMPS - Maintenance Rohan</t>
  </si>
  <si>
    <t>Bank Charges - Ch book charges</t>
  </si>
  <si>
    <t>Cheq book issue charges</t>
  </si>
  <si>
    <t>IMPS - Maintenance Pratik</t>
  </si>
  <si>
    <t>Cash Withdrawn for Payment to Security Services and Bldg-1&amp;3 light bill</t>
  </si>
  <si>
    <t>19.11.2020</t>
  </si>
  <si>
    <t>Oct-20 to Dec-20</t>
  </si>
  <si>
    <t>Cheque - Maintenance Kalpana Wagh</t>
  </si>
  <si>
    <t>Cheque - Maintenance Ashokumar</t>
  </si>
  <si>
    <t>12.11.2020</t>
  </si>
  <si>
    <t>Kandil Exps - Cloth,Lace-2,Glue,Wire,LED Bulb,Holder,Rope by Manoj</t>
  </si>
  <si>
    <t>NEW LED Bulbs for Backside of Bldgs-Ajeesh</t>
  </si>
  <si>
    <t>IMPS - Maintenance Taretiya</t>
  </si>
  <si>
    <t>IMPS - Maintenance Priyanka</t>
  </si>
  <si>
    <t>29.11.2020</t>
  </si>
  <si>
    <t>25.11.2020</t>
  </si>
  <si>
    <t>Locks for Duct Area</t>
  </si>
  <si>
    <t>Notice Board</t>
  </si>
  <si>
    <t>Cushion Mat &amp; Acrylic Sheet for Lifts</t>
  </si>
  <si>
    <t>Kandil Exps - Cloth,Bamboo,Lace-2,Glue,Wire,LED Bulb,Holder,Rope</t>
  </si>
  <si>
    <t>Bakshis to KDMC</t>
  </si>
  <si>
    <t>26.11.2020</t>
  </si>
  <si>
    <t>Cleaning - Lift Liquid</t>
  </si>
  <si>
    <t>Maintenanace Cash Dharmendra Pandey</t>
  </si>
  <si>
    <t>Sept-20 to Oct-20</t>
  </si>
  <si>
    <t>24.11.2020</t>
  </si>
  <si>
    <t>Electricity Bill Bldg-1</t>
  </si>
  <si>
    <t>Electricity Bill Bldg-3</t>
  </si>
  <si>
    <t>30.11.2020</t>
  </si>
  <si>
    <t xml:space="preserve">Bakshis to KDMC - Diwali </t>
  </si>
  <si>
    <t>IMPS - Maintenanace Anjana Singh</t>
  </si>
  <si>
    <t>IMPS - Maintenanace Anuja Parashar</t>
  </si>
  <si>
    <t>Maintenance For Nov-20</t>
  </si>
  <si>
    <t>Cheq Deposited in Dec 2020, Realisation pending</t>
  </si>
  <si>
    <t>Balance as on 30.11.2020</t>
  </si>
  <si>
    <t>IMPS - Maintenanace Raju Punjabi</t>
  </si>
  <si>
    <t>Maintenance For Aug-20 to Nov-20</t>
  </si>
  <si>
    <t>Maintenanace Cash Indulkar</t>
  </si>
  <si>
    <t>20.11.2020</t>
  </si>
  <si>
    <t>Water Tank Cleaning - Ground +Terrace All Bldg</t>
  </si>
  <si>
    <t>Water Tank Cleaning All Bldg Ground+Terrace</t>
  </si>
  <si>
    <t>Cheque - Maintenance Dhirendra</t>
  </si>
  <si>
    <t>Cheque - Maintenance Dhirendra Singh</t>
  </si>
  <si>
    <t>NEW LED Bulbs for Backside of Bldg &amp; 2 new LED Main Lights</t>
  </si>
  <si>
    <t>Cheque - Maintenance Mukesh</t>
  </si>
  <si>
    <t>Cheq Deposited in Dec 2020, Realisation pending, Combine amount of Rs.6946</t>
  </si>
  <si>
    <t>07.12.2020</t>
  </si>
  <si>
    <t>Water Tank Sensor Plumbing Work - Ground +Terrace All Bldg</t>
  </si>
  <si>
    <t>Gaikwad</t>
  </si>
  <si>
    <t>Cleaning Material bought by Rahul</t>
  </si>
  <si>
    <t>Rahul</t>
  </si>
  <si>
    <t>15.12.2020</t>
  </si>
  <si>
    <t>Maintenanace Cash Anil Patil</t>
  </si>
  <si>
    <t>27.12.2020</t>
  </si>
  <si>
    <t>Plumbing Material - Suryakant</t>
  </si>
  <si>
    <t>Oct Maintenance chq cleared in Dec-20</t>
  </si>
  <si>
    <t>Paid to Sweeper Nagesh for Nov-20 Month &amp; June &amp; July -20 Month</t>
  </si>
  <si>
    <t>All past pending cleared</t>
  </si>
  <si>
    <t>IMPS - Maintenanace Parth</t>
  </si>
  <si>
    <t>IMPS - Maintenanace Pravin Pandey</t>
  </si>
  <si>
    <t>IMPS - Maintenanace Asha</t>
  </si>
  <si>
    <t>IMPS - Maintenanace AjazAhmed</t>
  </si>
  <si>
    <t>IMPS - Maintenanace Mukesh</t>
  </si>
  <si>
    <t>Paid for Nov-20</t>
  </si>
  <si>
    <t>Security Services - Jiggu Singh</t>
  </si>
  <si>
    <t>IMPS - Maintenance Rakesh</t>
  </si>
  <si>
    <t>IMPS - Maintenance Roshan</t>
  </si>
  <si>
    <t>Om Maruti Hardware</t>
  </si>
  <si>
    <t>Plumbing Work Material</t>
  </si>
  <si>
    <t>Plumbing Work Material for Auto Sensor in Tanks- Om Maruti Hardware</t>
  </si>
  <si>
    <t>Paid for Jun-20</t>
  </si>
  <si>
    <t>IMPS - Maintenance Modraj</t>
  </si>
  <si>
    <t>MODRAJ/ YOGIRAJ SAPKALE</t>
  </si>
  <si>
    <t>Maintenance For Sept, Oct &amp; Nov-20 with Interest of Rs.108</t>
  </si>
  <si>
    <t>Cheque - Maintenance Dharmant Singh</t>
  </si>
  <si>
    <t>Cheque - Maintenance Kalpana</t>
  </si>
  <si>
    <t>Cheque - Maintenance Ramasare Gupta</t>
  </si>
  <si>
    <t>Cheque - Maintenance Dhirendrapratap</t>
  </si>
  <si>
    <t>Cheque - Maintenance Jaiswal</t>
  </si>
  <si>
    <t>IMPS - Maintenanace Pawan</t>
  </si>
  <si>
    <t>IMPS - Maintenanace Priyanka</t>
  </si>
  <si>
    <t>IMPS - Maintenanace Sunny</t>
  </si>
  <si>
    <t>IMPS - Maintenanace Sagar</t>
  </si>
  <si>
    <t>IMPS - Maintenanace Rajan</t>
  </si>
  <si>
    <t>IMPS - Maintenanace Arun</t>
  </si>
  <si>
    <t>IMPS - Maintenanace Virendra Verma</t>
  </si>
  <si>
    <t>IMPS - Maintenanace Jaiprakash Singh</t>
  </si>
  <si>
    <t>IMPS - Maintenanace Rajesh</t>
  </si>
  <si>
    <t>IMPS - Maintenanace Santosh</t>
  </si>
  <si>
    <t>31.12.2020</t>
  </si>
  <si>
    <t>29.12.2020</t>
  </si>
  <si>
    <t>Maintenance Till Nov-20</t>
  </si>
  <si>
    <t>Maintenance Recd</t>
  </si>
  <si>
    <t>IMPS - Maintenanace Vishal</t>
  </si>
  <si>
    <t>IMPS - Maintenanace Taramati</t>
  </si>
  <si>
    <t>Exps done by Nandanwarji</t>
  </si>
  <si>
    <t>Maintenanace Cash Sharad</t>
  </si>
  <si>
    <t>05.11.2020</t>
  </si>
  <si>
    <t>CCTV - Suvarna Somani</t>
  </si>
  <si>
    <t>01.01.2021</t>
  </si>
  <si>
    <t>Stationery (Xerox for Bill Printing)</t>
  </si>
  <si>
    <t>11.01.2021</t>
  </si>
  <si>
    <t>06.01.2021</t>
  </si>
  <si>
    <t>Solar Repair - Amjad Shaikh</t>
  </si>
  <si>
    <t>Solar Repair Bldg-1</t>
  </si>
  <si>
    <t>07.01.2021</t>
  </si>
  <si>
    <t>New Tap Connection On Terrace Bldg-1&amp;3</t>
  </si>
  <si>
    <t>New Tap Connection on Terrace</t>
  </si>
  <si>
    <t>19.01.2021</t>
  </si>
  <si>
    <t>Stationery (Xerox for General Meeting)</t>
  </si>
  <si>
    <t>23.01.2021</t>
  </si>
  <si>
    <t>22.01.2021</t>
  </si>
  <si>
    <t>Security Services</t>
  </si>
  <si>
    <t>July-20 and Dec-20</t>
  </si>
  <si>
    <t>30.01.2021</t>
  </si>
  <si>
    <t>18.01.2021</t>
  </si>
  <si>
    <t>Chamber Cleaning</t>
  </si>
  <si>
    <t>Duct and Chamber Cleaning - chocked chambers</t>
  </si>
  <si>
    <t>Cleaning Material</t>
  </si>
  <si>
    <t>24.01.2021</t>
  </si>
  <si>
    <t>31.01.2021</t>
  </si>
  <si>
    <t>Balance as on 31.12.2020</t>
  </si>
  <si>
    <t>Maintenance For Dec-20</t>
  </si>
  <si>
    <t>Cheque - RD Bhagwania Sweeper</t>
  </si>
  <si>
    <t>Paid to Sweeper RD Bhagwania for Dec-20 Month</t>
  </si>
  <si>
    <t>IMPS - Maintenanace Shaktisingh</t>
  </si>
  <si>
    <t>IMPS - Maintenanace Akash</t>
  </si>
  <si>
    <t>Cheque - Amjad Shaikh</t>
  </si>
  <si>
    <t>Solar Cleaning</t>
  </si>
  <si>
    <t>Cheque - Shete Houshiram</t>
  </si>
  <si>
    <t>Sensor Fitting &amp; Material</t>
  </si>
  <si>
    <t>Sensor Fitting and Material for Bldg-1,2&amp;3</t>
  </si>
  <si>
    <t>Cheque - Maintenance Krishna</t>
  </si>
  <si>
    <t>Maintenance For Jan-21,Feb-21,Mar-21</t>
  </si>
  <si>
    <t>IMPS - Maintenanace Rakesh</t>
  </si>
  <si>
    <t>IMPS - Maintenanace Kaushal</t>
  </si>
  <si>
    <t>IMPS - Maintenanace Praveen</t>
  </si>
  <si>
    <t>IMPS - Maintenanace Roshan</t>
  </si>
  <si>
    <t>CCTV Final Payment</t>
  </si>
  <si>
    <t>AJAZ AHMED</t>
  </si>
  <si>
    <t>IMPS - Maintenanace Ajaz Ahmed</t>
  </si>
  <si>
    <t>IMPS - Maintenanace Pavitra</t>
  </si>
  <si>
    <t>Light Bill, Bldg-1,2,3</t>
  </si>
  <si>
    <t>Light Bill, Bldg-1,2,3 DD Charges</t>
  </si>
  <si>
    <t>IMPS - Maintenanace Neha</t>
  </si>
  <si>
    <t>IMPS - Maintenanace Deepak</t>
  </si>
  <si>
    <t>Current AMC Qtr Nov-Jan</t>
  </si>
  <si>
    <t>IMPS - Maintenanace Atulkumar</t>
  </si>
  <si>
    <t>Cash Withdrawn for Payment to Security Services for 2 months</t>
  </si>
  <si>
    <t>IMPS - Maintenance Indulkar</t>
  </si>
  <si>
    <t>IMPS - Maintenance Santosh Mishra</t>
  </si>
  <si>
    <t>IMPS - Maintenance Dharmendra</t>
  </si>
  <si>
    <t>IMPS - Maintenance Prakashbikkad</t>
  </si>
  <si>
    <t>IMPS - Maintenance Ajay</t>
  </si>
  <si>
    <t>Cheque - Maintenance Chandramani</t>
  </si>
  <si>
    <t>Ch realisation pending</t>
  </si>
  <si>
    <t>Balance as on 31.01.2021</t>
  </si>
  <si>
    <t>IMPS - Maintenance Komal Shirke</t>
  </si>
  <si>
    <t>Maintenance For Nov-20, Dec-20</t>
  </si>
  <si>
    <t>cash shown earlier with umesh, but on 01.02.2021 he has trf the same to account</t>
  </si>
  <si>
    <t>Maintenance For Jan-21</t>
  </si>
  <si>
    <t>Cheque - Generator Repair</t>
  </si>
  <si>
    <t>Generator Repair</t>
  </si>
  <si>
    <t>Paid to Transcreek Engineers Pvt Ltd for Generator Repair</t>
  </si>
  <si>
    <t>Int Received 01.11.20 - 31.01.21</t>
  </si>
  <si>
    <t>IMPS - Maintenance Shaktisingh</t>
  </si>
  <si>
    <t>IMPS - Maintenance Praveen</t>
  </si>
  <si>
    <t>Maintenance For Dec-20 &amp; Jan-21</t>
  </si>
  <si>
    <t>IMPS - Maintenanace Aakash</t>
  </si>
  <si>
    <t>Paid for Jan-21</t>
  </si>
  <si>
    <t>IMPS - Maintenanace JP Singh</t>
  </si>
  <si>
    <t>11.02.2021</t>
  </si>
  <si>
    <t>14.02.2021</t>
  </si>
  <si>
    <t>Paid to Sweeper RD Bhagwania for Jan-21 Month</t>
  </si>
  <si>
    <t>IMPS - Maintenance Vikaskumar</t>
  </si>
  <si>
    <t>IMPS - Maintenance Atulkumar</t>
  </si>
  <si>
    <t>IMPS - Maintenance Rajan</t>
  </si>
  <si>
    <t>Cheque - Maintenance Mohnish</t>
  </si>
  <si>
    <t>IMPS - Maintenance Hariprasad</t>
  </si>
  <si>
    <t>IMPS - Maintenanace Verma</t>
  </si>
  <si>
    <t>VIRENDRA VERMA</t>
  </si>
  <si>
    <t>IMPS - Maintenanace Ujwala</t>
  </si>
  <si>
    <t>IMPS - Maintenanace Ajaz</t>
  </si>
  <si>
    <t>21.02.2021</t>
  </si>
  <si>
    <t>Cheque - Share Certificate Cheque issued</t>
  </si>
  <si>
    <t xml:space="preserve">Share Certificate </t>
  </si>
  <si>
    <t>Paid to Ajeesh for Share Certificate Issue</t>
  </si>
  <si>
    <t>IMPS - Maintenanace Ritesh</t>
  </si>
  <si>
    <t>IMPS - Maintenanace Modraj</t>
  </si>
  <si>
    <t>IMPS - Maintenanace Dharmant</t>
  </si>
  <si>
    <t>IMPS - Maintenanace Houshiram</t>
  </si>
  <si>
    <t>Balance as on 28.02.2021</t>
  </si>
  <si>
    <t>Maintenance For Feb-21</t>
  </si>
  <si>
    <t>28.02.2021</t>
  </si>
  <si>
    <t>IMPS - Maintenance Khaire</t>
  </si>
  <si>
    <t>IMPS - Maintenance Anupkumar Choudhary</t>
  </si>
  <si>
    <t>Bank Charges - Ch Return Charges - Ashok Jaiswal</t>
  </si>
  <si>
    <t>Ch Return charges of Bldg3/603 Ashok Kumar Jaiswal</t>
  </si>
  <si>
    <t>Paid to Sweeper RD Bhagwania for Feb-21 Month</t>
  </si>
  <si>
    <t>Paid for Feb-21</t>
  </si>
  <si>
    <t>IMPS - Maintenance Pawan G</t>
  </si>
  <si>
    <t>IMPS - Maintenance Mukesh Pawar</t>
  </si>
  <si>
    <t>IMPS - Maintenance Swapnil Aherao</t>
  </si>
  <si>
    <t>IMPS - Maintenance Pavitra</t>
  </si>
  <si>
    <t>IMPS - Maintenance Rakesh Bagade</t>
  </si>
  <si>
    <t>IMPS - Maintenance Komal</t>
  </si>
  <si>
    <t>Maintenance For Jan-21 &amp; Feb-21</t>
  </si>
  <si>
    <t>IMPS - Maintenance Akash</t>
  </si>
  <si>
    <t>IMPS - Maintenance Jaiprakash Singh</t>
  </si>
  <si>
    <t>Cheque - Maintenance Mohanish</t>
  </si>
  <si>
    <t>IMPS - Maintenance Neha Taretiya</t>
  </si>
  <si>
    <t>Maintenance For Jan &amp; Feb-21</t>
  </si>
  <si>
    <t>IMPS - Maintenance ASHA Patil</t>
  </si>
  <si>
    <t>IMPS - Maintenance Prakash</t>
  </si>
  <si>
    <t>IMPS - Maintenance Hariprasad Sharma</t>
  </si>
  <si>
    <t>IMPS - Maintenance Virendra</t>
  </si>
  <si>
    <t>IMPS - Maintenance Satishkumar</t>
  </si>
  <si>
    <t>IMPS - Maintenance Poonam</t>
  </si>
  <si>
    <t>IMPS - Maintenance Ajaz</t>
  </si>
  <si>
    <t>IMPS - Maintenance Kishan</t>
  </si>
  <si>
    <t>Maintenance For Dec 20 and Jan21</t>
  </si>
  <si>
    <t>IMPS - Maintenance Nisha Jaisingh</t>
  </si>
  <si>
    <t>IMPS - Maintenance Pawan Tiwari</t>
  </si>
  <si>
    <t>IMPS - Maintenance Dilip Chauhan</t>
  </si>
  <si>
    <t>IMPS - Maintenance Houshiram</t>
  </si>
  <si>
    <t>Maintenance For Feb-21 &amp; March21</t>
  </si>
  <si>
    <t>Rs.1000 paid in cash</t>
  </si>
  <si>
    <t>31.03.2021</t>
  </si>
  <si>
    <t>Maintenanace Cash Suryakant</t>
  </si>
  <si>
    <t>Cheque - Maintenance Jaychand</t>
  </si>
  <si>
    <t xml:space="preserve">Painting work - Grill, Door, for Entire building </t>
  </si>
  <si>
    <t>Painting Grill and Doors</t>
  </si>
  <si>
    <t>Cheque - Ujjwala L Chikhalikar</t>
  </si>
  <si>
    <t>IMPS - Maintenance Yogesh</t>
  </si>
  <si>
    <t>Balance as on 31.03.2021</t>
  </si>
  <si>
    <t>cheque not cleared</t>
  </si>
  <si>
    <t>Maintenanace Cash Pandurang</t>
  </si>
  <si>
    <t>24.03.2021</t>
  </si>
  <si>
    <t>20.03.2021</t>
  </si>
  <si>
    <t>13.03.2021</t>
  </si>
  <si>
    <t>Plumbing Material and Hose Pipe advance to nandanwarji</t>
  </si>
  <si>
    <t>Return of Advance Paid earlier</t>
  </si>
  <si>
    <t>01.04.2021</t>
  </si>
  <si>
    <t>Jan and Feb21</t>
  </si>
  <si>
    <t>21.03.2021</t>
  </si>
  <si>
    <t>Plumbing Material and Battery Water</t>
  </si>
  <si>
    <t>Plumbing Material and Battery Water by Suryakant</t>
  </si>
  <si>
    <t>Locks purchased</t>
  </si>
  <si>
    <t>new locks purchased by Mukesh Dixit</t>
  </si>
  <si>
    <t>12.03.2021</t>
  </si>
  <si>
    <t>Borewell Panel Cleaning and Connection</t>
  </si>
  <si>
    <t>Repairing Done by Sheteji</t>
  </si>
  <si>
    <t>Plumbing Material - Suryakant Advance Refund</t>
  </si>
  <si>
    <t>03.02.2021</t>
  </si>
  <si>
    <t>Street Light,VMR,Compound Light</t>
  </si>
  <si>
    <t>Electricity Exps for Sensor Work</t>
  </si>
  <si>
    <t>New Dustbin Purchased+Transport</t>
  </si>
  <si>
    <t xml:space="preserve">New 4 Dustbin Purchased </t>
  </si>
  <si>
    <t>Plumbing Work  Akshay Gaikwad</t>
  </si>
  <si>
    <t>13.02.2021</t>
  </si>
  <si>
    <t>Plumbing work to Akshay Gaikwad by sagar</t>
  </si>
  <si>
    <t>14.03.2021</t>
  </si>
  <si>
    <t>04.01.2021</t>
  </si>
  <si>
    <t>New Street Light</t>
  </si>
  <si>
    <t>07.04.2021</t>
  </si>
  <si>
    <t>Cash Deposited in Bank Account</t>
  </si>
  <si>
    <t>Cash deposited in Bank Account</t>
  </si>
  <si>
    <t>Cash Deposited</t>
  </si>
  <si>
    <t>Cash Deposited by Sagar of cash balance with him</t>
  </si>
  <si>
    <t>4 new street light purchased</t>
  </si>
  <si>
    <t>Stationery and Plumbing Material Work</t>
  </si>
  <si>
    <t>Stationery and Plumbing Material work by Ajeesh</t>
  </si>
  <si>
    <t>08.04.2021</t>
  </si>
  <si>
    <t>Intercom Work</t>
  </si>
  <si>
    <t>Intercom Work - Part Payment</t>
  </si>
  <si>
    <t>Paid for Mar-21</t>
  </si>
  <si>
    <t>18.04.2021</t>
  </si>
  <si>
    <t>24.04.2021</t>
  </si>
  <si>
    <t>IMPS - Maintenance Kiran Shirke</t>
  </si>
  <si>
    <t>Maintenance For Mar-21</t>
  </si>
  <si>
    <t>Maintenanace Cash Anup</t>
  </si>
  <si>
    <t>30.04.2021</t>
  </si>
  <si>
    <t>IMPS - Maintenance Barku Khaire</t>
  </si>
  <si>
    <t>Paid to Sweeper RD Bhagwania for Mar-21 Month</t>
  </si>
  <si>
    <t>IMPS - Maintenance Prashant</t>
  </si>
  <si>
    <t>IMPS - Maintenance SumitRathod</t>
  </si>
  <si>
    <t>Maintenance For Feb-21 &amp; Mar-21</t>
  </si>
  <si>
    <t>Electricity Payment Recd from Ajay Singh</t>
  </si>
  <si>
    <t>Cheque - Maintenance Ajay Singh</t>
  </si>
  <si>
    <t>000010</t>
  </si>
  <si>
    <t>UPI-9768278270@ybl</t>
  </si>
  <si>
    <t>499933</t>
  </si>
  <si>
    <t>IMPS - Maintenance Ravi</t>
  </si>
  <si>
    <t>575237</t>
  </si>
  <si>
    <t>IMPS - Maintenance Dhirendrapratap</t>
  </si>
  <si>
    <t>IMPS - Maintenance AtulKumar</t>
  </si>
  <si>
    <t>IMPS - Maintenance Ujwala</t>
  </si>
  <si>
    <t>26.04.2021</t>
  </si>
  <si>
    <t>IMPS - Maintenance Ritesh</t>
  </si>
  <si>
    <t>Balance as on 30.04.2021</t>
  </si>
  <si>
    <t>Maintenance For April-21</t>
  </si>
  <si>
    <t>Maintenance For Mar-21 &amp; April-21</t>
  </si>
  <si>
    <t>Sweeper Charges - RD Bhagwania Sweeper</t>
  </si>
  <si>
    <t>Sweeper Charges</t>
  </si>
  <si>
    <t>April 21 month</t>
  </si>
  <si>
    <t>07.05.2021</t>
  </si>
  <si>
    <t>Stationery (Xerox for April-21 bill)</t>
  </si>
  <si>
    <t>15.05.2021</t>
  </si>
  <si>
    <t>17.05.2021</t>
  </si>
  <si>
    <t>09.05.2021</t>
  </si>
  <si>
    <t>05.05.2021</t>
  </si>
  <si>
    <t>30.05.2021</t>
  </si>
  <si>
    <t>24.05.2021</t>
  </si>
  <si>
    <t>26.05.2021</t>
  </si>
  <si>
    <t>11.05.2021</t>
  </si>
  <si>
    <t>13.05.2021</t>
  </si>
  <si>
    <t>Light Repair Bldg-1 Lift</t>
  </si>
  <si>
    <t>Light Repair Bldg-1 for Bldg-1</t>
  </si>
  <si>
    <t>Malhar Security Services</t>
  </si>
  <si>
    <t>Int Received 01.02.21 - 30.04.21</t>
  </si>
  <si>
    <t>Cheque - KDMC MSEDCL Bill</t>
  </si>
  <si>
    <t>DD - MSEDCL, Electricity Charges</t>
  </si>
  <si>
    <t>575229</t>
  </si>
  <si>
    <t>160</t>
  </si>
  <si>
    <t>IMPS - Maintenance Ushadevi</t>
  </si>
  <si>
    <t>IMPS - Maintenance Dhirendra</t>
  </si>
  <si>
    <t>Cheque - Maintenance Investor</t>
  </si>
  <si>
    <t>707447</t>
  </si>
  <si>
    <t>000011</t>
  </si>
  <si>
    <t>218672</t>
  </si>
  <si>
    <t>IMPS - Maintenance Azaz</t>
  </si>
  <si>
    <t>IMPS - Maintenance Ujawala</t>
  </si>
  <si>
    <t>IMPS - Maintenance Upadhyay</t>
  </si>
  <si>
    <t>Sanitizer</t>
  </si>
  <si>
    <t>Sanitizer for All Bldg</t>
  </si>
  <si>
    <t>22.05.2021</t>
  </si>
  <si>
    <t>31.05.2021</t>
  </si>
  <si>
    <t>Maintenance For March-21 &amp; April-21</t>
  </si>
  <si>
    <t>Balance as on 31.05.2021</t>
  </si>
  <si>
    <t>Maintenance For Apr-21</t>
  </si>
  <si>
    <t>IMPS - Maintenance Santosh</t>
  </si>
  <si>
    <t>Rs.5000 given to sagar on 01.06.21</t>
  </si>
  <si>
    <t>06.06.2021</t>
  </si>
  <si>
    <t>Maintenanace Cash Mukesh Dixit</t>
  </si>
  <si>
    <t>Drainage Cleaning Work</t>
  </si>
  <si>
    <t>Drainage Line Cleaning paid to Rahul</t>
  </si>
  <si>
    <t>Sagar</t>
  </si>
  <si>
    <t>10.06.2021</t>
  </si>
  <si>
    <t>Stationery (Xerox for May-21 bill)</t>
  </si>
  <si>
    <t>13.06.2021</t>
  </si>
  <si>
    <t>mukesh</t>
  </si>
  <si>
    <t>17.06.2021</t>
  </si>
  <si>
    <t>15.06.2021</t>
  </si>
  <si>
    <t>Advance for Waterproff work @Terrace of All Bldg</t>
  </si>
  <si>
    <t>Water proof Work @Terrance and Bldg-3 area above kiran flat</t>
  </si>
  <si>
    <t>18.06.2021</t>
  </si>
  <si>
    <t>Lights for 3 Lifts and Conductor</t>
  </si>
  <si>
    <t>29.06.2021</t>
  </si>
  <si>
    <t>30.06.2021</t>
  </si>
  <si>
    <t>01.07.2021</t>
  </si>
  <si>
    <t>Maintenance For May-21</t>
  </si>
  <si>
    <t>IMPS - Maintenance Shivendra Jaiprakash Singh</t>
  </si>
  <si>
    <t>Maintenance For March, April, May-21</t>
  </si>
  <si>
    <t>IMPS - Maintenance Rashmi Dubey</t>
  </si>
  <si>
    <t>Paid to Sweeper RD Bhagwania for May-21 Month</t>
  </si>
  <si>
    <t>IMPS - Maintenance Kaushal Jha</t>
  </si>
  <si>
    <t>575239</t>
  </si>
  <si>
    <t>IMPS - Maintenance Sumit Rathod</t>
  </si>
  <si>
    <t>Paid for May-21</t>
  </si>
  <si>
    <t>IMPS - Maintenance Mahendrasingh Taretia</t>
  </si>
  <si>
    <t>Water Proof Work @Terrace for All Bldg</t>
  </si>
  <si>
    <t>Dinesh Kumar Saini</t>
  </si>
  <si>
    <t>UPI-7887561149@ybl</t>
  </si>
  <si>
    <t>Balance as on 30.06.2021</t>
  </si>
  <si>
    <t>Maintenance For June-21</t>
  </si>
  <si>
    <t>IMPS - Maintenance Yogesh Yadav</t>
  </si>
  <si>
    <t>IMPS - Maintenance Shilpinilesh</t>
  </si>
  <si>
    <t>Cheque - Maintenance Chandramani Mishra</t>
  </si>
  <si>
    <t>000077</t>
  </si>
  <si>
    <t>774036</t>
  </si>
  <si>
    <t>Cheque not cleared till 30th June</t>
  </si>
  <si>
    <t>UPI-9819740143@ybl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</si>
</sst>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3" xfId="0" quotePrefix="1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5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4" xfId="1" applyFont="1" applyBorder="1" applyAlignment="1">
      <alignment horizontal="center" vertical="center"/>
    </xf>
    <xf numFmtId="164" fontId="3" fillId="0" borderId="0" xfId="1" applyFont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5" fontId="3" fillId="0" borderId="1" xfId="0" applyNumberFormat="1" applyFont="1" applyBorder="1" applyAlignment="1">
      <alignment horizontal="left" vertical="center"/>
    </xf>
    <xf numFmtId="165" fontId="3" fillId="0" borderId="5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1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left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6" xfId="0" applyFont="1" applyFill="1" applyBorder="1"/>
    <xf numFmtId="0" fontId="3" fillId="2" borderId="1" xfId="0" applyFont="1" applyFill="1" applyBorder="1"/>
    <xf numFmtId="0" fontId="3" fillId="0" borderId="1" xfId="0" quotePrefix="1" applyFont="1" applyBorder="1" applyAlignment="1">
      <alignment horizontal="left" vertical="center"/>
    </xf>
    <xf numFmtId="17" fontId="3" fillId="0" borderId="0" xfId="0" applyNumberFormat="1" applyFont="1"/>
    <xf numFmtId="164" fontId="3" fillId="0" borderId="1" xfId="1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3" fillId="0" borderId="1" xfId="0" applyFont="1" applyFill="1" applyBorder="1" applyAlignment="1">
      <alignment vertical="center"/>
    </xf>
    <xf numFmtId="0" fontId="3" fillId="2" borderId="1" xfId="0" quotePrefix="1" applyFont="1" applyFill="1" applyBorder="1" applyAlignment="1">
      <alignment horizontal="left" vertical="center"/>
    </xf>
    <xf numFmtId="0" fontId="3" fillId="0" borderId="0" xfId="0" applyFont="1" applyFill="1"/>
    <xf numFmtId="17" fontId="3" fillId="0" borderId="0" xfId="0" applyNumberFormat="1" applyFont="1" applyFill="1"/>
    <xf numFmtId="0" fontId="3" fillId="0" borderId="1" xfId="0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4" fillId="0" borderId="1" xfId="2" quotePrefix="1" applyBorder="1" applyAlignment="1">
      <alignment horizontal="left" vertical="center"/>
    </xf>
    <xf numFmtId="0" fontId="3" fillId="0" borderId="0" xfId="0" applyFont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3">
    <dxf>
      <alignment horizontal="right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tesh Medh" refreshedDate="44100.782255208331" createdVersion="4" refreshedVersion="4" minRefreshableVersion="3" recordCount="32">
  <cacheSource type="worksheet">
    <worksheetSource ref="A2:I35" sheet="Cash Bal"/>
  </cacheSource>
  <cacheFields count="10">
    <cacheField name="Date" numFmtId="0">
      <sharedItems/>
    </cacheField>
    <cacheField name="Particulars" numFmtId="0">
      <sharedItems/>
    </cacheField>
    <cacheField name="Cr Amount" numFmtId="0">
      <sharedItems containsSemiMixedTypes="0" containsString="0" containsNumber="1" containsInteger="1" minValue="0" maxValue="32000"/>
    </cacheField>
    <cacheField name="Dr Amount" numFmtId="0">
      <sharedItems containsString="0" containsBlank="1" containsNumber="1" containsInteger="1" minValue="0" maxValue="52258"/>
    </cacheField>
    <cacheField name="Balance" numFmtId="0">
      <sharedItems containsSemiMixedTypes="0" containsString="0" containsNumber="1" containsInteger="1" minValue="-11803" maxValue="40469"/>
    </cacheField>
    <cacheField name="Category of Exps/Receipt" numFmtId="0">
      <sharedItems/>
    </cacheField>
    <cacheField name="Building &amp; Flat" numFmtId="0">
      <sharedItems containsBlank="1"/>
    </cacheField>
    <cacheField name="Maintenanace Month" numFmtId="0">
      <sharedItems containsDate="1" containsBlank="1" containsMixedTypes="1" minDate="2020-07-01T00:00:00" maxDate="2020-08-02T00:00:00"/>
    </cacheField>
    <cacheField name="Payable to/Balance With" numFmtId="0">
      <sharedItems count="6">
        <s v="Shakti"/>
        <s v="Ajeesh"/>
        <s v="Puneet"/>
        <s v="Nitesh"/>
        <s v="Sunny"/>
        <s v="Mukesh D"/>
      </sharedItems>
    </cacheField>
    <cacheField name="Payable/(Receivable)" numFmtId="0" formula="'Dr Amount'-'Cr Am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26.03.2020"/>
    <s v="Deisel for Generator"/>
    <n v="0"/>
    <n v="2000"/>
    <n v="-2000"/>
    <s v="Diesel for Generator"/>
    <s v="Exps done by Shakti"/>
    <m/>
    <x v="0"/>
  </r>
  <r>
    <s v="26.03.2020"/>
    <s v="Hand Sanitizer for Bldg-1,2,3"/>
    <n v="0"/>
    <n v="1000"/>
    <n v="-3000"/>
    <s v="Hand Sanitizer"/>
    <s v="Exps done by Shakti"/>
    <m/>
    <x v="0"/>
  </r>
  <r>
    <s v="10.04.2020"/>
    <s v="Deisel for Generator"/>
    <n v="0"/>
    <n v="2000"/>
    <n v="-5000"/>
    <s v="Diesel for Generator"/>
    <s v="Exps done by Ajeesh"/>
    <m/>
    <x v="1"/>
  </r>
  <r>
    <s v="25.05.2020"/>
    <s v="Deisel for Generator"/>
    <n v="0"/>
    <n v="1500"/>
    <n v="-6500"/>
    <s v="Diesel for Generator"/>
    <s v="Exps done by Puneet"/>
    <m/>
    <x v="2"/>
  </r>
  <r>
    <s v="12.07.2020"/>
    <s v="Stationery &amp; Printing"/>
    <n v="0"/>
    <n v="746"/>
    <n v="-7246"/>
    <s v="Stationery (Xerox for Meeting)"/>
    <s v="Exps done by Ajeesh"/>
    <m/>
    <x v="1"/>
  </r>
  <r>
    <s v="12.07.2020"/>
    <s v="Chairs Rent for General Meeting"/>
    <n v="0"/>
    <n v="400"/>
    <n v="-7646"/>
    <s v="Chairs Rent"/>
    <s v="Exps done by Nitesh"/>
    <m/>
    <x v="3"/>
  </r>
  <r>
    <s v="23.08.2020"/>
    <s v="Gardening Exps (Paid to Gautam)"/>
    <n v="0"/>
    <n v="1000"/>
    <n v="-8646"/>
    <s v="Gardening Exps"/>
    <s v="Exps done by Ajeesh"/>
    <m/>
    <x v="1"/>
  </r>
  <r>
    <s v="23.08.2020"/>
    <s v="Gardening Exps (Paid to Gautam)"/>
    <n v="0"/>
    <n v="500"/>
    <n v="-9146"/>
    <s v="Gardening Exps"/>
    <s v="Exps done by Sunny"/>
    <m/>
    <x v="4"/>
  </r>
  <r>
    <s v="28.08.2020"/>
    <s v="Maintenanace Cash Jaychand Uphadhayay"/>
    <n v="3408"/>
    <n v="0"/>
    <n v="-5738"/>
    <s v="Society Maintenance"/>
    <s v="B-2/705"/>
    <d v="2020-07-01T00:00:00"/>
    <x v="1"/>
  </r>
  <r>
    <s v="30.08.2020"/>
    <s v="Torch for Building Watchman"/>
    <n v="0"/>
    <n v="180"/>
    <n v="-5918"/>
    <s v="Torch for Watchman"/>
    <s v="Exps done by Sunny"/>
    <m/>
    <x v="4"/>
  </r>
  <r>
    <s v="30.08.2020"/>
    <s v="Fans for Bldg-1,2,3"/>
    <n v="0"/>
    <n v="3400"/>
    <n v="-9318"/>
    <s v="Fans for Bldg-1,2,3"/>
    <s v="Exps done by Ajeesh"/>
    <m/>
    <x v="1"/>
  </r>
  <r>
    <s v="30.08.2020"/>
    <s v="Fans for Bldg-1,2,3"/>
    <n v="0"/>
    <n v="2000"/>
    <n v="-11318"/>
    <s v="Fans for Bldg-1,2,3"/>
    <s v="Exps done by Sunny"/>
    <m/>
    <x v="4"/>
  </r>
  <r>
    <s v="31.08.2020"/>
    <s v="Stationery &amp; Printing"/>
    <n v="0"/>
    <n v="485"/>
    <n v="-11803"/>
    <s v="Stationery (Cash Voucher, C Rulled, Attendance Reg)"/>
    <s v="Exps done by Ajeesh"/>
    <m/>
    <x v="1"/>
  </r>
  <r>
    <s v="31.08.2020"/>
    <s v="Maintenanace Cash Kalpana Wagh"/>
    <n v="3408"/>
    <n v="0"/>
    <n v="-8395"/>
    <s v="Society Maintenance"/>
    <s v="B-3/104"/>
    <d v="2020-07-01T00:00:00"/>
    <x v="1"/>
  </r>
  <r>
    <s v="02.09.2020"/>
    <s v="Maintenanace Cash Dilip Chauhan"/>
    <n v="3183"/>
    <n v="0"/>
    <n v="-5212"/>
    <s v="Society Maintenance"/>
    <s v="B-3/103"/>
    <d v="2020-07-01T00:00:00"/>
    <x v="1"/>
  </r>
  <r>
    <s v="05.09.2020"/>
    <s v="Stationery &amp; Printing"/>
    <n v="0"/>
    <n v="90"/>
    <n v="-5302"/>
    <s v="Stationery July Bill Print"/>
    <s v="Exps done by Ajeesh"/>
    <m/>
    <x v="1"/>
  </r>
  <r>
    <s v="07.09.2020"/>
    <s v="Stationery &amp; Printing"/>
    <n v="0"/>
    <n v="45"/>
    <n v="-5347"/>
    <s v="Stationery Scale &amp; Pens"/>
    <s v="Exps done by Ajeesh"/>
    <m/>
    <x v="1"/>
  </r>
  <r>
    <s v="07.09.2020"/>
    <s v="Maintenanace Cash Chandramani Mishra"/>
    <n v="3408"/>
    <n v="0"/>
    <n v="-1939"/>
    <s v="Society Maintenance"/>
    <s v="B-2/105"/>
    <d v="2020-07-01T00:00:00"/>
    <x v="1"/>
  </r>
  <r>
    <s v="07.09.2020"/>
    <s v="Maintenanace Cash Chandramani Mishra"/>
    <n v="3408"/>
    <n v="0"/>
    <n v="1469"/>
    <s v="Society Maintenance"/>
    <s v="B-2/105"/>
    <d v="2020-08-01T00:00:00"/>
    <x v="1"/>
  </r>
  <r>
    <s v="07.09.2020"/>
    <s v="CCTV CASH Chandramani Mishra"/>
    <n v="3500"/>
    <n v="0"/>
    <n v="4969"/>
    <s v="CCTV"/>
    <s v="B-2/105"/>
    <s v="CCTV"/>
    <x v="1"/>
  </r>
  <r>
    <s v="07.09.2020"/>
    <s v="CCTV CASH Krishna Pardikar"/>
    <n v="3500"/>
    <n v="0"/>
    <n v="8469"/>
    <s v="CCTV"/>
    <s v="B-1/401"/>
    <s v="CCTV"/>
    <x v="1"/>
  </r>
  <r>
    <s v="07.09.2020"/>
    <s v="CCTV CASH Saket"/>
    <n v="32000"/>
    <n v="0"/>
    <n v="40469"/>
    <s v="CCTV"/>
    <s v="Bldg-2, Saket"/>
    <s v="CCTV"/>
    <x v="1"/>
  </r>
  <r>
    <s v="08.09.2020"/>
    <s v="Brilliant Security Services - Jiggu Singh"/>
    <n v="0"/>
    <n v="52258"/>
    <n v="-11789"/>
    <s v="Security Exps"/>
    <m/>
    <m/>
    <x v="1"/>
  </r>
  <r>
    <s v="09.09.2020"/>
    <s v="Maintenanace Cash Dilip Chauhan"/>
    <n v="3183"/>
    <n v="0"/>
    <n v="-8606"/>
    <s v="Society Maintenance"/>
    <s v="B-3/103"/>
    <d v="2020-08-01T00:00:00"/>
    <x v="3"/>
  </r>
  <r>
    <s v="12.09.2020"/>
    <s v="Maintenanace Cash Surendra Moolya"/>
    <n v="6500"/>
    <n v="0"/>
    <n v="-2106"/>
    <s v="Society Maintenance"/>
    <s v="B-2/703"/>
    <s v="July &amp; Aug"/>
    <x v="3"/>
  </r>
  <r>
    <s v="12.09.2020"/>
    <s v="CCTV CASH Khaire"/>
    <n v="21000"/>
    <n v="0"/>
    <n v="18894"/>
    <s v="CCTV, 2/705,702,602/601/302/303"/>
    <m/>
    <s v="CCTV"/>
    <x v="3"/>
  </r>
  <r>
    <s v="12.09.2020"/>
    <s v="CCTV CASH Surendra Moolya"/>
    <n v="3500"/>
    <n v="0"/>
    <n v="22394"/>
    <s v="CCTC"/>
    <m/>
    <s v="CCTV"/>
    <x v="3"/>
  </r>
  <r>
    <s v="12.09.2020"/>
    <s v="Deisel for Generator"/>
    <n v="0"/>
    <n v="2000"/>
    <n v="20394"/>
    <s v="Diesel for Generator"/>
    <s v="Exps done by Nitesh"/>
    <m/>
    <x v="3"/>
  </r>
  <r>
    <s v="12.09.2020"/>
    <s v="Chairs for Watchman and Cleaning Material"/>
    <n v="0"/>
    <n v="3000"/>
    <n v="17394"/>
    <s v="Chairs for Watchman and Cleaning Material"/>
    <m/>
    <m/>
    <x v="5"/>
  </r>
  <r>
    <s v="12.09.2020"/>
    <s v="LED Lights New and Installation Charges to Hoshiram"/>
    <n v="0"/>
    <n v="11375"/>
    <n v="6019"/>
    <s v="LED Lights New and Installation Charges to Hoshiram"/>
    <m/>
    <m/>
    <x v="3"/>
  </r>
  <r>
    <s v="12.09.2020"/>
    <s v="Maintenanace Cash Houshiram Shete"/>
    <n v="3221"/>
    <m/>
    <n v="9240"/>
    <s v="Society Maintenance"/>
    <s v="B-3/203"/>
    <m/>
    <x v="3"/>
  </r>
  <r>
    <s v="24.09.2020"/>
    <s v="Maintenanace Cash Sandeep Singh"/>
    <n v="3410"/>
    <n v="0"/>
    <n v="12650"/>
    <s v="Society Maintenance"/>
    <s v="B-3/304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J2:M10" firstHeaderRow="1" firstDataRow="2" firstDataCol="1"/>
  <pivotFields count="10"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1"/>
        <item x="3"/>
        <item x="2"/>
        <item x="0"/>
        <item x="4"/>
        <item x="5"/>
        <item t="default"/>
      </items>
    </pivotField>
    <pivotField dataField="1" compact="0" outline="0" dragToRow="0" dragToCol="0" dragToPage="0" showAll="0" defaultSubtota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 Amount" fld="3" baseField="0" baseItem="0"/>
    <dataField name="Sum of Cr Amount" fld="2" baseField="0" baseItem="0"/>
    <dataField name="Sum of Payable/(Receivable)" fld="9" baseField="0" baseItem="0"/>
  </dataFields>
  <formats count="1"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UPI-9768278270@ybl" TargetMode="External"/><Relationship Id="rId1" Type="http://schemas.openxmlformats.org/officeDocument/2006/relationships/hyperlink" Target="mailto:UPI-9768278270@ybl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UPI-9768278270@ybl" TargetMode="External"/><Relationship Id="rId2" Type="http://schemas.openxmlformats.org/officeDocument/2006/relationships/hyperlink" Target="mailto:UPI-9768278270@ybl" TargetMode="External"/><Relationship Id="rId1" Type="http://schemas.openxmlformats.org/officeDocument/2006/relationships/hyperlink" Target="mailto:UPI-9768278270@ybl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UPI-9768278270@yb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zoomScale="90" zoomScaleNormal="90" zoomScaleSheetLayoutView="90" workbookViewId="0">
      <pane xSplit="2" ySplit="9" topLeftCell="C100" activePane="bottomRight" state="frozen"/>
      <selection pane="topRight" activeCell="C1" sqref="C1"/>
      <selection pane="bottomLeft" activeCell="A10" sqref="A10"/>
      <selection pane="bottomRight" activeCell="H121" sqref="H121"/>
    </sheetView>
  </sheetViews>
  <sheetFormatPr defaultRowHeight="12.75" x14ac:dyDescent="0.25"/>
  <cols>
    <col min="1" max="1" width="13.140625" style="9" customWidth="1"/>
    <col min="2" max="2" width="41.28515625" style="5" customWidth="1"/>
    <col min="3" max="3" width="10.42578125" style="5" customWidth="1"/>
    <col min="4" max="4" width="22.42578125" style="5" bestFit="1" customWidth="1"/>
    <col min="5" max="5" width="9" style="5" customWidth="1"/>
    <col min="6" max="6" width="10" style="14" customWidth="1"/>
    <col min="7" max="7" width="9.42578125" style="14" customWidth="1"/>
    <col min="8" max="8" width="12.42578125" style="16" customWidth="1"/>
    <col min="9" max="9" width="15.28515625" style="16" customWidth="1"/>
    <col min="10" max="10" width="27.85546875" style="16" customWidth="1"/>
    <col min="11" max="11" width="57.7109375" style="5" customWidth="1"/>
    <col min="12" max="12" width="18.5703125" style="19" bestFit="1" customWidth="1"/>
    <col min="13" max="16384" width="9.140625" style="5"/>
  </cols>
  <sheetData>
    <row r="1" spans="1:12" x14ac:dyDescent="0.25">
      <c r="A1" s="2" t="s">
        <v>0</v>
      </c>
      <c r="B1" s="3"/>
      <c r="C1" s="3"/>
      <c r="D1" s="3"/>
      <c r="E1" s="3"/>
      <c r="F1" s="11"/>
      <c r="G1" s="11"/>
      <c r="H1" s="15"/>
      <c r="I1" s="15"/>
      <c r="J1" s="15"/>
      <c r="K1" s="4"/>
    </row>
    <row r="2" spans="1:12" x14ac:dyDescent="0.25">
      <c r="A2" s="2" t="s">
        <v>1</v>
      </c>
      <c r="B2" s="3"/>
      <c r="C2" s="3"/>
      <c r="D2" s="3"/>
      <c r="E2" s="3"/>
      <c r="F2" s="11"/>
      <c r="G2" s="11"/>
      <c r="H2" s="15"/>
      <c r="I2" s="15"/>
      <c r="J2" s="15"/>
      <c r="K2" s="4"/>
    </row>
    <row r="3" spans="1:12" x14ac:dyDescent="0.25">
      <c r="A3" s="2" t="s">
        <v>11</v>
      </c>
      <c r="B3" s="3"/>
      <c r="C3" s="3"/>
      <c r="D3" s="3"/>
      <c r="E3" s="3"/>
      <c r="F3" s="11"/>
      <c r="G3" s="11"/>
      <c r="H3" s="15"/>
      <c r="I3" s="15"/>
      <c r="J3" s="15"/>
      <c r="K3" s="4"/>
    </row>
    <row r="4" spans="1:12" x14ac:dyDescent="0.25">
      <c r="A4" s="2" t="s">
        <v>3</v>
      </c>
      <c r="B4" s="6" t="s">
        <v>4</v>
      </c>
      <c r="C4" s="6"/>
      <c r="D4" s="6"/>
      <c r="E4" s="6"/>
      <c r="F4" s="11"/>
      <c r="G4" s="11"/>
      <c r="H4" s="15"/>
      <c r="I4" s="15"/>
      <c r="J4" s="15"/>
      <c r="K4" s="4"/>
    </row>
    <row r="5" spans="1:12" x14ac:dyDescent="0.25">
      <c r="A5" s="2" t="s">
        <v>9</v>
      </c>
      <c r="B5" s="7" t="s">
        <v>10</v>
      </c>
      <c r="C5" s="7"/>
      <c r="D5" s="7"/>
      <c r="E5" s="7"/>
      <c r="F5" s="11"/>
      <c r="G5" s="11"/>
      <c r="H5" s="15"/>
      <c r="I5" s="15"/>
      <c r="J5" s="15"/>
      <c r="K5" s="4"/>
    </row>
    <row r="6" spans="1:12" x14ac:dyDescent="0.25">
      <c r="A6" s="2" t="s">
        <v>2</v>
      </c>
      <c r="B6" s="6">
        <v>400012341</v>
      </c>
      <c r="C6" s="6"/>
      <c r="D6" s="6"/>
      <c r="E6" s="6"/>
      <c r="F6" s="11"/>
      <c r="G6" s="11"/>
      <c r="H6" s="15"/>
      <c r="I6" s="15"/>
      <c r="J6" s="15"/>
      <c r="K6" s="4"/>
    </row>
    <row r="7" spans="1:12" x14ac:dyDescent="0.25">
      <c r="A7" s="2" t="s">
        <v>6</v>
      </c>
      <c r="B7" s="6" t="s">
        <v>5</v>
      </c>
      <c r="C7" s="6"/>
      <c r="D7" s="6"/>
      <c r="E7" s="6"/>
      <c r="F7" s="11"/>
      <c r="G7" s="11"/>
      <c r="H7" s="15"/>
      <c r="I7" s="15"/>
      <c r="J7" s="15"/>
      <c r="K7" s="4"/>
    </row>
    <row r="8" spans="1:12" x14ac:dyDescent="0.25">
      <c r="A8" s="2" t="s">
        <v>7</v>
      </c>
      <c r="B8" s="7" t="s">
        <v>8</v>
      </c>
      <c r="C8" s="7"/>
      <c r="D8" s="7"/>
      <c r="E8" s="7"/>
      <c r="F8" s="11"/>
      <c r="G8" s="11"/>
      <c r="H8" s="15"/>
      <c r="I8" s="15"/>
      <c r="J8" s="15"/>
      <c r="K8" s="4"/>
    </row>
    <row r="9" spans="1:12" s="18" customFormat="1" ht="29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211</v>
      </c>
      <c r="F9" s="23" t="s">
        <v>209</v>
      </c>
      <c r="G9" s="23" t="s">
        <v>210</v>
      </c>
      <c r="H9" s="24" t="s">
        <v>14</v>
      </c>
      <c r="I9" s="24" t="s">
        <v>222</v>
      </c>
      <c r="J9" s="24" t="s">
        <v>219</v>
      </c>
      <c r="K9" s="23" t="s">
        <v>15</v>
      </c>
      <c r="L9" s="23" t="s">
        <v>215</v>
      </c>
    </row>
    <row r="10" spans="1:12" x14ac:dyDescent="0.25">
      <c r="A10" s="21">
        <v>44044</v>
      </c>
      <c r="B10" s="8" t="s">
        <v>16</v>
      </c>
      <c r="C10" s="8" t="s">
        <v>203</v>
      </c>
      <c r="D10" s="8" t="s">
        <v>41</v>
      </c>
      <c r="E10" s="8" t="s">
        <v>213</v>
      </c>
      <c r="F10" s="13">
        <v>10000</v>
      </c>
      <c r="G10" s="13">
        <v>0</v>
      </c>
      <c r="H10" s="17">
        <f>F10-G10</f>
        <v>10000</v>
      </c>
      <c r="I10" s="17" t="s">
        <v>220</v>
      </c>
      <c r="J10" s="17"/>
      <c r="K10" s="8" t="s">
        <v>21</v>
      </c>
      <c r="L10" s="26" t="s">
        <v>216</v>
      </c>
    </row>
    <row r="11" spans="1:12" x14ac:dyDescent="0.25">
      <c r="A11" s="21">
        <v>44045</v>
      </c>
      <c r="B11" s="8" t="s">
        <v>16</v>
      </c>
      <c r="C11" s="8" t="s">
        <v>203</v>
      </c>
      <c r="D11" s="8" t="s">
        <v>41</v>
      </c>
      <c r="E11" s="8" t="s">
        <v>213</v>
      </c>
      <c r="F11" s="13">
        <v>10500</v>
      </c>
      <c r="G11" s="13">
        <v>0</v>
      </c>
      <c r="H11" s="17">
        <f>H10+F11-G11</f>
        <v>20500</v>
      </c>
      <c r="I11" s="17" t="s">
        <v>220</v>
      </c>
      <c r="J11" s="17"/>
      <c r="K11" s="8" t="s">
        <v>136</v>
      </c>
      <c r="L11" s="26" t="s">
        <v>216</v>
      </c>
    </row>
    <row r="12" spans="1:12" x14ac:dyDescent="0.25">
      <c r="A12" s="21">
        <v>44045</v>
      </c>
      <c r="B12" s="8" t="s">
        <v>17</v>
      </c>
      <c r="C12" s="8"/>
      <c r="D12" s="20" t="s">
        <v>214</v>
      </c>
      <c r="E12" s="8" t="s">
        <v>213</v>
      </c>
      <c r="F12" s="13">
        <v>5</v>
      </c>
      <c r="G12" s="13">
        <v>0</v>
      </c>
      <c r="H12" s="17">
        <f t="shared" ref="H12:H61" si="0">H11+F12-G12</f>
        <v>20505</v>
      </c>
      <c r="I12" s="17" t="s">
        <v>220</v>
      </c>
      <c r="J12" s="17"/>
      <c r="K12" s="8" t="s">
        <v>17</v>
      </c>
      <c r="L12" s="26" t="s">
        <v>216</v>
      </c>
    </row>
    <row r="13" spans="1:12" x14ac:dyDescent="0.25">
      <c r="A13" s="21">
        <v>44046</v>
      </c>
      <c r="B13" s="8" t="s">
        <v>18</v>
      </c>
      <c r="C13" s="8" t="s">
        <v>204</v>
      </c>
      <c r="D13" s="8" t="s">
        <v>208</v>
      </c>
      <c r="E13" s="8" t="s">
        <v>213</v>
      </c>
      <c r="F13" s="13">
        <v>4652</v>
      </c>
      <c r="G13" s="13">
        <v>0</v>
      </c>
      <c r="H13" s="17">
        <f t="shared" si="0"/>
        <v>25157</v>
      </c>
      <c r="I13" s="17" t="s">
        <v>223</v>
      </c>
      <c r="J13" s="17"/>
      <c r="K13" s="8" t="s">
        <v>19</v>
      </c>
      <c r="L13" s="26" t="s">
        <v>216</v>
      </c>
    </row>
    <row r="14" spans="1:12" x14ac:dyDescent="0.25">
      <c r="A14" s="21">
        <v>44047</v>
      </c>
      <c r="B14" s="8" t="s">
        <v>20</v>
      </c>
      <c r="C14" s="8" t="s">
        <v>204</v>
      </c>
      <c r="D14" s="8" t="s">
        <v>41</v>
      </c>
      <c r="E14" s="8" t="s">
        <v>213</v>
      </c>
      <c r="F14" s="13">
        <v>14000</v>
      </c>
      <c r="G14" s="13">
        <v>0</v>
      </c>
      <c r="H14" s="17">
        <f t="shared" si="0"/>
        <v>39157</v>
      </c>
      <c r="I14" s="17" t="s">
        <v>220</v>
      </c>
      <c r="J14" s="17"/>
      <c r="K14" s="8" t="s">
        <v>22</v>
      </c>
      <c r="L14" s="26" t="s">
        <v>216</v>
      </c>
    </row>
    <row r="15" spans="1:12" x14ac:dyDescent="0.25">
      <c r="A15" s="21">
        <v>44048</v>
      </c>
      <c r="B15" s="8" t="s">
        <v>24</v>
      </c>
      <c r="C15" s="8" t="s">
        <v>204</v>
      </c>
      <c r="D15" s="8" t="s">
        <v>208</v>
      </c>
      <c r="E15" s="8" t="s">
        <v>213</v>
      </c>
      <c r="F15" s="13">
        <v>3528</v>
      </c>
      <c r="G15" s="13">
        <v>0</v>
      </c>
      <c r="H15" s="17">
        <f t="shared" si="0"/>
        <v>42685</v>
      </c>
      <c r="I15" s="17" t="s">
        <v>224</v>
      </c>
      <c r="J15" s="17"/>
      <c r="K15" s="8" t="s">
        <v>26</v>
      </c>
      <c r="L15" s="26" t="s">
        <v>216</v>
      </c>
    </row>
    <row r="16" spans="1:12" x14ac:dyDescent="0.25">
      <c r="A16" s="21">
        <v>44048</v>
      </c>
      <c r="B16" s="8" t="s">
        <v>27</v>
      </c>
      <c r="C16" s="8" t="s">
        <v>204</v>
      </c>
      <c r="D16" s="8" t="s">
        <v>208</v>
      </c>
      <c r="E16" s="8" t="s">
        <v>213</v>
      </c>
      <c r="F16" s="13">
        <v>3538</v>
      </c>
      <c r="G16" s="13">
        <v>0</v>
      </c>
      <c r="H16" s="17">
        <f t="shared" si="0"/>
        <v>46223</v>
      </c>
      <c r="I16" s="17" t="s">
        <v>248</v>
      </c>
      <c r="J16" s="17"/>
      <c r="K16" s="8" t="s">
        <v>28</v>
      </c>
      <c r="L16" s="26" t="s">
        <v>216</v>
      </c>
    </row>
    <row r="17" spans="1:12" x14ac:dyDescent="0.25">
      <c r="A17" s="21">
        <v>44051</v>
      </c>
      <c r="B17" s="8" t="s">
        <v>32</v>
      </c>
      <c r="C17" s="8" t="s">
        <v>204</v>
      </c>
      <c r="D17" s="8" t="s">
        <v>208</v>
      </c>
      <c r="E17" s="8" t="s">
        <v>213</v>
      </c>
      <c r="F17" s="13">
        <v>3408</v>
      </c>
      <c r="G17" s="13">
        <v>0</v>
      </c>
      <c r="H17" s="17">
        <f t="shared" si="0"/>
        <v>49631</v>
      </c>
      <c r="I17" s="17" t="s">
        <v>221</v>
      </c>
      <c r="J17" s="17"/>
      <c r="K17" s="8" t="s">
        <v>139</v>
      </c>
      <c r="L17" s="26" t="s">
        <v>216</v>
      </c>
    </row>
    <row r="18" spans="1:12" x14ac:dyDescent="0.25">
      <c r="A18" s="21">
        <v>44051</v>
      </c>
      <c r="B18" s="8" t="s">
        <v>33</v>
      </c>
      <c r="C18" s="8" t="s">
        <v>204</v>
      </c>
      <c r="D18" s="8" t="s">
        <v>208</v>
      </c>
      <c r="E18" s="8" t="s">
        <v>213</v>
      </c>
      <c r="F18" s="13">
        <v>4604</v>
      </c>
      <c r="G18" s="13">
        <v>0</v>
      </c>
      <c r="H18" s="17">
        <f t="shared" si="0"/>
        <v>54235</v>
      </c>
      <c r="I18" s="17" t="s">
        <v>249</v>
      </c>
      <c r="J18" s="17"/>
      <c r="K18" s="8" t="s">
        <v>31</v>
      </c>
      <c r="L18" s="26" t="s">
        <v>216</v>
      </c>
    </row>
    <row r="19" spans="1:12" x14ac:dyDescent="0.25">
      <c r="A19" s="21">
        <v>44051</v>
      </c>
      <c r="B19" s="8" t="s">
        <v>34</v>
      </c>
      <c r="C19" s="8" t="s">
        <v>204</v>
      </c>
      <c r="D19" s="8" t="s">
        <v>208</v>
      </c>
      <c r="E19" s="8" t="s">
        <v>213</v>
      </c>
      <c r="F19" s="13">
        <v>3528</v>
      </c>
      <c r="G19" s="13">
        <v>0</v>
      </c>
      <c r="H19" s="17">
        <f t="shared" si="0"/>
        <v>57763</v>
      </c>
      <c r="I19" s="17" t="s">
        <v>225</v>
      </c>
      <c r="J19" s="17"/>
      <c r="K19" s="8" t="s">
        <v>35</v>
      </c>
      <c r="L19" s="26" t="s">
        <v>216</v>
      </c>
    </row>
    <row r="20" spans="1:12" x14ac:dyDescent="0.25">
      <c r="A20" s="21">
        <v>44051</v>
      </c>
      <c r="B20" s="8" t="s">
        <v>38</v>
      </c>
      <c r="C20" s="8" t="s">
        <v>204</v>
      </c>
      <c r="D20" s="8" t="s">
        <v>208</v>
      </c>
      <c r="E20" s="8" t="s">
        <v>213</v>
      </c>
      <c r="F20" s="13">
        <v>4604</v>
      </c>
      <c r="G20" s="13">
        <v>0</v>
      </c>
      <c r="H20" s="17">
        <f t="shared" si="0"/>
        <v>62367</v>
      </c>
      <c r="I20" s="17" t="s">
        <v>226</v>
      </c>
      <c r="J20" s="17"/>
      <c r="K20" s="8" t="s">
        <v>29</v>
      </c>
      <c r="L20" s="26" t="s">
        <v>216</v>
      </c>
    </row>
    <row r="21" spans="1:12" x14ac:dyDescent="0.25">
      <c r="A21" s="21">
        <v>44051</v>
      </c>
      <c r="B21" s="8" t="s">
        <v>39</v>
      </c>
      <c r="C21" s="8" t="s">
        <v>204</v>
      </c>
      <c r="D21" s="8" t="s">
        <v>208</v>
      </c>
      <c r="E21" s="8" t="s">
        <v>213</v>
      </c>
      <c r="F21" s="13">
        <v>4604</v>
      </c>
      <c r="G21" s="13">
        <v>0</v>
      </c>
      <c r="H21" s="17">
        <f t="shared" si="0"/>
        <v>66971</v>
      </c>
      <c r="I21" s="17" t="s">
        <v>227</v>
      </c>
      <c r="J21" s="17"/>
      <c r="K21" s="8" t="s">
        <v>36</v>
      </c>
      <c r="L21" s="26" t="s">
        <v>216</v>
      </c>
    </row>
    <row r="22" spans="1:12" x14ac:dyDescent="0.25">
      <c r="A22" s="21">
        <v>44051</v>
      </c>
      <c r="B22" s="8" t="s">
        <v>17</v>
      </c>
      <c r="C22" s="8"/>
      <c r="D22" s="20" t="s">
        <v>17</v>
      </c>
      <c r="E22" s="8" t="s">
        <v>213</v>
      </c>
      <c r="F22" s="13">
        <v>5</v>
      </c>
      <c r="G22" s="13">
        <v>0</v>
      </c>
      <c r="H22" s="17">
        <f t="shared" si="0"/>
        <v>66976</v>
      </c>
      <c r="I22" s="17" t="s">
        <v>220</v>
      </c>
      <c r="J22" s="17"/>
      <c r="K22" s="8" t="s">
        <v>17</v>
      </c>
      <c r="L22" s="26" t="s">
        <v>216</v>
      </c>
    </row>
    <row r="23" spans="1:12" x14ac:dyDescent="0.25">
      <c r="A23" s="21">
        <v>44052</v>
      </c>
      <c r="B23" s="8" t="s">
        <v>40</v>
      </c>
      <c r="C23" s="8" t="s">
        <v>204</v>
      </c>
      <c r="D23" s="8" t="s">
        <v>208</v>
      </c>
      <c r="E23" s="8" t="s">
        <v>213</v>
      </c>
      <c r="F23" s="13">
        <v>3399</v>
      </c>
      <c r="G23" s="13">
        <v>0</v>
      </c>
      <c r="H23" s="17">
        <f t="shared" si="0"/>
        <v>70375</v>
      </c>
      <c r="I23" s="17" t="s">
        <v>228</v>
      </c>
      <c r="J23" s="17"/>
      <c r="K23" s="8" t="s">
        <v>37</v>
      </c>
      <c r="L23" s="26" t="s">
        <v>216</v>
      </c>
    </row>
    <row r="24" spans="1:12" x14ac:dyDescent="0.25">
      <c r="A24" s="21">
        <v>44052</v>
      </c>
      <c r="B24" s="8" t="s">
        <v>49</v>
      </c>
      <c r="C24" s="8" t="s">
        <v>204</v>
      </c>
      <c r="D24" s="8" t="s">
        <v>208</v>
      </c>
      <c r="E24" s="8" t="s">
        <v>213</v>
      </c>
      <c r="F24" s="13">
        <v>3183</v>
      </c>
      <c r="G24" s="13">
        <v>0</v>
      </c>
      <c r="H24" s="17">
        <f t="shared" si="0"/>
        <v>73558</v>
      </c>
      <c r="I24" s="17" t="s">
        <v>280</v>
      </c>
      <c r="J24" s="17"/>
      <c r="K24" s="8" t="s">
        <v>50</v>
      </c>
      <c r="L24" s="26" t="s">
        <v>216</v>
      </c>
    </row>
    <row r="25" spans="1:12" x14ac:dyDescent="0.25">
      <c r="A25" s="21">
        <v>44052</v>
      </c>
      <c r="B25" s="8" t="s">
        <v>17</v>
      </c>
      <c r="C25" s="8"/>
      <c r="D25" s="20" t="s">
        <v>17</v>
      </c>
      <c r="E25" s="8" t="s">
        <v>213</v>
      </c>
      <c r="F25" s="13">
        <v>1</v>
      </c>
      <c r="G25" s="13">
        <v>0</v>
      </c>
      <c r="H25" s="17">
        <f t="shared" si="0"/>
        <v>73559</v>
      </c>
      <c r="I25" s="17" t="s">
        <v>220</v>
      </c>
      <c r="J25" s="17"/>
      <c r="K25" s="8" t="s">
        <v>17</v>
      </c>
      <c r="L25" s="26" t="s">
        <v>216</v>
      </c>
    </row>
    <row r="26" spans="1:12" x14ac:dyDescent="0.25">
      <c r="A26" s="21">
        <v>44052</v>
      </c>
      <c r="B26" s="8" t="s">
        <v>48</v>
      </c>
      <c r="C26" s="8" t="s">
        <v>204</v>
      </c>
      <c r="D26" s="8" t="s">
        <v>208</v>
      </c>
      <c r="E26" s="8" t="s">
        <v>213</v>
      </c>
      <c r="F26" s="13">
        <v>3418</v>
      </c>
      <c r="G26" s="13">
        <v>0</v>
      </c>
      <c r="H26" s="17">
        <f t="shared" si="0"/>
        <v>76977</v>
      </c>
      <c r="I26" s="17" t="s">
        <v>229</v>
      </c>
      <c r="J26" s="17"/>
      <c r="K26" s="8" t="s">
        <v>51</v>
      </c>
      <c r="L26" s="26" t="s">
        <v>216</v>
      </c>
    </row>
    <row r="27" spans="1:12" x14ac:dyDescent="0.25">
      <c r="A27" s="21">
        <v>44052</v>
      </c>
      <c r="B27" s="30" t="s">
        <v>54</v>
      </c>
      <c r="C27" s="8"/>
      <c r="D27" s="20" t="s">
        <v>17</v>
      </c>
      <c r="E27" s="8" t="s">
        <v>213</v>
      </c>
      <c r="F27" s="13">
        <v>10</v>
      </c>
      <c r="G27" s="13">
        <v>0</v>
      </c>
      <c r="H27" s="17">
        <f t="shared" si="0"/>
        <v>76987</v>
      </c>
      <c r="I27" s="17" t="s">
        <v>232</v>
      </c>
      <c r="J27" s="17"/>
      <c r="K27" s="30" t="s">
        <v>55</v>
      </c>
      <c r="L27" s="26" t="s">
        <v>216</v>
      </c>
    </row>
    <row r="28" spans="1:12" x14ac:dyDescent="0.25">
      <c r="A28" s="21">
        <v>44052</v>
      </c>
      <c r="B28" s="8" t="s">
        <v>44</v>
      </c>
      <c r="C28" s="8" t="s">
        <v>204</v>
      </c>
      <c r="D28" s="8" t="s">
        <v>208</v>
      </c>
      <c r="E28" s="8" t="s">
        <v>213</v>
      </c>
      <c r="F28" s="13">
        <v>11508</v>
      </c>
      <c r="G28" s="13">
        <v>0</v>
      </c>
      <c r="H28" s="17">
        <f t="shared" si="0"/>
        <v>88495</v>
      </c>
      <c r="I28" s="17" t="s">
        <v>250</v>
      </c>
      <c r="J28" s="17"/>
      <c r="K28" s="8" t="s">
        <v>45</v>
      </c>
      <c r="L28" s="26" t="s">
        <v>216</v>
      </c>
    </row>
    <row r="29" spans="1:12" x14ac:dyDescent="0.25">
      <c r="A29" s="21">
        <v>44052</v>
      </c>
      <c r="B29" s="8" t="s">
        <v>17</v>
      </c>
      <c r="C29" s="8"/>
      <c r="D29" s="20" t="s">
        <v>17</v>
      </c>
      <c r="E29" s="8" t="s">
        <v>213</v>
      </c>
      <c r="F29" s="13">
        <v>1</v>
      </c>
      <c r="G29" s="13">
        <v>0</v>
      </c>
      <c r="H29" s="17">
        <f t="shared" si="0"/>
        <v>88496</v>
      </c>
      <c r="I29" s="17" t="s">
        <v>220</v>
      </c>
      <c r="J29" s="17"/>
      <c r="K29" s="8" t="s">
        <v>17</v>
      </c>
      <c r="L29" s="26" t="s">
        <v>216</v>
      </c>
    </row>
    <row r="30" spans="1:12" x14ac:dyDescent="0.25">
      <c r="A30" s="21">
        <v>44052</v>
      </c>
      <c r="B30" s="8" t="s">
        <v>43</v>
      </c>
      <c r="C30" s="8" t="s">
        <v>204</v>
      </c>
      <c r="D30" s="8" t="s">
        <v>208</v>
      </c>
      <c r="E30" s="8" t="s">
        <v>213</v>
      </c>
      <c r="F30" s="13">
        <v>3524</v>
      </c>
      <c r="G30" s="13">
        <v>0</v>
      </c>
      <c r="H30" s="17">
        <f t="shared" si="0"/>
        <v>92020</v>
      </c>
      <c r="I30" s="17" t="s">
        <v>251</v>
      </c>
      <c r="J30" s="17"/>
      <c r="K30" s="8" t="s">
        <v>42</v>
      </c>
      <c r="L30" s="26" t="s">
        <v>216</v>
      </c>
    </row>
    <row r="31" spans="1:12" x14ac:dyDescent="0.25">
      <c r="A31" s="21">
        <v>44052</v>
      </c>
      <c r="B31" s="8" t="s">
        <v>46</v>
      </c>
      <c r="C31" s="8" t="s">
        <v>203</v>
      </c>
      <c r="D31" s="8" t="s">
        <v>41</v>
      </c>
      <c r="E31" s="8" t="s">
        <v>213</v>
      </c>
      <c r="F31" s="13">
        <v>7000</v>
      </c>
      <c r="G31" s="13">
        <v>0</v>
      </c>
      <c r="H31" s="17">
        <f t="shared" si="0"/>
        <v>99020</v>
      </c>
      <c r="I31" s="17" t="s">
        <v>228</v>
      </c>
      <c r="J31" s="17"/>
      <c r="K31" s="8" t="s">
        <v>47</v>
      </c>
      <c r="L31" s="26" t="s">
        <v>216</v>
      </c>
    </row>
    <row r="32" spans="1:12" x14ac:dyDescent="0.25">
      <c r="A32" s="21">
        <v>44053</v>
      </c>
      <c r="B32" s="8" t="s">
        <v>70</v>
      </c>
      <c r="C32" s="8" t="s">
        <v>204</v>
      </c>
      <c r="D32" s="8" t="s">
        <v>208</v>
      </c>
      <c r="E32" s="8" t="s">
        <v>213</v>
      </c>
      <c r="F32" s="13">
        <v>3533</v>
      </c>
      <c r="G32" s="13">
        <v>0</v>
      </c>
      <c r="H32" s="17">
        <f t="shared" si="0"/>
        <v>102553</v>
      </c>
      <c r="I32" s="17" t="s">
        <v>230</v>
      </c>
      <c r="J32" s="17"/>
      <c r="K32" s="8" t="s">
        <v>69</v>
      </c>
      <c r="L32" s="26" t="s">
        <v>216</v>
      </c>
    </row>
    <row r="33" spans="1:12" x14ac:dyDescent="0.25">
      <c r="A33" s="21">
        <v>44053</v>
      </c>
      <c r="B33" s="8" t="s">
        <v>52</v>
      </c>
      <c r="C33" s="8" t="s">
        <v>204</v>
      </c>
      <c r="D33" s="8" t="s">
        <v>208</v>
      </c>
      <c r="E33" s="8" t="s">
        <v>213</v>
      </c>
      <c r="F33" s="13">
        <v>4604</v>
      </c>
      <c r="G33" s="13">
        <v>0</v>
      </c>
      <c r="H33" s="17">
        <f t="shared" si="0"/>
        <v>107157</v>
      </c>
      <c r="I33" s="17" t="s">
        <v>252</v>
      </c>
      <c r="J33" s="17"/>
      <c r="K33" s="8" t="s">
        <v>53</v>
      </c>
      <c r="L33" s="26" t="s">
        <v>216</v>
      </c>
    </row>
    <row r="34" spans="1:12" x14ac:dyDescent="0.25">
      <c r="A34" s="21">
        <v>44053</v>
      </c>
      <c r="B34" s="8" t="s">
        <v>85</v>
      </c>
      <c r="C34" s="8" t="s">
        <v>204</v>
      </c>
      <c r="D34" s="8" t="s">
        <v>208</v>
      </c>
      <c r="E34" s="8" t="s">
        <v>213</v>
      </c>
      <c r="F34" s="13">
        <v>3528</v>
      </c>
      <c r="G34" s="13">
        <v>0</v>
      </c>
      <c r="H34" s="17">
        <f t="shared" si="0"/>
        <v>110685</v>
      </c>
      <c r="I34" s="17" t="s">
        <v>231</v>
      </c>
      <c r="J34" s="17"/>
      <c r="K34" s="8" t="s">
        <v>86</v>
      </c>
      <c r="L34" s="26" t="s">
        <v>216</v>
      </c>
    </row>
    <row r="35" spans="1:12" x14ac:dyDescent="0.25">
      <c r="A35" s="21">
        <v>44053</v>
      </c>
      <c r="B35" s="8" t="s">
        <v>17</v>
      </c>
      <c r="C35" s="8"/>
      <c r="D35" s="20" t="s">
        <v>17</v>
      </c>
      <c r="E35" s="8" t="s">
        <v>213</v>
      </c>
      <c r="F35" s="13">
        <v>1</v>
      </c>
      <c r="G35" s="13">
        <v>0</v>
      </c>
      <c r="H35" s="17">
        <f t="shared" si="0"/>
        <v>110686</v>
      </c>
      <c r="I35" s="17" t="s">
        <v>220</v>
      </c>
      <c r="J35" s="17"/>
      <c r="K35" s="8" t="s">
        <v>17</v>
      </c>
      <c r="L35" s="26" t="s">
        <v>216</v>
      </c>
    </row>
    <row r="36" spans="1:12" x14ac:dyDescent="0.25">
      <c r="A36" s="21">
        <v>44053</v>
      </c>
      <c r="B36" s="8" t="s">
        <v>17</v>
      </c>
      <c r="C36" s="8"/>
      <c r="D36" s="20" t="s">
        <v>17</v>
      </c>
      <c r="E36" s="8" t="s">
        <v>213</v>
      </c>
      <c r="F36" s="13">
        <v>10</v>
      </c>
      <c r="G36" s="13">
        <v>0</v>
      </c>
      <c r="H36" s="17">
        <f t="shared" si="0"/>
        <v>110696</v>
      </c>
      <c r="I36" s="17" t="s">
        <v>220</v>
      </c>
      <c r="J36" s="17"/>
      <c r="K36" s="8" t="s">
        <v>17</v>
      </c>
      <c r="L36" s="26" t="s">
        <v>216</v>
      </c>
    </row>
    <row r="37" spans="1:12" x14ac:dyDescent="0.25">
      <c r="A37" s="21">
        <v>44053</v>
      </c>
      <c r="B37" s="8" t="s">
        <v>54</v>
      </c>
      <c r="C37" s="8" t="s">
        <v>204</v>
      </c>
      <c r="D37" s="8" t="s">
        <v>208</v>
      </c>
      <c r="E37" s="8" t="s">
        <v>213</v>
      </c>
      <c r="F37" s="13">
        <v>4584</v>
      </c>
      <c r="G37" s="13">
        <v>0</v>
      </c>
      <c r="H37" s="17">
        <f t="shared" si="0"/>
        <v>115280</v>
      </c>
      <c r="I37" s="17" t="s">
        <v>232</v>
      </c>
      <c r="J37" s="17"/>
      <c r="K37" s="8" t="s">
        <v>55</v>
      </c>
      <c r="L37" s="26" t="s">
        <v>216</v>
      </c>
    </row>
    <row r="38" spans="1:12" x14ac:dyDescent="0.25">
      <c r="A38" s="21">
        <v>44053</v>
      </c>
      <c r="B38" s="8" t="s">
        <v>56</v>
      </c>
      <c r="C38" s="8" t="s">
        <v>204</v>
      </c>
      <c r="D38" s="8" t="s">
        <v>208</v>
      </c>
      <c r="E38" s="8" t="s">
        <v>213</v>
      </c>
      <c r="F38" s="13">
        <v>3406</v>
      </c>
      <c r="G38" s="13">
        <v>0</v>
      </c>
      <c r="H38" s="17">
        <f t="shared" si="0"/>
        <v>118686</v>
      </c>
      <c r="I38" s="17" t="s">
        <v>253</v>
      </c>
      <c r="J38" s="17"/>
      <c r="K38" s="8" t="s">
        <v>57</v>
      </c>
      <c r="L38" s="26" t="s">
        <v>216</v>
      </c>
    </row>
    <row r="39" spans="1:12" x14ac:dyDescent="0.25">
      <c r="A39" s="21">
        <v>44054</v>
      </c>
      <c r="B39" s="8" t="s">
        <v>67</v>
      </c>
      <c r="C39" s="8" t="s">
        <v>204</v>
      </c>
      <c r="D39" s="8" t="s">
        <v>208</v>
      </c>
      <c r="E39" s="8" t="s">
        <v>213</v>
      </c>
      <c r="F39" s="13">
        <v>3220</v>
      </c>
      <c r="G39" s="13">
        <v>0</v>
      </c>
      <c r="H39" s="17">
        <f t="shared" si="0"/>
        <v>121906</v>
      </c>
      <c r="I39" s="17" t="s">
        <v>253</v>
      </c>
      <c r="J39" s="17"/>
      <c r="K39" s="8" t="s">
        <v>68</v>
      </c>
      <c r="L39" s="26" t="s">
        <v>216</v>
      </c>
    </row>
    <row r="40" spans="1:12" x14ac:dyDescent="0.25">
      <c r="A40" s="21">
        <v>44054</v>
      </c>
      <c r="B40" s="8" t="s">
        <v>58</v>
      </c>
      <c r="C40" s="8" t="s">
        <v>204</v>
      </c>
      <c r="D40" s="8" t="s">
        <v>208</v>
      </c>
      <c r="E40" s="8" t="s">
        <v>213</v>
      </c>
      <c r="F40" s="13">
        <v>4604</v>
      </c>
      <c r="G40" s="13">
        <v>0</v>
      </c>
      <c r="H40" s="17">
        <f t="shared" si="0"/>
        <v>126510</v>
      </c>
      <c r="I40" s="17" t="s">
        <v>254</v>
      </c>
      <c r="J40" s="17"/>
      <c r="K40" s="8" t="s">
        <v>59</v>
      </c>
      <c r="L40" s="26" t="s">
        <v>216</v>
      </c>
    </row>
    <row r="41" spans="1:12" x14ac:dyDescent="0.25">
      <c r="A41" s="21">
        <v>44054</v>
      </c>
      <c r="B41" s="8" t="s">
        <v>60</v>
      </c>
      <c r="C41" s="8" t="s">
        <v>204</v>
      </c>
      <c r="D41" s="8" t="s">
        <v>208</v>
      </c>
      <c r="E41" s="8" t="s">
        <v>213</v>
      </c>
      <c r="F41" s="13">
        <v>5636</v>
      </c>
      <c r="G41" s="13">
        <v>0</v>
      </c>
      <c r="H41" s="17">
        <f t="shared" si="0"/>
        <v>132146</v>
      </c>
      <c r="I41" s="17" t="s">
        <v>233</v>
      </c>
      <c r="J41" s="17"/>
      <c r="K41" s="8" t="s">
        <v>61</v>
      </c>
      <c r="L41" s="26" t="s">
        <v>216</v>
      </c>
    </row>
    <row r="42" spans="1:12" x14ac:dyDescent="0.25">
      <c r="A42" s="21">
        <v>44054</v>
      </c>
      <c r="B42" s="8" t="s">
        <v>62</v>
      </c>
      <c r="C42" s="8" t="s">
        <v>204</v>
      </c>
      <c r="D42" s="8" t="s">
        <v>208</v>
      </c>
      <c r="E42" s="8" t="s">
        <v>213</v>
      </c>
      <c r="F42" s="13">
        <v>4652</v>
      </c>
      <c r="G42" s="13">
        <v>0</v>
      </c>
      <c r="H42" s="17">
        <f t="shared" si="0"/>
        <v>136798</v>
      </c>
      <c r="I42" s="17" t="s">
        <v>255</v>
      </c>
      <c r="J42" s="17"/>
      <c r="K42" s="8" t="s">
        <v>30</v>
      </c>
      <c r="L42" s="26" t="s">
        <v>216</v>
      </c>
    </row>
    <row r="43" spans="1:12" x14ac:dyDescent="0.25">
      <c r="A43" s="21">
        <v>44054</v>
      </c>
      <c r="B43" s="8" t="s">
        <v>63</v>
      </c>
      <c r="C43" s="8" t="s">
        <v>204</v>
      </c>
      <c r="D43" s="8" t="s">
        <v>208</v>
      </c>
      <c r="E43" s="8" t="s">
        <v>213</v>
      </c>
      <c r="F43" s="13">
        <v>4652</v>
      </c>
      <c r="G43" s="13">
        <v>0</v>
      </c>
      <c r="H43" s="17">
        <f t="shared" si="0"/>
        <v>141450</v>
      </c>
      <c r="I43" s="17" t="s">
        <v>256</v>
      </c>
      <c r="J43" s="17"/>
      <c r="K43" s="8" t="s">
        <v>64</v>
      </c>
      <c r="L43" s="26" t="s">
        <v>216</v>
      </c>
    </row>
    <row r="44" spans="1:12" x14ac:dyDescent="0.25">
      <c r="A44" s="21">
        <v>44054</v>
      </c>
      <c r="B44" s="8" t="s">
        <v>17</v>
      </c>
      <c r="C44" s="8"/>
      <c r="D44" s="20" t="s">
        <v>17</v>
      </c>
      <c r="E44" s="8" t="s">
        <v>213</v>
      </c>
      <c r="F44" s="13">
        <v>1</v>
      </c>
      <c r="G44" s="13">
        <v>0</v>
      </c>
      <c r="H44" s="17">
        <f t="shared" si="0"/>
        <v>141451</v>
      </c>
      <c r="I44" s="17" t="s">
        <v>220</v>
      </c>
      <c r="J44" s="17"/>
      <c r="K44" s="8" t="s">
        <v>17</v>
      </c>
      <c r="L44" s="26" t="s">
        <v>216</v>
      </c>
    </row>
    <row r="45" spans="1:12" x14ac:dyDescent="0.25">
      <c r="A45" s="21">
        <v>44054</v>
      </c>
      <c r="B45" s="8" t="s">
        <v>65</v>
      </c>
      <c r="C45" s="8" t="s">
        <v>204</v>
      </c>
      <c r="D45" s="8" t="s">
        <v>208</v>
      </c>
      <c r="E45" s="8" t="s">
        <v>213</v>
      </c>
      <c r="F45" s="13">
        <v>3404</v>
      </c>
      <c r="G45" s="13">
        <v>0</v>
      </c>
      <c r="H45" s="17">
        <f t="shared" si="0"/>
        <v>144855</v>
      </c>
      <c r="I45" s="17" t="s">
        <v>281</v>
      </c>
      <c r="J45" s="17"/>
      <c r="K45" s="8" t="s">
        <v>66</v>
      </c>
      <c r="L45" s="26" t="s">
        <v>216</v>
      </c>
    </row>
    <row r="46" spans="1:12" x14ac:dyDescent="0.25">
      <c r="A46" s="21">
        <v>44054</v>
      </c>
      <c r="B46" s="8" t="s">
        <v>73</v>
      </c>
      <c r="C46" s="8" t="s">
        <v>204</v>
      </c>
      <c r="D46" s="8" t="s">
        <v>208</v>
      </c>
      <c r="E46" s="8" t="s">
        <v>213</v>
      </c>
      <c r="F46" s="13">
        <v>4600</v>
      </c>
      <c r="G46" s="13">
        <v>0</v>
      </c>
      <c r="H46" s="17">
        <f t="shared" si="0"/>
        <v>149455</v>
      </c>
      <c r="I46" s="17" t="s">
        <v>234</v>
      </c>
      <c r="J46" s="17"/>
      <c r="K46" s="8" t="s">
        <v>74</v>
      </c>
      <c r="L46" s="26" t="s">
        <v>216</v>
      </c>
    </row>
    <row r="47" spans="1:12" x14ac:dyDescent="0.25">
      <c r="A47" s="21">
        <v>44054</v>
      </c>
      <c r="B47" s="8" t="s">
        <v>75</v>
      </c>
      <c r="C47" s="8" t="s">
        <v>204</v>
      </c>
      <c r="D47" s="8" t="s">
        <v>208</v>
      </c>
      <c r="E47" s="8" t="s">
        <v>213</v>
      </c>
      <c r="F47" s="13">
        <v>4604</v>
      </c>
      <c r="G47" s="13">
        <v>0</v>
      </c>
      <c r="H47" s="17">
        <f t="shared" si="0"/>
        <v>154059</v>
      </c>
      <c r="I47" s="17" t="s">
        <v>235</v>
      </c>
      <c r="J47" s="17"/>
      <c r="K47" s="8" t="s">
        <v>76</v>
      </c>
      <c r="L47" s="26" t="s">
        <v>216</v>
      </c>
    </row>
    <row r="48" spans="1:12" x14ac:dyDescent="0.25">
      <c r="A48" s="21">
        <v>44054</v>
      </c>
      <c r="B48" s="8" t="s">
        <v>98</v>
      </c>
      <c r="C48" s="8" t="s">
        <v>204</v>
      </c>
      <c r="D48" s="8" t="s">
        <v>208</v>
      </c>
      <c r="E48" s="8" t="s">
        <v>213</v>
      </c>
      <c r="F48" s="13">
        <v>3394</v>
      </c>
      <c r="G48" s="13">
        <v>0</v>
      </c>
      <c r="H48" s="17">
        <f t="shared" si="0"/>
        <v>157453</v>
      </c>
      <c r="I48" s="17" t="s">
        <v>282</v>
      </c>
      <c r="J48" s="17"/>
      <c r="K48" s="8" t="s">
        <v>99</v>
      </c>
      <c r="L48" s="26" t="s">
        <v>216</v>
      </c>
    </row>
    <row r="49" spans="1:12" x14ac:dyDescent="0.25">
      <c r="A49" s="21">
        <v>44054</v>
      </c>
      <c r="B49" s="8" t="s">
        <v>77</v>
      </c>
      <c r="C49" s="8" t="s">
        <v>204</v>
      </c>
      <c r="D49" s="8" t="s">
        <v>208</v>
      </c>
      <c r="E49" s="8" t="s">
        <v>213</v>
      </c>
      <c r="F49" s="13">
        <v>3524</v>
      </c>
      <c r="G49" s="13">
        <v>0</v>
      </c>
      <c r="H49" s="17">
        <f t="shared" si="0"/>
        <v>160977</v>
      </c>
      <c r="I49" s="17" t="s">
        <v>257</v>
      </c>
      <c r="J49" s="17"/>
      <c r="K49" s="8" t="s">
        <v>80</v>
      </c>
      <c r="L49" s="26" t="s">
        <v>216</v>
      </c>
    </row>
    <row r="50" spans="1:12" x14ac:dyDescent="0.25">
      <c r="A50" s="21">
        <v>44054</v>
      </c>
      <c r="B50" s="8" t="s">
        <v>78</v>
      </c>
      <c r="C50" s="8" t="s">
        <v>204</v>
      </c>
      <c r="D50" s="8" t="s">
        <v>208</v>
      </c>
      <c r="E50" s="8" t="s">
        <v>213</v>
      </c>
      <c r="F50" s="13">
        <v>3538</v>
      </c>
      <c r="G50" s="13">
        <v>0</v>
      </c>
      <c r="H50" s="17">
        <f t="shared" si="0"/>
        <v>164515</v>
      </c>
      <c r="I50" s="17" t="s">
        <v>258</v>
      </c>
      <c r="J50" s="17"/>
      <c r="K50" s="8" t="s">
        <v>79</v>
      </c>
      <c r="L50" s="26" t="s">
        <v>216</v>
      </c>
    </row>
    <row r="51" spans="1:12" x14ac:dyDescent="0.25">
      <c r="A51" s="21">
        <v>44055</v>
      </c>
      <c r="B51" s="8" t="s">
        <v>81</v>
      </c>
      <c r="C51" s="8" t="s">
        <v>204</v>
      </c>
      <c r="D51" s="8" t="s">
        <v>208</v>
      </c>
      <c r="E51" s="8" t="s">
        <v>213</v>
      </c>
      <c r="F51" s="13">
        <v>11508</v>
      </c>
      <c r="G51" s="13">
        <v>0</v>
      </c>
      <c r="H51" s="17">
        <f t="shared" si="0"/>
        <v>176023</v>
      </c>
      <c r="I51" s="17" t="s">
        <v>236</v>
      </c>
      <c r="J51" s="17"/>
      <c r="K51" s="8" t="s">
        <v>82</v>
      </c>
      <c r="L51" s="26" t="s">
        <v>216</v>
      </c>
    </row>
    <row r="52" spans="1:12" x14ac:dyDescent="0.25">
      <c r="A52" s="21">
        <v>44055</v>
      </c>
      <c r="B52" s="8" t="s">
        <v>83</v>
      </c>
      <c r="C52" s="8" t="s">
        <v>204</v>
      </c>
      <c r="D52" s="8" t="s">
        <v>208</v>
      </c>
      <c r="E52" s="8" t="s">
        <v>213</v>
      </c>
      <c r="F52" s="13">
        <v>4604</v>
      </c>
      <c r="G52" s="13">
        <v>0</v>
      </c>
      <c r="H52" s="17">
        <f t="shared" si="0"/>
        <v>180627</v>
      </c>
      <c r="I52" s="17" t="s">
        <v>237</v>
      </c>
      <c r="J52" s="17"/>
      <c r="K52" s="8" t="s">
        <v>84</v>
      </c>
      <c r="L52" s="26" t="s">
        <v>216</v>
      </c>
    </row>
    <row r="53" spans="1:12" x14ac:dyDescent="0.25">
      <c r="A53" s="21">
        <v>44055</v>
      </c>
      <c r="B53" s="8" t="s">
        <v>34</v>
      </c>
      <c r="C53" s="8" t="s">
        <v>204</v>
      </c>
      <c r="D53" s="8" t="s">
        <v>208</v>
      </c>
      <c r="E53" s="8" t="s">
        <v>213</v>
      </c>
      <c r="F53" s="13">
        <v>4450</v>
      </c>
      <c r="G53" s="13">
        <v>0</v>
      </c>
      <c r="H53" s="17">
        <f t="shared" si="0"/>
        <v>185077</v>
      </c>
      <c r="I53" s="17" t="s">
        <v>283</v>
      </c>
      <c r="J53" s="17"/>
      <c r="K53" s="8" t="s">
        <v>137</v>
      </c>
      <c r="L53" s="26" t="s">
        <v>216</v>
      </c>
    </row>
    <row r="54" spans="1:12" x14ac:dyDescent="0.25">
      <c r="A54" s="21">
        <v>44055</v>
      </c>
      <c r="B54" s="8" t="s">
        <v>88</v>
      </c>
      <c r="C54" s="8" t="s">
        <v>204</v>
      </c>
      <c r="D54" s="8" t="s">
        <v>208</v>
      </c>
      <c r="E54" s="8" t="s">
        <v>213</v>
      </c>
      <c r="F54" s="13">
        <v>3394</v>
      </c>
      <c r="G54" s="13">
        <v>0</v>
      </c>
      <c r="H54" s="17">
        <f t="shared" si="0"/>
        <v>188471</v>
      </c>
      <c r="I54" s="17" t="s">
        <v>284</v>
      </c>
      <c r="J54" s="17"/>
      <c r="K54" s="8" t="s">
        <v>89</v>
      </c>
      <c r="L54" s="26" t="s">
        <v>216</v>
      </c>
    </row>
    <row r="55" spans="1:12" x14ac:dyDescent="0.25">
      <c r="A55" s="21">
        <v>44055</v>
      </c>
      <c r="B55" s="8" t="s">
        <v>97</v>
      </c>
      <c r="C55" s="8" t="s">
        <v>204</v>
      </c>
      <c r="D55" s="8" t="s">
        <v>208</v>
      </c>
      <c r="E55" s="8" t="s">
        <v>213</v>
      </c>
      <c r="F55" s="13">
        <v>4652</v>
      </c>
      <c r="G55" s="13">
        <v>0</v>
      </c>
      <c r="H55" s="17">
        <f t="shared" si="0"/>
        <v>193123</v>
      </c>
      <c r="I55" s="17" t="s">
        <v>259</v>
      </c>
      <c r="J55" s="17"/>
      <c r="K55" s="8" t="s">
        <v>102</v>
      </c>
      <c r="L55" s="26" t="s">
        <v>216</v>
      </c>
    </row>
    <row r="56" spans="1:12" x14ac:dyDescent="0.25">
      <c r="A56" s="21">
        <v>44055</v>
      </c>
      <c r="B56" s="8" t="s">
        <v>100</v>
      </c>
      <c r="C56" s="8" t="s">
        <v>204</v>
      </c>
      <c r="D56" s="8" t="s">
        <v>208</v>
      </c>
      <c r="E56" s="8" t="s">
        <v>213</v>
      </c>
      <c r="F56" s="13">
        <v>3408</v>
      </c>
      <c r="G56" s="13">
        <v>0</v>
      </c>
      <c r="H56" s="17">
        <f t="shared" si="0"/>
        <v>196531</v>
      </c>
      <c r="I56" s="17" t="s">
        <v>285</v>
      </c>
      <c r="J56" s="17"/>
      <c r="K56" s="8" t="s">
        <v>101</v>
      </c>
      <c r="L56" s="26" t="s">
        <v>216</v>
      </c>
    </row>
    <row r="57" spans="1:12" x14ac:dyDescent="0.25">
      <c r="A57" s="21">
        <v>44055</v>
      </c>
      <c r="B57" s="8" t="s">
        <v>91</v>
      </c>
      <c r="C57" s="8" t="s">
        <v>204</v>
      </c>
      <c r="D57" s="8" t="s">
        <v>208</v>
      </c>
      <c r="E57" s="8" t="s">
        <v>213</v>
      </c>
      <c r="F57" s="13">
        <v>3533</v>
      </c>
      <c r="G57" s="13">
        <v>0</v>
      </c>
      <c r="H57" s="17">
        <f t="shared" si="0"/>
        <v>200064</v>
      </c>
      <c r="I57" s="17" t="s">
        <v>238</v>
      </c>
      <c r="J57" s="17"/>
      <c r="K57" s="8" t="s">
        <v>92</v>
      </c>
      <c r="L57" s="26" t="s">
        <v>216</v>
      </c>
    </row>
    <row r="58" spans="1:12" x14ac:dyDescent="0.25">
      <c r="A58" s="21">
        <v>44058</v>
      </c>
      <c r="B58" s="8" t="s">
        <v>95</v>
      </c>
      <c r="C58" s="8" t="s">
        <v>204</v>
      </c>
      <c r="D58" s="8" t="s">
        <v>208</v>
      </c>
      <c r="E58" s="8" t="s">
        <v>213</v>
      </c>
      <c r="F58" s="13">
        <v>3404</v>
      </c>
      <c r="G58" s="13">
        <v>0</v>
      </c>
      <c r="H58" s="17">
        <f t="shared" si="0"/>
        <v>203468</v>
      </c>
      <c r="I58" s="17" t="s">
        <v>286</v>
      </c>
      <c r="J58" s="17"/>
      <c r="K58" s="8" t="s">
        <v>96</v>
      </c>
      <c r="L58" s="26" t="s">
        <v>216</v>
      </c>
    </row>
    <row r="59" spans="1:12" x14ac:dyDescent="0.25">
      <c r="A59" s="21">
        <v>44058</v>
      </c>
      <c r="B59" s="8" t="s">
        <v>93</v>
      </c>
      <c r="C59" s="8" t="s">
        <v>204</v>
      </c>
      <c r="D59" s="8" t="s">
        <v>208</v>
      </c>
      <c r="E59" s="8" t="s">
        <v>213</v>
      </c>
      <c r="F59" s="13">
        <v>3221</v>
      </c>
      <c r="G59" s="13">
        <v>0</v>
      </c>
      <c r="H59" s="17">
        <f t="shared" si="0"/>
        <v>206689</v>
      </c>
      <c r="I59" s="17" t="s">
        <v>287</v>
      </c>
      <c r="J59" s="17"/>
      <c r="K59" s="8" t="s">
        <v>94</v>
      </c>
      <c r="L59" s="26" t="s">
        <v>216</v>
      </c>
    </row>
    <row r="60" spans="1:12" x14ac:dyDescent="0.25">
      <c r="A60" s="21">
        <v>44058</v>
      </c>
      <c r="B60" s="8" t="s">
        <v>87</v>
      </c>
      <c r="C60" s="8" t="s">
        <v>204</v>
      </c>
      <c r="D60" s="8" t="s">
        <v>208</v>
      </c>
      <c r="E60" s="8" t="s">
        <v>213</v>
      </c>
      <c r="F60" s="13">
        <v>4604</v>
      </c>
      <c r="G60" s="13">
        <v>0</v>
      </c>
      <c r="H60" s="17">
        <f t="shared" si="0"/>
        <v>211293</v>
      </c>
      <c r="I60" s="17" t="s">
        <v>239</v>
      </c>
      <c r="J60" s="17"/>
      <c r="K60" s="8" t="s">
        <v>90</v>
      </c>
      <c r="L60" s="26" t="s">
        <v>216</v>
      </c>
    </row>
    <row r="61" spans="1:12" x14ac:dyDescent="0.25">
      <c r="A61" s="21">
        <v>44059</v>
      </c>
      <c r="B61" s="8" t="s">
        <v>113</v>
      </c>
      <c r="C61" s="8" t="s">
        <v>204</v>
      </c>
      <c r="D61" s="8" t="s">
        <v>208</v>
      </c>
      <c r="E61" s="8" t="s">
        <v>213</v>
      </c>
      <c r="F61" s="13">
        <v>3408</v>
      </c>
      <c r="G61" s="13">
        <v>0</v>
      </c>
      <c r="H61" s="17">
        <f t="shared" si="0"/>
        <v>214701</v>
      </c>
      <c r="I61" s="17" t="s">
        <v>288</v>
      </c>
      <c r="J61" s="17"/>
      <c r="K61" s="8" t="s">
        <v>114</v>
      </c>
      <c r="L61" s="26" t="s">
        <v>216</v>
      </c>
    </row>
    <row r="62" spans="1:12" x14ac:dyDescent="0.25">
      <c r="A62" s="21">
        <v>44060</v>
      </c>
      <c r="B62" s="8" t="s">
        <v>16</v>
      </c>
      <c r="C62" s="8" t="s">
        <v>203</v>
      </c>
      <c r="D62" s="8" t="s">
        <v>41</v>
      </c>
      <c r="E62" s="8" t="s">
        <v>213</v>
      </c>
      <c r="F62" s="13">
        <v>17500</v>
      </c>
      <c r="G62" s="13">
        <v>0</v>
      </c>
      <c r="H62" s="17">
        <f t="shared" ref="H62:H80" si="1">+H61+F62-G62</f>
        <v>232201</v>
      </c>
      <c r="I62" s="17" t="s">
        <v>220</v>
      </c>
      <c r="J62" s="17"/>
      <c r="K62" s="8" t="s">
        <v>23</v>
      </c>
      <c r="L62" s="26" t="s">
        <v>216</v>
      </c>
    </row>
    <row r="63" spans="1:12" x14ac:dyDescent="0.25">
      <c r="A63" s="21">
        <v>44060</v>
      </c>
      <c r="B63" s="8" t="s">
        <v>110</v>
      </c>
      <c r="C63" s="8"/>
      <c r="D63" s="8"/>
      <c r="E63" s="8" t="s">
        <v>212</v>
      </c>
      <c r="F63" s="13">
        <v>0</v>
      </c>
      <c r="G63" s="13">
        <f>2000+2550+1700+1000</f>
        <v>7250</v>
      </c>
      <c r="H63" s="17">
        <f t="shared" si="1"/>
        <v>224951</v>
      </c>
      <c r="I63" s="17" t="s">
        <v>220</v>
      </c>
      <c r="J63" s="17"/>
      <c r="K63" s="8" t="s">
        <v>103</v>
      </c>
      <c r="L63" s="26" t="s">
        <v>216</v>
      </c>
    </row>
    <row r="64" spans="1:12" x14ac:dyDescent="0.25">
      <c r="A64" s="21">
        <v>44061</v>
      </c>
      <c r="B64" s="8" t="s">
        <v>117</v>
      </c>
      <c r="C64" s="8" t="s">
        <v>204</v>
      </c>
      <c r="D64" s="8" t="s">
        <v>208</v>
      </c>
      <c r="E64" s="8" t="s">
        <v>213</v>
      </c>
      <c r="F64" s="13">
        <v>4604</v>
      </c>
      <c r="G64" s="13">
        <v>0</v>
      </c>
      <c r="H64" s="17">
        <f t="shared" si="1"/>
        <v>229555</v>
      </c>
      <c r="I64" s="17" t="s">
        <v>240</v>
      </c>
      <c r="J64" s="17"/>
      <c r="K64" s="8" t="s">
        <v>118</v>
      </c>
      <c r="L64" s="26" t="s">
        <v>216</v>
      </c>
    </row>
    <row r="65" spans="1:12" x14ac:dyDescent="0.25">
      <c r="A65" s="21">
        <v>44063</v>
      </c>
      <c r="B65" s="8" t="s">
        <v>111</v>
      </c>
      <c r="C65" s="8" t="s">
        <v>204</v>
      </c>
      <c r="D65" s="8" t="s">
        <v>208</v>
      </c>
      <c r="E65" s="8" t="s">
        <v>213</v>
      </c>
      <c r="F65" s="13">
        <v>3408</v>
      </c>
      <c r="G65" s="13">
        <v>0</v>
      </c>
      <c r="H65" s="17">
        <f t="shared" si="1"/>
        <v>232963</v>
      </c>
      <c r="I65" s="17" t="s">
        <v>289</v>
      </c>
      <c r="J65" s="17"/>
      <c r="K65" s="8" t="s">
        <v>112</v>
      </c>
      <c r="L65" s="26" t="s">
        <v>216</v>
      </c>
    </row>
    <row r="66" spans="1:12" x14ac:dyDescent="0.25">
      <c r="A66" s="21">
        <v>44063</v>
      </c>
      <c r="B66" s="8" t="s">
        <v>115</v>
      </c>
      <c r="C66" s="8" t="s">
        <v>203</v>
      </c>
      <c r="D66" s="8" t="s">
        <v>208</v>
      </c>
      <c r="E66" s="8" t="s">
        <v>213</v>
      </c>
      <c r="F66" s="13">
        <v>3550</v>
      </c>
      <c r="G66" s="13">
        <v>0</v>
      </c>
      <c r="H66" s="17">
        <f t="shared" si="1"/>
        <v>236513</v>
      </c>
      <c r="I66" s="17" t="s">
        <v>260</v>
      </c>
      <c r="J66" s="17"/>
      <c r="K66" s="8" t="s">
        <v>116</v>
      </c>
      <c r="L66" s="26" t="s">
        <v>216</v>
      </c>
    </row>
    <row r="67" spans="1:12" x14ac:dyDescent="0.25">
      <c r="A67" s="21">
        <v>44063</v>
      </c>
      <c r="B67" s="8" t="s">
        <v>119</v>
      </c>
      <c r="C67" s="8" t="s">
        <v>204</v>
      </c>
      <c r="D67" s="8" t="s">
        <v>208</v>
      </c>
      <c r="E67" s="8" t="s">
        <v>213</v>
      </c>
      <c r="F67" s="13">
        <v>3533</v>
      </c>
      <c r="G67" s="13">
        <v>0</v>
      </c>
      <c r="H67" s="17">
        <f t="shared" si="1"/>
        <v>240046</v>
      </c>
      <c r="I67" s="17" t="s">
        <v>241</v>
      </c>
      <c r="J67" s="17"/>
      <c r="K67" s="8" t="s">
        <v>120</v>
      </c>
      <c r="L67" s="26" t="s">
        <v>216</v>
      </c>
    </row>
    <row r="68" spans="1:12" x14ac:dyDescent="0.25">
      <c r="A68" s="21">
        <v>44063</v>
      </c>
      <c r="B68" s="8" t="s">
        <v>123</v>
      </c>
      <c r="C68" s="8" t="s">
        <v>204</v>
      </c>
      <c r="D68" s="8" t="s">
        <v>208</v>
      </c>
      <c r="E68" s="8" t="s">
        <v>213</v>
      </c>
      <c r="F68" s="13">
        <v>4604</v>
      </c>
      <c r="G68" s="13">
        <v>0</v>
      </c>
      <c r="H68" s="17">
        <f t="shared" si="1"/>
        <v>244650</v>
      </c>
      <c r="I68" s="17" t="s">
        <v>256</v>
      </c>
      <c r="J68" s="17"/>
      <c r="K68" s="8" t="s">
        <v>138</v>
      </c>
      <c r="L68" s="26" t="s">
        <v>216</v>
      </c>
    </row>
    <row r="69" spans="1:12" x14ac:dyDescent="0.25">
      <c r="A69" s="21">
        <v>44064</v>
      </c>
      <c r="B69" s="8" t="s">
        <v>104</v>
      </c>
      <c r="C69" s="8" t="s">
        <v>204</v>
      </c>
      <c r="D69" s="8" t="s">
        <v>208</v>
      </c>
      <c r="E69" s="8" t="s">
        <v>213</v>
      </c>
      <c r="F69" s="13">
        <v>9208</v>
      </c>
      <c r="G69" s="13">
        <v>0</v>
      </c>
      <c r="H69" s="17">
        <f t="shared" si="1"/>
        <v>253858</v>
      </c>
      <c r="I69" s="17" t="s">
        <v>261</v>
      </c>
      <c r="J69" s="17"/>
      <c r="K69" s="8" t="s">
        <v>105</v>
      </c>
      <c r="L69" s="26" t="s">
        <v>216</v>
      </c>
    </row>
    <row r="70" spans="1:12" x14ac:dyDescent="0.25">
      <c r="A70" s="21">
        <v>44064</v>
      </c>
      <c r="B70" s="8" t="s">
        <v>71</v>
      </c>
      <c r="C70" s="8" t="s">
        <v>204</v>
      </c>
      <c r="D70" s="8" t="s">
        <v>208</v>
      </c>
      <c r="E70" s="8" t="s">
        <v>213</v>
      </c>
      <c r="F70" s="13">
        <v>8844</v>
      </c>
      <c r="G70" s="13">
        <v>0</v>
      </c>
      <c r="H70" s="17">
        <f t="shared" si="1"/>
        <v>262702</v>
      </c>
      <c r="I70" s="17" t="s">
        <v>262</v>
      </c>
      <c r="J70" s="17"/>
      <c r="K70" s="8" t="s">
        <v>72</v>
      </c>
      <c r="L70" s="26" t="s">
        <v>216</v>
      </c>
    </row>
    <row r="71" spans="1:12" x14ac:dyDescent="0.25">
      <c r="A71" s="21">
        <v>44064</v>
      </c>
      <c r="B71" s="8" t="s">
        <v>106</v>
      </c>
      <c r="C71" s="8" t="s">
        <v>204</v>
      </c>
      <c r="D71" s="8" t="s">
        <v>208</v>
      </c>
      <c r="E71" s="8" t="s">
        <v>213</v>
      </c>
      <c r="F71" s="13">
        <v>3538</v>
      </c>
      <c r="G71" s="13">
        <v>0</v>
      </c>
      <c r="H71" s="17">
        <f t="shared" si="1"/>
        <v>266240</v>
      </c>
      <c r="I71" s="17" t="s">
        <v>263</v>
      </c>
      <c r="J71" s="17"/>
      <c r="K71" s="8" t="s">
        <v>107</v>
      </c>
      <c r="L71" s="26" t="s">
        <v>216</v>
      </c>
    </row>
    <row r="72" spans="1:12" x14ac:dyDescent="0.25">
      <c r="A72" s="21">
        <v>44064</v>
      </c>
      <c r="B72" s="8" t="s">
        <v>108</v>
      </c>
      <c r="C72" s="8" t="s">
        <v>204</v>
      </c>
      <c r="D72" s="8" t="s">
        <v>208</v>
      </c>
      <c r="E72" s="8" t="s">
        <v>213</v>
      </c>
      <c r="F72" s="13">
        <v>3408</v>
      </c>
      <c r="G72" s="13">
        <v>0</v>
      </c>
      <c r="H72" s="17">
        <f t="shared" si="1"/>
        <v>269648</v>
      </c>
      <c r="I72" s="17" t="s">
        <v>264</v>
      </c>
      <c r="J72" s="17"/>
      <c r="K72" s="8" t="s">
        <v>109</v>
      </c>
      <c r="L72" s="26" t="s">
        <v>216</v>
      </c>
    </row>
    <row r="73" spans="1:12" x14ac:dyDescent="0.25">
      <c r="A73" s="21">
        <v>44064</v>
      </c>
      <c r="B73" s="8" t="s">
        <v>121</v>
      </c>
      <c r="C73" s="8" t="s">
        <v>204</v>
      </c>
      <c r="D73" s="8" t="s">
        <v>208</v>
      </c>
      <c r="E73" s="8" t="s">
        <v>213</v>
      </c>
      <c r="F73" s="13">
        <v>3221</v>
      </c>
      <c r="G73" s="13">
        <v>0</v>
      </c>
      <c r="H73" s="17">
        <f t="shared" si="1"/>
        <v>272869</v>
      </c>
      <c r="I73" s="17" t="s">
        <v>290</v>
      </c>
      <c r="J73" s="17"/>
      <c r="K73" s="8" t="s">
        <v>122</v>
      </c>
      <c r="L73" s="26" t="s">
        <v>216</v>
      </c>
    </row>
    <row r="74" spans="1:12" x14ac:dyDescent="0.25">
      <c r="A74" s="21">
        <v>44064</v>
      </c>
      <c r="B74" s="8" t="s">
        <v>128</v>
      </c>
      <c r="C74" s="8" t="s">
        <v>203</v>
      </c>
      <c r="D74" s="8" t="s">
        <v>41</v>
      </c>
      <c r="E74" s="8" t="s">
        <v>213</v>
      </c>
      <c r="F74" s="13">
        <v>4000</v>
      </c>
      <c r="G74" s="13">
        <v>0</v>
      </c>
      <c r="H74" s="17">
        <f t="shared" si="1"/>
        <v>276869</v>
      </c>
      <c r="I74" s="17" t="s">
        <v>220</v>
      </c>
      <c r="J74" s="17"/>
      <c r="K74" s="8" t="s">
        <v>129</v>
      </c>
      <c r="L74" s="26" t="s">
        <v>216</v>
      </c>
    </row>
    <row r="75" spans="1:12" x14ac:dyDescent="0.25">
      <c r="A75" s="21">
        <v>44064</v>
      </c>
      <c r="B75" s="8" t="s">
        <v>132</v>
      </c>
      <c r="C75" s="8" t="s">
        <v>204</v>
      </c>
      <c r="D75" s="8" t="s">
        <v>208</v>
      </c>
      <c r="E75" s="8" t="s">
        <v>213</v>
      </c>
      <c r="F75" s="13">
        <v>3548</v>
      </c>
      <c r="G75" s="13">
        <v>0</v>
      </c>
      <c r="H75" s="17">
        <f t="shared" si="1"/>
        <v>280417</v>
      </c>
      <c r="I75" s="17" t="s">
        <v>265</v>
      </c>
      <c r="J75" s="17"/>
      <c r="K75" s="8" t="s">
        <v>134</v>
      </c>
      <c r="L75" s="26" t="s">
        <v>216</v>
      </c>
    </row>
    <row r="76" spans="1:12" x14ac:dyDescent="0.25">
      <c r="A76" s="21">
        <v>44064</v>
      </c>
      <c r="B76" s="8" t="s">
        <v>133</v>
      </c>
      <c r="C76" s="8" t="s">
        <v>204</v>
      </c>
      <c r="D76" s="8" t="s">
        <v>41</v>
      </c>
      <c r="E76" s="8" t="s">
        <v>213</v>
      </c>
      <c r="F76" s="13">
        <v>3000</v>
      </c>
      <c r="G76" s="13">
        <v>0</v>
      </c>
      <c r="H76" s="17">
        <f t="shared" si="1"/>
        <v>283417</v>
      </c>
      <c r="I76" s="17" t="s">
        <v>265</v>
      </c>
      <c r="J76" s="17"/>
      <c r="K76" s="8" t="s">
        <v>135</v>
      </c>
      <c r="L76" s="26" t="s">
        <v>216</v>
      </c>
    </row>
    <row r="77" spans="1:12" x14ac:dyDescent="0.25">
      <c r="A77" s="21">
        <v>44065</v>
      </c>
      <c r="B77" s="8" t="s">
        <v>126</v>
      </c>
      <c r="C77" s="8" t="s">
        <v>204</v>
      </c>
      <c r="D77" s="8" t="s">
        <v>208</v>
      </c>
      <c r="E77" s="8" t="s">
        <v>213</v>
      </c>
      <c r="F77" s="13">
        <v>4652</v>
      </c>
      <c r="G77" s="13">
        <v>0</v>
      </c>
      <c r="H77" s="17">
        <f t="shared" si="1"/>
        <v>288069</v>
      </c>
      <c r="I77" s="17" t="s">
        <v>266</v>
      </c>
      <c r="J77" s="17"/>
      <c r="K77" s="8" t="s">
        <v>124</v>
      </c>
      <c r="L77" s="26" t="s">
        <v>216</v>
      </c>
    </row>
    <row r="78" spans="1:12" x14ac:dyDescent="0.25">
      <c r="A78" s="21">
        <v>44065</v>
      </c>
      <c r="B78" s="8" t="s">
        <v>127</v>
      </c>
      <c r="C78" s="8" t="s">
        <v>204</v>
      </c>
      <c r="D78" s="8" t="s">
        <v>208</v>
      </c>
      <c r="E78" s="8" t="s">
        <v>213</v>
      </c>
      <c r="F78" s="13">
        <v>3418</v>
      </c>
      <c r="G78" s="13">
        <v>0</v>
      </c>
      <c r="H78" s="17">
        <f t="shared" si="1"/>
        <v>291487</v>
      </c>
      <c r="I78" s="17" t="s">
        <v>242</v>
      </c>
      <c r="J78" s="17"/>
      <c r="K78" s="8" t="s">
        <v>125</v>
      </c>
      <c r="L78" s="26" t="s">
        <v>216</v>
      </c>
    </row>
    <row r="79" spans="1:12" x14ac:dyDescent="0.25">
      <c r="A79" s="21">
        <v>44066</v>
      </c>
      <c r="B79" s="8" t="s">
        <v>130</v>
      </c>
      <c r="C79" s="8" t="s">
        <v>204</v>
      </c>
      <c r="D79" s="8" t="s">
        <v>208</v>
      </c>
      <c r="E79" s="8" t="s">
        <v>213</v>
      </c>
      <c r="F79" s="13">
        <v>4594</v>
      </c>
      <c r="G79" s="13">
        <v>0</v>
      </c>
      <c r="H79" s="17">
        <f t="shared" si="1"/>
        <v>296081</v>
      </c>
      <c r="I79" s="17" t="s">
        <v>267</v>
      </c>
      <c r="J79" s="17"/>
      <c r="K79" s="8" t="s">
        <v>131</v>
      </c>
      <c r="L79" s="26" t="s">
        <v>216</v>
      </c>
    </row>
    <row r="80" spans="1:12" x14ac:dyDescent="0.25">
      <c r="A80" s="21">
        <v>44066</v>
      </c>
      <c r="B80" s="8" t="s">
        <v>140</v>
      </c>
      <c r="C80" s="8" t="s">
        <v>204</v>
      </c>
      <c r="D80" s="8" t="s">
        <v>208</v>
      </c>
      <c r="E80" s="8" t="s">
        <v>213</v>
      </c>
      <c r="F80" s="13">
        <v>8496</v>
      </c>
      <c r="G80" s="13">
        <v>0</v>
      </c>
      <c r="H80" s="17">
        <f t="shared" si="1"/>
        <v>304577</v>
      </c>
      <c r="I80" s="17" t="s">
        <v>243</v>
      </c>
      <c r="J80" s="17"/>
      <c r="K80" s="8" t="s">
        <v>141</v>
      </c>
      <c r="L80" s="20" t="s">
        <v>147</v>
      </c>
    </row>
    <row r="81" spans="1:12" x14ac:dyDescent="0.25">
      <c r="A81" s="21">
        <v>44067</v>
      </c>
      <c r="B81" s="8" t="s">
        <v>133</v>
      </c>
      <c r="C81" s="8" t="s">
        <v>204</v>
      </c>
      <c r="D81" s="8" t="s">
        <v>41</v>
      </c>
      <c r="E81" s="8" t="s">
        <v>213</v>
      </c>
      <c r="F81" s="13">
        <v>500</v>
      </c>
      <c r="G81" s="13">
        <v>0</v>
      </c>
      <c r="H81" s="17">
        <f t="shared" ref="H81:H93" si="2">+H80+F81-G81</f>
        <v>305077</v>
      </c>
      <c r="I81" s="17" t="s">
        <v>220</v>
      </c>
      <c r="J81" s="17"/>
      <c r="K81" s="8" t="s">
        <v>135</v>
      </c>
      <c r="L81" s="26" t="s">
        <v>216</v>
      </c>
    </row>
    <row r="82" spans="1:12" x14ac:dyDescent="0.25">
      <c r="A82" s="21">
        <v>44068</v>
      </c>
      <c r="B82" s="8" t="s">
        <v>153</v>
      </c>
      <c r="C82" s="8" t="s">
        <v>204</v>
      </c>
      <c r="D82" s="8" t="s">
        <v>208</v>
      </c>
      <c r="E82" s="8" t="s">
        <v>213</v>
      </c>
      <c r="F82" s="13">
        <v>3408</v>
      </c>
      <c r="G82" s="13">
        <v>0</v>
      </c>
      <c r="H82" s="17">
        <f t="shared" si="2"/>
        <v>308485</v>
      </c>
      <c r="I82" s="17" t="s">
        <v>291</v>
      </c>
      <c r="J82" s="17"/>
      <c r="K82" s="8" t="s">
        <v>154</v>
      </c>
      <c r="L82" s="26" t="s">
        <v>216</v>
      </c>
    </row>
    <row r="83" spans="1:12" x14ac:dyDescent="0.25">
      <c r="A83" s="21">
        <v>44068</v>
      </c>
      <c r="B83" s="8" t="s">
        <v>142</v>
      </c>
      <c r="C83" s="8" t="s">
        <v>204</v>
      </c>
      <c r="D83" s="8" t="s">
        <v>208</v>
      </c>
      <c r="E83" s="8" t="s">
        <v>213</v>
      </c>
      <c r="F83" s="13">
        <v>3399</v>
      </c>
      <c r="G83" s="13">
        <v>0</v>
      </c>
      <c r="H83" s="17">
        <f t="shared" si="2"/>
        <v>311884</v>
      </c>
      <c r="I83" s="17" t="s">
        <v>292</v>
      </c>
      <c r="J83" s="17"/>
      <c r="K83" s="8" t="s">
        <v>143</v>
      </c>
      <c r="L83" s="26" t="s">
        <v>216</v>
      </c>
    </row>
    <row r="84" spans="1:12" x14ac:dyDescent="0.25">
      <c r="A84" s="21">
        <v>44068</v>
      </c>
      <c r="B84" s="8" t="s">
        <v>159</v>
      </c>
      <c r="C84" s="8" t="s">
        <v>204</v>
      </c>
      <c r="D84" s="8" t="s">
        <v>208</v>
      </c>
      <c r="E84" s="8" t="s">
        <v>213</v>
      </c>
      <c r="F84" s="13">
        <v>3524</v>
      </c>
      <c r="G84" s="13">
        <v>0</v>
      </c>
      <c r="H84" s="17">
        <f t="shared" si="2"/>
        <v>315408</v>
      </c>
      <c r="I84" s="17" t="s">
        <v>268</v>
      </c>
      <c r="J84" s="17"/>
      <c r="K84" s="8" t="s">
        <v>160</v>
      </c>
      <c r="L84" s="26" t="s">
        <v>216</v>
      </c>
    </row>
    <row r="85" spans="1:12" x14ac:dyDescent="0.25">
      <c r="A85" s="21">
        <v>44069</v>
      </c>
      <c r="B85" s="8" t="s">
        <v>155</v>
      </c>
      <c r="C85" s="8" t="s">
        <v>204</v>
      </c>
      <c r="D85" s="8" t="s">
        <v>208</v>
      </c>
      <c r="E85" s="8" t="s">
        <v>213</v>
      </c>
      <c r="F85" s="13">
        <v>4604</v>
      </c>
      <c r="G85" s="13">
        <v>0</v>
      </c>
      <c r="H85" s="17">
        <f t="shared" si="2"/>
        <v>320012</v>
      </c>
      <c r="I85" s="17" t="s">
        <v>244</v>
      </c>
      <c r="J85" s="17"/>
      <c r="K85" s="8" t="s">
        <v>156</v>
      </c>
      <c r="L85" s="26" t="s">
        <v>216</v>
      </c>
    </row>
    <row r="86" spans="1:12" x14ac:dyDescent="0.25">
      <c r="A86" s="21">
        <v>44069</v>
      </c>
      <c r="B86" s="8" t="s">
        <v>157</v>
      </c>
      <c r="C86" s="8" t="s">
        <v>204</v>
      </c>
      <c r="D86" s="8" t="s">
        <v>208</v>
      </c>
      <c r="E86" s="8" t="s">
        <v>213</v>
      </c>
      <c r="F86" s="13">
        <v>3408</v>
      </c>
      <c r="G86" s="13">
        <v>0</v>
      </c>
      <c r="H86" s="17">
        <f t="shared" si="2"/>
        <v>323420</v>
      </c>
      <c r="I86" s="17" t="s">
        <v>293</v>
      </c>
      <c r="J86" s="17"/>
      <c r="K86" s="8" t="s">
        <v>158</v>
      </c>
      <c r="L86" s="26" t="s">
        <v>216</v>
      </c>
    </row>
    <row r="87" spans="1:12" x14ac:dyDescent="0.25">
      <c r="A87" s="21">
        <v>44069</v>
      </c>
      <c r="B87" s="8" t="s">
        <v>145</v>
      </c>
      <c r="C87" s="8" t="s">
        <v>204</v>
      </c>
      <c r="D87" s="8" t="s">
        <v>41</v>
      </c>
      <c r="E87" s="8" t="s">
        <v>213</v>
      </c>
      <c r="F87" s="13">
        <v>84000</v>
      </c>
      <c r="G87" s="13">
        <v>0</v>
      </c>
      <c r="H87" s="17">
        <f t="shared" si="2"/>
        <v>407420</v>
      </c>
      <c r="I87" s="17" t="s">
        <v>220</v>
      </c>
      <c r="J87" s="17"/>
      <c r="K87" s="8" t="s">
        <v>144</v>
      </c>
      <c r="L87" s="26" t="s">
        <v>216</v>
      </c>
    </row>
    <row r="88" spans="1:12" x14ac:dyDescent="0.25">
      <c r="A88" s="21">
        <v>44070</v>
      </c>
      <c r="B88" s="8" t="s">
        <v>159</v>
      </c>
      <c r="C88" s="8" t="s">
        <v>204</v>
      </c>
      <c r="D88" s="8" t="s">
        <v>208</v>
      </c>
      <c r="E88" s="8" t="s">
        <v>213</v>
      </c>
      <c r="F88" s="13">
        <v>3408</v>
      </c>
      <c r="G88" s="13">
        <v>0</v>
      </c>
      <c r="H88" s="17">
        <f t="shared" si="2"/>
        <v>410828</v>
      </c>
      <c r="I88" s="17" t="s">
        <v>269</v>
      </c>
      <c r="J88" s="17"/>
      <c r="K88" s="8" t="s">
        <v>161</v>
      </c>
      <c r="L88" s="26" t="s">
        <v>216</v>
      </c>
    </row>
    <row r="89" spans="1:12" x14ac:dyDescent="0.25">
      <c r="A89" s="21">
        <v>44070</v>
      </c>
      <c r="B89" s="8" t="s">
        <v>146</v>
      </c>
      <c r="C89" s="8" t="s">
        <v>204</v>
      </c>
      <c r="D89" s="8" t="s">
        <v>208</v>
      </c>
      <c r="E89" s="8" t="s">
        <v>213</v>
      </c>
      <c r="F89" s="13">
        <v>3418</v>
      </c>
      <c r="G89" s="13">
        <v>0</v>
      </c>
      <c r="H89" s="17">
        <f t="shared" si="2"/>
        <v>414246</v>
      </c>
      <c r="I89" s="17" t="s">
        <v>245</v>
      </c>
      <c r="J89" s="17"/>
      <c r="K89" s="8" t="s">
        <v>148</v>
      </c>
      <c r="L89" s="26" t="s">
        <v>216</v>
      </c>
    </row>
    <row r="90" spans="1:12" x14ac:dyDescent="0.25">
      <c r="A90" s="21">
        <v>44071</v>
      </c>
      <c r="B90" s="8" t="s">
        <v>149</v>
      </c>
      <c r="C90" s="8" t="s">
        <v>204</v>
      </c>
      <c r="D90" s="8" t="s">
        <v>208</v>
      </c>
      <c r="E90" s="8" t="s">
        <v>213</v>
      </c>
      <c r="F90" s="13">
        <v>8631</v>
      </c>
      <c r="G90" s="13">
        <v>0</v>
      </c>
      <c r="H90" s="17">
        <f t="shared" si="2"/>
        <v>422877</v>
      </c>
      <c r="I90" s="17" t="s">
        <v>270</v>
      </c>
      <c r="J90" s="17"/>
      <c r="K90" s="8" t="s">
        <v>151</v>
      </c>
      <c r="L90" s="26" t="s">
        <v>216</v>
      </c>
    </row>
    <row r="91" spans="1:12" x14ac:dyDescent="0.25">
      <c r="A91" s="21">
        <v>44071</v>
      </c>
      <c r="B91" s="8" t="s">
        <v>150</v>
      </c>
      <c r="C91" s="8" t="s">
        <v>204</v>
      </c>
      <c r="D91" s="8" t="s">
        <v>208</v>
      </c>
      <c r="E91" s="8" t="s">
        <v>213</v>
      </c>
      <c r="F91" s="13">
        <v>3399</v>
      </c>
      <c r="G91" s="13">
        <v>0</v>
      </c>
      <c r="H91" s="17">
        <f t="shared" si="2"/>
        <v>426276</v>
      </c>
      <c r="I91" s="17" t="s">
        <v>246</v>
      </c>
      <c r="J91" s="17"/>
      <c r="K91" s="8" t="s">
        <v>152</v>
      </c>
      <c r="L91" s="26" t="s">
        <v>216</v>
      </c>
    </row>
    <row r="92" spans="1:12" x14ac:dyDescent="0.25">
      <c r="A92" s="21">
        <v>44071</v>
      </c>
      <c r="B92" s="8" t="s">
        <v>171</v>
      </c>
      <c r="C92" s="8" t="s">
        <v>203</v>
      </c>
      <c r="D92" s="8" t="s">
        <v>208</v>
      </c>
      <c r="E92" s="8" t="s">
        <v>213</v>
      </c>
      <c r="F92" s="13">
        <v>3408</v>
      </c>
      <c r="G92" s="13">
        <v>0</v>
      </c>
      <c r="H92" s="17">
        <f t="shared" si="2"/>
        <v>429684</v>
      </c>
      <c r="I92" s="17" t="s">
        <v>271</v>
      </c>
      <c r="J92" s="17"/>
      <c r="K92" s="8" t="s">
        <v>162</v>
      </c>
      <c r="L92" s="26" t="s">
        <v>216</v>
      </c>
    </row>
    <row r="93" spans="1:12" x14ac:dyDescent="0.25">
      <c r="A93" s="21">
        <v>44071</v>
      </c>
      <c r="B93" s="8" t="s">
        <v>163</v>
      </c>
      <c r="C93" s="8" t="s">
        <v>204</v>
      </c>
      <c r="D93" s="8" t="s">
        <v>208</v>
      </c>
      <c r="E93" s="8" t="s">
        <v>213</v>
      </c>
      <c r="F93" s="13">
        <v>3538</v>
      </c>
      <c r="G93" s="13">
        <v>0</v>
      </c>
      <c r="H93" s="17">
        <f t="shared" si="2"/>
        <v>433222</v>
      </c>
      <c r="I93" s="17" t="s">
        <v>272</v>
      </c>
      <c r="J93" s="17"/>
      <c r="K93" s="8" t="s">
        <v>164</v>
      </c>
      <c r="L93" s="26" t="s">
        <v>216</v>
      </c>
    </row>
    <row r="94" spans="1:12" x14ac:dyDescent="0.25">
      <c r="A94" s="21">
        <v>44071</v>
      </c>
      <c r="B94" s="8" t="s">
        <v>165</v>
      </c>
      <c r="C94" s="8" t="s">
        <v>204</v>
      </c>
      <c r="D94" s="8" t="s">
        <v>41</v>
      </c>
      <c r="E94" s="8" t="s">
        <v>213</v>
      </c>
      <c r="F94" s="13">
        <v>28000</v>
      </c>
      <c r="G94" s="13">
        <v>0</v>
      </c>
      <c r="H94" s="17">
        <f t="shared" ref="H94:H112" si="3">+H93+F94-G94</f>
        <v>461222</v>
      </c>
      <c r="I94" s="17" t="s">
        <v>220</v>
      </c>
      <c r="J94" s="17"/>
      <c r="K94" s="8" t="s">
        <v>168</v>
      </c>
      <c r="L94" s="26" t="s">
        <v>216</v>
      </c>
    </row>
    <row r="95" spans="1:12" x14ac:dyDescent="0.25">
      <c r="A95" s="21">
        <v>44071</v>
      </c>
      <c r="B95" s="8" t="s">
        <v>166</v>
      </c>
      <c r="C95" s="8" t="s">
        <v>204</v>
      </c>
      <c r="D95" s="8" t="s">
        <v>41</v>
      </c>
      <c r="E95" s="8" t="s">
        <v>213</v>
      </c>
      <c r="F95" s="13">
        <v>10500</v>
      </c>
      <c r="G95" s="13">
        <v>0</v>
      </c>
      <c r="H95" s="17">
        <f t="shared" si="3"/>
        <v>471722</v>
      </c>
      <c r="I95" s="17" t="s">
        <v>220</v>
      </c>
      <c r="J95" s="17"/>
      <c r="K95" s="8" t="s">
        <v>167</v>
      </c>
      <c r="L95" s="26" t="s">
        <v>216</v>
      </c>
    </row>
    <row r="96" spans="1:12" x14ac:dyDescent="0.25">
      <c r="A96" s="21">
        <v>44071</v>
      </c>
      <c r="B96" s="8" t="s">
        <v>179</v>
      </c>
      <c r="C96" s="8" t="s">
        <v>204</v>
      </c>
      <c r="D96" s="8" t="s">
        <v>41</v>
      </c>
      <c r="E96" s="8" t="s">
        <v>213</v>
      </c>
      <c r="F96" s="13">
        <v>10500</v>
      </c>
      <c r="G96" s="13">
        <v>0</v>
      </c>
      <c r="H96" s="17">
        <f t="shared" si="3"/>
        <v>482222</v>
      </c>
      <c r="I96" s="17" t="s">
        <v>220</v>
      </c>
      <c r="J96" s="17"/>
      <c r="K96" s="8" t="s">
        <v>178</v>
      </c>
      <c r="L96" s="26" t="s">
        <v>216</v>
      </c>
    </row>
    <row r="97" spans="1:12" x14ac:dyDescent="0.25">
      <c r="A97" s="21">
        <v>44071</v>
      </c>
      <c r="B97" s="8" t="s">
        <v>170</v>
      </c>
      <c r="C97" s="8" t="s">
        <v>204</v>
      </c>
      <c r="D97" s="8" t="s">
        <v>208</v>
      </c>
      <c r="E97" s="8" t="s">
        <v>213</v>
      </c>
      <c r="F97" s="13">
        <v>4604</v>
      </c>
      <c r="G97" s="13">
        <v>0</v>
      </c>
      <c r="H97" s="17">
        <f t="shared" si="3"/>
        <v>486826</v>
      </c>
      <c r="I97" s="17" t="s">
        <v>273</v>
      </c>
      <c r="J97" s="17"/>
      <c r="K97" s="8" t="s">
        <v>169</v>
      </c>
      <c r="L97" s="26" t="s">
        <v>216</v>
      </c>
    </row>
    <row r="98" spans="1:12" x14ac:dyDescent="0.25">
      <c r="A98" s="21">
        <v>44072</v>
      </c>
      <c r="B98" s="8" t="s">
        <v>172</v>
      </c>
      <c r="C98" s="8" t="s">
        <v>204</v>
      </c>
      <c r="D98" s="8" t="s">
        <v>208</v>
      </c>
      <c r="E98" s="8" t="s">
        <v>213</v>
      </c>
      <c r="F98" s="13">
        <v>4604</v>
      </c>
      <c r="G98" s="13">
        <v>0</v>
      </c>
      <c r="H98" s="17">
        <f t="shared" si="3"/>
        <v>491430</v>
      </c>
      <c r="I98" s="17" t="s">
        <v>247</v>
      </c>
      <c r="J98" s="17"/>
      <c r="K98" s="8" t="s">
        <v>176</v>
      </c>
      <c r="L98" s="26" t="s">
        <v>216</v>
      </c>
    </row>
    <row r="99" spans="1:12" x14ac:dyDescent="0.25">
      <c r="A99" s="21">
        <v>44072</v>
      </c>
      <c r="B99" s="8" t="s">
        <v>17</v>
      </c>
      <c r="C99" s="8"/>
      <c r="D99" s="20" t="s">
        <v>17</v>
      </c>
      <c r="E99" s="8" t="s">
        <v>213</v>
      </c>
      <c r="F99" s="13">
        <v>1</v>
      </c>
      <c r="G99" s="13">
        <v>0</v>
      </c>
      <c r="H99" s="17">
        <f t="shared" si="3"/>
        <v>491431</v>
      </c>
      <c r="I99" s="17" t="s">
        <v>220</v>
      </c>
      <c r="J99" s="17"/>
      <c r="K99" s="8" t="s">
        <v>17</v>
      </c>
      <c r="L99" s="26" t="s">
        <v>216</v>
      </c>
    </row>
    <row r="100" spans="1:12" x14ac:dyDescent="0.25">
      <c r="A100" s="21">
        <v>44072</v>
      </c>
      <c r="B100" s="8" t="s">
        <v>173</v>
      </c>
      <c r="C100" s="8" t="s">
        <v>204</v>
      </c>
      <c r="D100" s="8" t="s">
        <v>208</v>
      </c>
      <c r="E100" s="8" t="s">
        <v>213</v>
      </c>
      <c r="F100" s="13">
        <v>3408</v>
      </c>
      <c r="G100" s="13">
        <v>0</v>
      </c>
      <c r="H100" s="17">
        <f t="shared" si="3"/>
        <v>494839</v>
      </c>
      <c r="I100" s="17" t="s">
        <v>294</v>
      </c>
      <c r="J100" s="17"/>
      <c r="K100" s="8" t="s">
        <v>177</v>
      </c>
      <c r="L100" s="26" t="s">
        <v>216</v>
      </c>
    </row>
    <row r="101" spans="1:12" x14ac:dyDescent="0.25">
      <c r="A101" s="21">
        <v>44073</v>
      </c>
      <c r="B101" s="8" t="s">
        <v>174</v>
      </c>
      <c r="C101" s="8" t="s">
        <v>204</v>
      </c>
      <c r="D101" s="8" t="s">
        <v>208</v>
      </c>
      <c r="E101" s="8" t="s">
        <v>213</v>
      </c>
      <c r="F101" s="13">
        <v>3183</v>
      </c>
      <c r="G101" s="13">
        <v>0</v>
      </c>
      <c r="H101" s="17">
        <f t="shared" si="3"/>
        <v>498022</v>
      </c>
      <c r="I101" s="17" t="s">
        <v>295</v>
      </c>
      <c r="J101" s="17"/>
      <c r="K101" s="8" t="s">
        <v>175</v>
      </c>
      <c r="L101" s="26" t="s">
        <v>216</v>
      </c>
    </row>
    <row r="102" spans="1:12" x14ac:dyDescent="0.25">
      <c r="A102" s="21">
        <v>44074</v>
      </c>
      <c r="B102" s="8" t="s">
        <v>181</v>
      </c>
      <c r="C102" s="8" t="s">
        <v>204</v>
      </c>
      <c r="D102" s="8" t="s">
        <v>208</v>
      </c>
      <c r="E102" s="8" t="s">
        <v>213</v>
      </c>
      <c r="F102" s="13">
        <v>6931</v>
      </c>
      <c r="G102" s="13">
        <v>0</v>
      </c>
      <c r="H102" s="17">
        <f t="shared" si="3"/>
        <v>504953</v>
      </c>
      <c r="I102" s="17" t="s">
        <v>274</v>
      </c>
      <c r="J102" s="17"/>
      <c r="K102" s="8" t="s">
        <v>182</v>
      </c>
      <c r="L102" s="26" t="s">
        <v>216</v>
      </c>
    </row>
    <row r="103" spans="1:12" x14ac:dyDescent="0.25">
      <c r="A103" s="21">
        <v>44074</v>
      </c>
      <c r="B103" s="8" t="s">
        <v>183</v>
      </c>
      <c r="C103" s="8" t="s">
        <v>204</v>
      </c>
      <c r="D103" s="8" t="s">
        <v>208</v>
      </c>
      <c r="E103" s="8" t="s">
        <v>213</v>
      </c>
      <c r="F103" s="13">
        <v>3408</v>
      </c>
      <c r="G103" s="13">
        <v>0</v>
      </c>
      <c r="H103" s="17">
        <f t="shared" si="3"/>
        <v>508361</v>
      </c>
      <c r="I103" s="17" t="s">
        <v>296</v>
      </c>
      <c r="J103" s="17"/>
      <c r="K103" s="8" t="s">
        <v>184</v>
      </c>
      <c r="L103" s="26" t="s">
        <v>216</v>
      </c>
    </row>
    <row r="104" spans="1:12" x14ac:dyDescent="0.25">
      <c r="A104" s="21">
        <v>44074</v>
      </c>
      <c r="B104" s="8" t="s">
        <v>183</v>
      </c>
      <c r="C104" s="8" t="s">
        <v>204</v>
      </c>
      <c r="D104" s="8" t="s">
        <v>208</v>
      </c>
      <c r="E104" s="8" t="s">
        <v>213</v>
      </c>
      <c r="F104" s="13">
        <v>3408</v>
      </c>
      <c r="G104" s="13">
        <v>0</v>
      </c>
      <c r="H104" s="17">
        <f t="shared" si="3"/>
        <v>511769</v>
      </c>
      <c r="I104" s="17" t="s">
        <v>297</v>
      </c>
      <c r="J104" s="17"/>
      <c r="K104" s="8" t="s">
        <v>185</v>
      </c>
      <c r="L104" s="26" t="s">
        <v>216</v>
      </c>
    </row>
    <row r="105" spans="1:12" x14ac:dyDescent="0.25">
      <c r="A105" s="21">
        <v>44074</v>
      </c>
      <c r="B105" s="8" t="s">
        <v>186</v>
      </c>
      <c r="C105" s="8" t="s">
        <v>204</v>
      </c>
      <c r="D105" s="8" t="s">
        <v>208</v>
      </c>
      <c r="E105" s="8" t="s">
        <v>213</v>
      </c>
      <c r="F105" s="13">
        <v>4603</v>
      </c>
      <c r="G105" s="13">
        <v>0</v>
      </c>
      <c r="H105" s="17">
        <f t="shared" si="3"/>
        <v>516372</v>
      </c>
      <c r="I105" s="17" t="s">
        <v>275</v>
      </c>
      <c r="J105" s="17"/>
      <c r="K105" s="8" t="s">
        <v>187</v>
      </c>
      <c r="L105" s="26" t="s">
        <v>216</v>
      </c>
    </row>
    <row r="106" spans="1:12" x14ac:dyDescent="0.25">
      <c r="A106" s="21">
        <v>44074</v>
      </c>
      <c r="B106" s="8" t="s">
        <v>188</v>
      </c>
      <c r="C106" s="8" t="s">
        <v>203</v>
      </c>
      <c r="D106" s="8" t="s">
        <v>208</v>
      </c>
      <c r="E106" s="8" t="s">
        <v>213</v>
      </c>
      <c r="F106" s="13">
        <v>3408</v>
      </c>
      <c r="G106" s="13">
        <v>0</v>
      </c>
      <c r="H106" s="17">
        <f t="shared" si="3"/>
        <v>519780</v>
      </c>
      <c r="I106" s="17" t="s">
        <v>298</v>
      </c>
      <c r="J106" s="17"/>
      <c r="K106" s="8" t="s">
        <v>189</v>
      </c>
      <c r="L106" s="20" t="s">
        <v>190</v>
      </c>
    </row>
    <row r="107" spans="1:12" x14ac:dyDescent="0.25">
      <c r="A107" s="21">
        <v>44074</v>
      </c>
      <c r="B107" s="8" t="s">
        <v>191</v>
      </c>
      <c r="C107" s="8" t="s">
        <v>204</v>
      </c>
      <c r="D107" s="8" t="s">
        <v>208</v>
      </c>
      <c r="E107" s="8" t="s">
        <v>213</v>
      </c>
      <c r="F107" s="13">
        <v>4604</v>
      </c>
      <c r="G107" s="13">
        <v>0</v>
      </c>
      <c r="H107" s="17">
        <f t="shared" si="3"/>
        <v>524384</v>
      </c>
      <c r="I107" s="17" t="s">
        <v>276</v>
      </c>
      <c r="J107" s="17"/>
      <c r="K107" s="8" t="s">
        <v>192</v>
      </c>
      <c r="L107" s="26" t="s">
        <v>216</v>
      </c>
    </row>
    <row r="108" spans="1:12" x14ac:dyDescent="0.25">
      <c r="A108" s="21">
        <v>44074</v>
      </c>
      <c r="B108" s="8" t="s">
        <v>193</v>
      </c>
      <c r="C108" s="8" t="s">
        <v>205</v>
      </c>
      <c r="D108" s="8" t="s">
        <v>208</v>
      </c>
      <c r="E108" s="8" t="s">
        <v>213</v>
      </c>
      <c r="F108" s="13">
        <v>9188</v>
      </c>
      <c r="G108" s="13">
        <v>0</v>
      </c>
      <c r="H108" s="17">
        <f t="shared" si="3"/>
        <v>533572</v>
      </c>
      <c r="I108" s="17" t="s">
        <v>277</v>
      </c>
      <c r="J108" s="17"/>
      <c r="K108" s="8" t="s">
        <v>194</v>
      </c>
      <c r="L108" s="20" t="s">
        <v>201</v>
      </c>
    </row>
    <row r="109" spans="1:12" x14ac:dyDescent="0.25">
      <c r="A109" s="21">
        <v>44074</v>
      </c>
      <c r="B109" s="8" t="s">
        <v>195</v>
      </c>
      <c r="C109" s="8" t="s">
        <v>205</v>
      </c>
      <c r="D109" s="8" t="s">
        <v>208</v>
      </c>
      <c r="E109" s="8" t="s">
        <v>213</v>
      </c>
      <c r="F109" s="13">
        <v>4652</v>
      </c>
      <c r="G109" s="13">
        <v>0</v>
      </c>
      <c r="H109" s="17">
        <f t="shared" si="3"/>
        <v>538224</v>
      </c>
      <c r="I109" s="17" t="s">
        <v>278</v>
      </c>
      <c r="J109" s="17"/>
      <c r="K109" s="8" t="s">
        <v>196</v>
      </c>
      <c r="L109" s="20" t="s">
        <v>201</v>
      </c>
    </row>
    <row r="110" spans="1:12" x14ac:dyDescent="0.25">
      <c r="A110" s="21">
        <v>44074</v>
      </c>
      <c r="B110" s="8" t="s">
        <v>197</v>
      </c>
      <c r="C110" s="8" t="s">
        <v>205</v>
      </c>
      <c r="D110" s="8" t="s">
        <v>208</v>
      </c>
      <c r="E110" s="8" t="s">
        <v>213</v>
      </c>
      <c r="F110" s="13">
        <v>4604</v>
      </c>
      <c r="G110" s="13">
        <v>0</v>
      </c>
      <c r="H110" s="17">
        <f t="shared" si="3"/>
        <v>542828</v>
      </c>
      <c r="I110" s="17" t="s">
        <v>279</v>
      </c>
      <c r="J110" s="17"/>
      <c r="K110" s="8" t="s">
        <v>198</v>
      </c>
      <c r="L110" s="20" t="s">
        <v>201</v>
      </c>
    </row>
    <row r="111" spans="1:12" x14ac:dyDescent="0.25">
      <c r="A111" s="21">
        <v>44074</v>
      </c>
      <c r="B111" s="8" t="s">
        <v>199</v>
      </c>
      <c r="C111" s="8" t="s">
        <v>205</v>
      </c>
      <c r="D111" s="8" t="s">
        <v>208</v>
      </c>
      <c r="E111" s="8" t="s">
        <v>213</v>
      </c>
      <c r="F111" s="13">
        <v>17250</v>
      </c>
      <c r="G111" s="13">
        <v>0</v>
      </c>
      <c r="H111" s="17">
        <f t="shared" si="3"/>
        <v>560078</v>
      </c>
      <c r="I111" s="17" t="s">
        <v>246</v>
      </c>
      <c r="J111" s="17"/>
      <c r="K111" s="8" t="s">
        <v>200</v>
      </c>
      <c r="L111" s="20" t="s">
        <v>201</v>
      </c>
    </row>
    <row r="112" spans="1:12" x14ac:dyDescent="0.25">
      <c r="A112" s="21">
        <v>44074</v>
      </c>
      <c r="B112" s="8" t="s">
        <v>49</v>
      </c>
      <c r="C112" s="8" t="s">
        <v>204</v>
      </c>
      <c r="D112" s="8" t="s">
        <v>208</v>
      </c>
      <c r="E112" s="8" t="s">
        <v>213</v>
      </c>
      <c r="F112" s="13">
        <v>3183</v>
      </c>
      <c r="G112" s="13">
        <v>0</v>
      </c>
      <c r="H112" s="17">
        <f t="shared" si="3"/>
        <v>563261</v>
      </c>
      <c r="I112" s="17" t="s">
        <v>280</v>
      </c>
      <c r="J112" s="17"/>
      <c r="K112" s="8" t="s">
        <v>180</v>
      </c>
      <c r="L112" s="26" t="s">
        <v>216</v>
      </c>
    </row>
    <row r="113" spans="8:12" x14ac:dyDescent="0.25">
      <c r="H113" s="22">
        <f>+H112-F111-F110-F109-F108-3408-3408</f>
        <v>520751</v>
      </c>
      <c r="I113" s="22"/>
      <c r="J113" s="22"/>
      <c r="K113" s="10" t="s">
        <v>202</v>
      </c>
      <c r="L113" s="20"/>
    </row>
  </sheetData>
  <autoFilter ref="A1:L113"/>
  <conditionalFormatting sqref="E1:E1048576">
    <cfRule type="cellIs" dxfId="2" priority="1" operator="equal">
      <formula>"Credit"</formula>
    </cfRule>
    <cfRule type="cellIs" dxfId="1" priority="2" operator="equal">
      <formula>"Debit"</formula>
    </cfRule>
  </conditionalFormatting>
  <pageMargins left="0.7" right="0.7" top="0.75" bottom="0.75" header="0.3" footer="0.3"/>
  <pageSetup paperSize="9" scale="6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opLeftCell="H5" zoomScaleNormal="100" zoomScaleSheetLayoutView="90" workbookViewId="0">
      <selection activeCell="P5" sqref="P5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44317</v>
      </c>
      <c r="B10" s="30" t="s">
        <v>414</v>
      </c>
      <c r="C10" s="34"/>
      <c r="D10" s="30" t="s">
        <v>1014</v>
      </c>
      <c r="E10" s="34">
        <v>0</v>
      </c>
      <c r="F10" s="34">
        <v>0</v>
      </c>
      <c r="G10" s="44">
        <f>'Apr-21'!G90</f>
        <v>337770.20000000007</v>
      </c>
      <c r="H10" s="17"/>
      <c r="I10" s="27"/>
      <c r="J10" s="30" t="s">
        <v>1014</v>
      </c>
      <c r="K10" s="26"/>
    </row>
    <row r="11" spans="1:11" x14ac:dyDescent="0.25">
      <c r="A11" s="21">
        <v>44317</v>
      </c>
      <c r="B11" s="30" t="s">
        <v>637</v>
      </c>
      <c r="C11" s="34" t="s">
        <v>204</v>
      </c>
      <c r="D11" s="30" t="s">
        <v>208</v>
      </c>
      <c r="E11" s="34">
        <v>2391</v>
      </c>
      <c r="F11" s="34">
        <v>0</v>
      </c>
      <c r="G11" s="44">
        <f t="shared" ref="G11:G60" si="0">G10+E11-F11</f>
        <v>340161.20000000007</v>
      </c>
      <c r="H11" s="17" t="s">
        <v>249</v>
      </c>
      <c r="I11" s="27" t="str">
        <f>VLOOKUP(H11,'Flat Owner List for Vlookup'!C:D,2,FALSE)</f>
        <v>SHREEKANT POOJARI</v>
      </c>
      <c r="J11" s="30" t="s">
        <v>994</v>
      </c>
      <c r="K11" s="42"/>
    </row>
    <row r="12" spans="1:11" x14ac:dyDescent="0.25">
      <c r="A12" s="21">
        <v>44317</v>
      </c>
      <c r="B12" s="30" t="s">
        <v>866</v>
      </c>
      <c r="C12" s="34" t="s">
        <v>204</v>
      </c>
      <c r="D12" s="30" t="s">
        <v>208</v>
      </c>
      <c r="E12" s="34">
        <v>4780</v>
      </c>
      <c r="F12" s="34">
        <v>0</v>
      </c>
      <c r="G12" s="44">
        <f t="shared" si="0"/>
        <v>344941.20000000007</v>
      </c>
      <c r="H12" s="17" t="s">
        <v>234</v>
      </c>
      <c r="I12" s="27" t="str">
        <f>VLOOKUP(H12,'Flat Owner List for Vlookup'!C:D,2,FALSE)</f>
        <v>DHARMENDRA J. PANDEY 7 SEEMA DHARMENDRA PANDEY</v>
      </c>
      <c r="J12" s="30" t="s">
        <v>994</v>
      </c>
      <c r="K12" s="42"/>
    </row>
    <row r="13" spans="1:11" x14ac:dyDescent="0.25">
      <c r="A13" s="21">
        <v>44317</v>
      </c>
      <c r="B13" s="30" t="s">
        <v>613</v>
      </c>
      <c r="C13" s="34" t="s">
        <v>204</v>
      </c>
      <c r="D13" s="30" t="s">
        <v>208</v>
      </c>
      <c r="E13" s="34">
        <v>2391</v>
      </c>
      <c r="F13" s="34">
        <v>0</v>
      </c>
      <c r="G13" s="44">
        <f t="shared" si="0"/>
        <v>347332.20000000007</v>
      </c>
      <c r="H13" s="17" t="s">
        <v>250</v>
      </c>
      <c r="I13" s="27" t="str">
        <f>VLOOKUP(H13,'Flat Owner List for Vlookup'!C:D,2,FALSE)</f>
        <v>SHAKTIVEL MUDALIYAR</v>
      </c>
      <c r="J13" s="30" t="s">
        <v>1015</v>
      </c>
      <c r="K13" s="42"/>
    </row>
    <row r="14" spans="1:11" x14ac:dyDescent="0.25">
      <c r="A14" s="21">
        <v>44317</v>
      </c>
      <c r="B14" s="30" t="s">
        <v>1078</v>
      </c>
      <c r="C14" s="34" t="s">
        <v>204</v>
      </c>
      <c r="D14" s="30" t="s">
        <v>208</v>
      </c>
      <c r="E14" s="34">
        <v>4422</v>
      </c>
      <c r="F14" s="34">
        <v>0</v>
      </c>
      <c r="G14" s="44">
        <f t="shared" si="0"/>
        <v>351754.20000000007</v>
      </c>
      <c r="H14" s="17" t="s">
        <v>262</v>
      </c>
      <c r="I14" s="27" t="str">
        <f>VLOOKUP(H14,'Flat Owner List for Vlookup'!C:D,2,FALSE)</f>
        <v>JAINARAYAN DUBEY</v>
      </c>
      <c r="J14" s="30" t="s">
        <v>1016</v>
      </c>
      <c r="K14" s="42"/>
    </row>
    <row r="15" spans="1:11" x14ac:dyDescent="0.25">
      <c r="A15" s="21">
        <v>44319</v>
      </c>
      <c r="B15" s="30" t="s">
        <v>214</v>
      </c>
      <c r="C15" s="34" t="s">
        <v>204</v>
      </c>
      <c r="D15" s="30" t="s">
        <v>214</v>
      </c>
      <c r="E15" s="34">
        <v>1910</v>
      </c>
      <c r="F15" s="34">
        <v>0</v>
      </c>
      <c r="G15" s="44">
        <f t="shared" si="0"/>
        <v>353664.20000000007</v>
      </c>
      <c r="H15" s="17" t="s">
        <v>220</v>
      </c>
      <c r="I15" s="27" t="s">
        <v>214</v>
      </c>
      <c r="J15" s="30" t="s">
        <v>1034</v>
      </c>
      <c r="K15" s="42"/>
    </row>
    <row r="16" spans="1:11" x14ac:dyDescent="0.25">
      <c r="A16" s="21">
        <v>44320</v>
      </c>
      <c r="B16" s="30" t="s">
        <v>1036</v>
      </c>
      <c r="C16" s="34" t="s">
        <v>422</v>
      </c>
      <c r="D16" s="30" t="s">
        <v>423</v>
      </c>
      <c r="E16" s="34">
        <v>0</v>
      </c>
      <c r="F16" s="34">
        <v>90050</v>
      </c>
      <c r="G16" s="44">
        <f t="shared" si="0"/>
        <v>263614.20000000007</v>
      </c>
      <c r="H16" s="17" t="s">
        <v>220</v>
      </c>
      <c r="I16" s="27"/>
      <c r="J16" s="30" t="s">
        <v>857</v>
      </c>
      <c r="K16" s="42"/>
    </row>
    <row r="17" spans="1:11" x14ac:dyDescent="0.25">
      <c r="A17" s="21">
        <v>44320</v>
      </c>
      <c r="B17" s="30" t="s">
        <v>421</v>
      </c>
      <c r="C17" s="34" t="s">
        <v>422</v>
      </c>
      <c r="D17" s="30" t="s">
        <v>423</v>
      </c>
      <c r="E17" s="34">
        <v>0</v>
      </c>
      <c r="F17" s="34">
        <v>270</v>
      </c>
      <c r="G17" s="44">
        <f t="shared" si="0"/>
        <v>263344.20000000007</v>
      </c>
      <c r="H17" s="17" t="s">
        <v>220</v>
      </c>
      <c r="I17" s="27"/>
      <c r="J17" s="30" t="s">
        <v>858</v>
      </c>
      <c r="K17" s="42"/>
    </row>
    <row r="18" spans="1:11" x14ac:dyDescent="0.25">
      <c r="A18" s="21">
        <v>44320</v>
      </c>
      <c r="B18" s="30" t="s">
        <v>790</v>
      </c>
      <c r="C18" s="34" t="s">
        <v>205</v>
      </c>
      <c r="D18" s="30" t="s">
        <v>208</v>
      </c>
      <c r="E18" s="34">
        <v>5000</v>
      </c>
      <c r="F18" s="34">
        <v>0</v>
      </c>
      <c r="G18" s="44">
        <f t="shared" si="0"/>
        <v>268344.20000000007</v>
      </c>
      <c r="H18" s="17" t="s">
        <v>298</v>
      </c>
      <c r="I18" s="27" t="str">
        <f>VLOOKUP(H18,'Flat Owner List for Vlookup'!C:D,2,FALSE)</f>
        <v>KALPANA SINGH / WAGH</v>
      </c>
      <c r="J18" s="30" t="s">
        <v>807</v>
      </c>
      <c r="K18" s="42" t="s">
        <v>1037</v>
      </c>
    </row>
    <row r="19" spans="1:11" x14ac:dyDescent="0.25">
      <c r="A19" s="21">
        <v>44320</v>
      </c>
      <c r="B19" s="30" t="s">
        <v>607</v>
      </c>
      <c r="C19" s="34" t="s">
        <v>205</v>
      </c>
      <c r="D19" s="30" t="s">
        <v>208</v>
      </c>
      <c r="E19" s="34">
        <v>26500</v>
      </c>
      <c r="F19" s="34">
        <v>0</v>
      </c>
      <c r="G19" s="44">
        <f t="shared" si="0"/>
        <v>294844.20000000007</v>
      </c>
      <c r="H19" s="17" t="s">
        <v>381</v>
      </c>
      <c r="I19" s="27" t="str">
        <f>VLOOKUP(H19,'Flat Owner List for Vlookup'!C:D,2,FALSE)</f>
        <v>SAGAR KAUR</v>
      </c>
      <c r="J19" s="30" t="s">
        <v>807</v>
      </c>
      <c r="K19" s="42" t="s">
        <v>1038</v>
      </c>
    </row>
    <row r="20" spans="1:11" x14ac:dyDescent="0.25">
      <c r="A20" s="21">
        <v>44320</v>
      </c>
      <c r="B20" s="30" t="s">
        <v>925</v>
      </c>
      <c r="C20" s="34" t="s">
        <v>204</v>
      </c>
      <c r="D20" s="30" t="s">
        <v>208</v>
      </c>
      <c r="E20" s="34">
        <v>4396</v>
      </c>
      <c r="F20" s="34">
        <v>0</v>
      </c>
      <c r="G20" s="44">
        <f t="shared" si="0"/>
        <v>299240.20000000007</v>
      </c>
      <c r="H20" s="17" t="s">
        <v>393</v>
      </c>
      <c r="I20" s="27" t="str">
        <f>VLOOKUP(H20,'Flat Owner List for Vlookup'!C:D,2,FALSE)</f>
        <v>MAHENDRA SINGH TARATIYA</v>
      </c>
      <c r="J20" s="30" t="s">
        <v>1016</v>
      </c>
      <c r="K20" s="42"/>
    </row>
    <row r="21" spans="1:11" x14ac:dyDescent="0.25">
      <c r="A21" s="21">
        <v>44326</v>
      </c>
      <c r="B21" s="30" t="s">
        <v>881</v>
      </c>
      <c r="C21" s="34" t="s">
        <v>204</v>
      </c>
      <c r="D21" s="30" t="s">
        <v>208</v>
      </c>
      <c r="E21" s="34">
        <v>2179</v>
      </c>
      <c r="F21" s="34">
        <v>0</v>
      </c>
      <c r="G21" s="44">
        <f t="shared" si="0"/>
        <v>301419.20000000007</v>
      </c>
      <c r="H21" s="17" t="s">
        <v>280</v>
      </c>
      <c r="I21" s="27" t="str">
        <f>VLOOKUP(H21,'Flat Owner List for Vlookup'!C:D,2,FALSE)</f>
        <v>RAMCHANDRA PANDEY (PRATIK)</v>
      </c>
      <c r="J21" s="30" t="s">
        <v>1015</v>
      </c>
      <c r="K21" s="42"/>
    </row>
    <row r="22" spans="1:11" x14ac:dyDescent="0.25">
      <c r="A22" s="21">
        <v>44326</v>
      </c>
      <c r="B22" s="30" t="s">
        <v>616</v>
      </c>
      <c r="C22" s="34" t="s">
        <v>204</v>
      </c>
      <c r="D22" s="30" t="s">
        <v>208</v>
      </c>
      <c r="E22" s="34">
        <v>2288</v>
      </c>
      <c r="F22" s="34">
        <v>0</v>
      </c>
      <c r="G22" s="44">
        <f t="shared" si="0"/>
        <v>303707.20000000007</v>
      </c>
      <c r="H22" s="17" t="s">
        <v>283</v>
      </c>
      <c r="I22" s="27" t="str">
        <f>VLOOKUP(H22,'Flat Owner List for Vlookup'!C:D,2,FALSE)</f>
        <v>SWAPNIL AHIRRAO</v>
      </c>
      <c r="J22" s="30" t="s">
        <v>1015</v>
      </c>
      <c r="K22" s="42"/>
    </row>
    <row r="23" spans="1:11" x14ac:dyDescent="0.25">
      <c r="A23" s="21">
        <v>44326</v>
      </c>
      <c r="B23" s="30" t="s">
        <v>610</v>
      </c>
      <c r="C23" s="34" t="s">
        <v>204</v>
      </c>
      <c r="D23" s="30" t="s">
        <v>208</v>
      </c>
      <c r="E23" s="34">
        <v>2391</v>
      </c>
      <c r="F23" s="34">
        <v>0</v>
      </c>
      <c r="G23" s="44">
        <f t="shared" si="0"/>
        <v>306098.20000000007</v>
      </c>
      <c r="H23" s="17" t="s">
        <v>235</v>
      </c>
      <c r="I23" s="27" t="str">
        <f>VLOOKUP(H23,'Flat Owner List for Vlookup'!C:D,2,FALSE)</f>
        <v>PARTH BHARTIA</v>
      </c>
      <c r="J23" s="30" t="s">
        <v>1015</v>
      </c>
      <c r="K23" s="42"/>
    </row>
    <row r="24" spans="1:11" x14ac:dyDescent="0.25">
      <c r="A24" s="21">
        <v>44326</v>
      </c>
      <c r="B24" s="30" t="s">
        <v>640</v>
      </c>
      <c r="C24" s="34" t="s">
        <v>204</v>
      </c>
      <c r="D24" s="30" t="s">
        <v>208</v>
      </c>
      <c r="E24" s="34">
        <v>2200</v>
      </c>
      <c r="F24" s="34">
        <v>0</v>
      </c>
      <c r="G24" s="44">
        <f t="shared" si="0"/>
        <v>308298.20000000007</v>
      </c>
      <c r="H24" s="17" t="s">
        <v>355</v>
      </c>
      <c r="I24" s="27" t="str">
        <f>VLOOKUP(H24,'Flat Owner List for Vlookup'!C:D,2,FALSE)</f>
        <v>RAMAGYA SINGH</v>
      </c>
      <c r="J24" s="30" t="s">
        <v>1015</v>
      </c>
      <c r="K24" s="42"/>
    </row>
    <row r="25" spans="1:11" x14ac:dyDescent="0.25">
      <c r="A25" s="21">
        <v>44326</v>
      </c>
      <c r="B25" s="30" t="s">
        <v>780</v>
      </c>
      <c r="C25" s="34" t="s">
        <v>204</v>
      </c>
      <c r="D25" s="30" t="s">
        <v>208</v>
      </c>
      <c r="E25" s="34">
        <v>2391</v>
      </c>
      <c r="F25" s="34">
        <v>0</v>
      </c>
      <c r="G25" s="44">
        <f t="shared" si="0"/>
        <v>310689.20000000007</v>
      </c>
      <c r="H25" s="17" t="s">
        <v>237</v>
      </c>
      <c r="I25" s="27" t="str">
        <f>VLOOKUP(H25,'Flat Owner List for Vlookup'!C:D,2,FALSE)</f>
        <v>RAKESH MANOHARLAL SAINI &amp; VIKRAM M. SAINI</v>
      </c>
      <c r="J25" s="30" t="s">
        <v>1015</v>
      </c>
      <c r="K25" s="42"/>
    </row>
    <row r="26" spans="1:11" x14ac:dyDescent="0.25">
      <c r="A26" s="21">
        <v>44326</v>
      </c>
      <c r="B26" s="30" t="s">
        <v>1039</v>
      </c>
      <c r="C26" s="34" t="s">
        <v>204</v>
      </c>
      <c r="D26" s="30" t="s">
        <v>208</v>
      </c>
      <c r="E26" s="34">
        <v>1</v>
      </c>
      <c r="F26" s="34">
        <v>0</v>
      </c>
      <c r="G26" s="44">
        <f t="shared" si="0"/>
        <v>310690.20000000007</v>
      </c>
      <c r="H26" s="17" t="s">
        <v>264</v>
      </c>
      <c r="I26" s="27" t="str">
        <f>VLOOKUP(H26,'Flat Owner List for Vlookup'!C:D,2,FALSE)</f>
        <v>RAMASARE GUPTA/YASH PATWA - RENT</v>
      </c>
      <c r="J26" s="30" t="s">
        <v>1015</v>
      </c>
      <c r="K26" s="42"/>
    </row>
    <row r="27" spans="1:11" x14ac:dyDescent="0.25">
      <c r="A27" s="21">
        <v>44326</v>
      </c>
      <c r="B27" s="30" t="s">
        <v>889</v>
      </c>
      <c r="C27" s="34" t="s">
        <v>204</v>
      </c>
      <c r="D27" s="30" t="s">
        <v>208</v>
      </c>
      <c r="E27" s="34">
        <v>2395</v>
      </c>
      <c r="F27" s="34">
        <v>0</v>
      </c>
      <c r="G27" s="44">
        <f t="shared" si="0"/>
        <v>313085.20000000007</v>
      </c>
      <c r="H27" s="17" t="s">
        <v>266</v>
      </c>
      <c r="I27" s="27" t="str">
        <f>VLOOKUP(H27,'Flat Owner List for Vlookup'!C:D,2,FALSE)</f>
        <v>VIKASKUMAR SINGH</v>
      </c>
      <c r="J27" s="30" t="s">
        <v>1015</v>
      </c>
      <c r="K27" s="42"/>
    </row>
    <row r="28" spans="1:11" x14ac:dyDescent="0.25">
      <c r="A28" s="21">
        <v>44326</v>
      </c>
      <c r="B28" s="30" t="s">
        <v>880</v>
      </c>
      <c r="C28" s="34" t="s">
        <v>204</v>
      </c>
      <c r="D28" s="30" t="s">
        <v>208</v>
      </c>
      <c r="E28" s="34">
        <v>2391</v>
      </c>
      <c r="F28" s="34">
        <v>0</v>
      </c>
      <c r="G28" s="44">
        <f t="shared" si="0"/>
        <v>315476.20000000007</v>
      </c>
      <c r="H28" s="17" t="s">
        <v>254</v>
      </c>
      <c r="I28" s="27" t="str">
        <f>VLOOKUP(H28,'Flat Owner List for Vlookup'!C:D,2,FALSE)</f>
        <v>SHAKTI SINGH RATHORE</v>
      </c>
      <c r="J28" s="30" t="s">
        <v>1015</v>
      </c>
      <c r="K28" s="42"/>
    </row>
    <row r="29" spans="1:11" x14ac:dyDescent="0.25">
      <c r="A29" s="21">
        <v>44326</v>
      </c>
      <c r="B29" s="30" t="s">
        <v>918</v>
      </c>
      <c r="C29" s="34" t="s">
        <v>204</v>
      </c>
      <c r="D29" s="30" t="s">
        <v>208</v>
      </c>
      <c r="E29" s="34">
        <v>2391</v>
      </c>
      <c r="F29" s="34">
        <v>0</v>
      </c>
      <c r="G29" s="44">
        <f t="shared" si="0"/>
        <v>317867.20000000007</v>
      </c>
      <c r="H29" s="17" t="s">
        <v>236</v>
      </c>
      <c r="I29" s="27" t="str">
        <f>VLOOKUP(H29,'Flat Owner List for Vlookup'!C:D,2,FALSE)</f>
        <v>NARAYAN A. POOJARI &amp; JAILAXMI N. POOJARI</v>
      </c>
      <c r="J29" s="30" t="s">
        <v>1015</v>
      </c>
      <c r="K29" s="42"/>
    </row>
    <row r="30" spans="1:11" x14ac:dyDescent="0.25">
      <c r="A30" s="21">
        <v>44326</v>
      </c>
      <c r="B30" s="30" t="s">
        <v>620</v>
      </c>
      <c r="C30" s="34" t="s">
        <v>204</v>
      </c>
      <c r="D30" s="30" t="s">
        <v>208</v>
      </c>
      <c r="E30" s="34">
        <v>2210</v>
      </c>
      <c r="F30" s="34">
        <v>0</v>
      </c>
      <c r="G30" s="44">
        <f t="shared" si="0"/>
        <v>320077.20000000007</v>
      </c>
      <c r="H30" s="17" t="s">
        <v>248</v>
      </c>
      <c r="I30" s="27" t="str">
        <f>VLOOKUP(H30,'Flat Owner List for Vlookup'!C:D,2,FALSE)</f>
        <v>ARVIND SINGH</v>
      </c>
      <c r="J30" s="30" t="s">
        <v>1015</v>
      </c>
      <c r="K30" s="42"/>
    </row>
    <row r="31" spans="1:11" x14ac:dyDescent="0.25">
      <c r="A31" s="21">
        <v>44326</v>
      </c>
      <c r="B31" s="30" t="s">
        <v>630</v>
      </c>
      <c r="C31" s="34" t="s">
        <v>204</v>
      </c>
      <c r="D31" s="30" t="s">
        <v>208</v>
      </c>
      <c r="E31" s="34">
        <v>2391</v>
      </c>
      <c r="F31" s="34">
        <v>0</v>
      </c>
      <c r="G31" s="44">
        <f t="shared" si="0"/>
        <v>322468.20000000007</v>
      </c>
      <c r="H31" s="17" t="s">
        <v>239</v>
      </c>
      <c r="I31" s="27" t="str">
        <f>VLOOKUP(H31,'Flat Owner List for Vlookup'!C:D,2,FALSE)</f>
        <v>R RAJAN</v>
      </c>
      <c r="J31" s="30" t="s">
        <v>1015</v>
      </c>
      <c r="K31" s="42"/>
    </row>
    <row r="32" spans="1:11" x14ac:dyDescent="0.25">
      <c r="A32" s="21">
        <v>44326</v>
      </c>
      <c r="B32" s="30" t="s">
        <v>714</v>
      </c>
      <c r="C32" s="34" t="s">
        <v>204</v>
      </c>
      <c r="D32" s="30" t="s">
        <v>208</v>
      </c>
      <c r="E32" s="34">
        <v>2390</v>
      </c>
      <c r="F32" s="34">
        <v>0</v>
      </c>
      <c r="G32" s="44">
        <f t="shared" si="0"/>
        <v>324858.20000000007</v>
      </c>
      <c r="H32" s="17" t="s">
        <v>277</v>
      </c>
      <c r="I32" s="27" t="str">
        <f>VLOOKUP(H32,'Flat Owner List for Vlookup'!C:D,2,FALSE)</f>
        <v>PRAKASH CHAND</v>
      </c>
      <c r="J32" s="30" t="s">
        <v>1015</v>
      </c>
      <c r="K32" s="42"/>
    </row>
    <row r="33" spans="1:11" x14ac:dyDescent="0.25">
      <c r="A33" s="21">
        <v>44326</v>
      </c>
      <c r="B33" s="30" t="s">
        <v>611</v>
      </c>
      <c r="C33" s="34" t="s">
        <v>204</v>
      </c>
      <c r="D33" s="30" t="s">
        <v>208</v>
      </c>
      <c r="E33" s="34">
        <v>2391</v>
      </c>
      <c r="F33" s="34">
        <v>0</v>
      </c>
      <c r="G33" s="44">
        <f t="shared" si="0"/>
        <v>327249.20000000007</v>
      </c>
      <c r="H33" s="17" t="s">
        <v>226</v>
      </c>
      <c r="I33" s="27" t="str">
        <f>VLOOKUP(H33,'Flat Owner List for Vlookup'!C:D,2,FALSE)</f>
        <v>SANJIT KUMAR JENA</v>
      </c>
      <c r="J33" s="30" t="s">
        <v>1015</v>
      </c>
      <c r="K33" s="42"/>
    </row>
    <row r="34" spans="1:11" x14ac:dyDescent="0.25">
      <c r="A34" s="21">
        <v>44326</v>
      </c>
      <c r="B34" s="30" t="s">
        <v>616</v>
      </c>
      <c r="C34" s="34" t="s">
        <v>204</v>
      </c>
      <c r="D34" s="30" t="s">
        <v>208</v>
      </c>
      <c r="E34" s="34">
        <v>2466</v>
      </c>
      <c r="F34" s="34">
        <v>0</v>
      </c>
      <c r="G34" s="44">
        <f t="shared" si="0"/>
        <v>329715.20000000007</v>
      </c>
      <c r="H34" s="17" t="s">
        <v>230</v>
      </c>
      <c r="I34" s="27" t="str">
        <f>VLOOKUP(H34,'Flat Owner List for Vlookup'!C:D,2,FALSE)</f>
        <v>SAVITA K. GANDHE &amp; KRISHIKANT M. GANDHE</v>
      </c>
      <c r="J34" s="30" t="s">
        <v>1015</v>
      </c>
      <c r="K34" s="42"/>
    </row>
    <row r="35" spans="1:11" x14ac:dyDescent="0.25">
      <c r="A35" s="21">
        <v>44326</v>
      </c>
      <c r="B35" s="30" t="s">
        <v>780</v>
      </c>
      <c r="C35" s="34" t="s">
        <v>204</v>
      </c>
      <c r="D35" s="30" t="s">
        <v>208</v>
      </c>
      <c r="E35" s="34">
        <v>2200</v>
      </c>
      <c r="F35" s="34">
        <v>0</v>
      </c>
      <c r="G35" s="44">
        <f t="shared" si="0"/>
        <v>331915.20000000007</v>
      </c>
      <c r="H35" s="17" t="s">
        <v>285</v>
      </c>
      <c r="I35" s="27" t="str">
        <f>VLOOKUP(H35,'Flat Owner List for Vlookup'!C:D,2,FALSE)</f>
        <v>RAKESH BAGADE</v>
      </c>
      <c r="J35" s="30" t="s">
        <v>1015</v>
      </c>
      <c r="K35" s="42"/>
    </row>
    <row r="36" spans="1:11" x14ac:dyDescent="0.25">
      <c r="A36" s="21">
        <v>44326</v>
      </c>
      <c r="B36" s="30" t="s">
        <v>692</v>
      </c>
      <c r="C36" s="34" t="s">
        <v>204</v>
      </c>
      <c r="D36" s="30" t="s">
        <v>208</v>
      </c>
      <c r="E36" s="34">
        <v>2391</v>
      </c>
      <c r="F36" s="34">
        <v>0</v>
      </c>
      <c r="G36" s="44">
        <f t="shared" si="0"/>
        <v>334306.20000000007</v>
      </c>
      <c r="H36" s="17" t="s">
        <v>240</v>
      </c>
      <c r="I36" s="27" t="str">
        <f>VLOOKUP(H36,'Flat Owner List for Vlookup'!C:D,2,FALSE)</f>
        <v>RAJESH MISHRA</v>
      </c>
      <c r="J36" s="30" t="s">
        <v>1015</v>
      </c>
      <c r="K36" s="42"/>
    </row>
    <row r="37" spans="1:11" x14ac:dyDescent="0.25">
      <c r="A37" s="21">
        <v>44326</v>
      </c>
      <c r="B37" s="30" t="s">
        <v>1040</v>
      </c>
      <c r="C37" s="34" t="s">
        <v>204</v>
      </c>
      <c r="D37" s="30" t="s">
        <v>208</v>
      </c>
      <c r="E37" s="34">
        <v>2200</v>
      </c>
      <c r="F37" s="34">
        <v>0</v>
      </c>
      <c r="G37" s="44">
        <f t="shared" si="0"/>
        <v>336506.20000000007</v>
      </c>
      <c r="H37" s="17" t="s">
        <v>245</v>
      </c>
      <c r="I37" s="27" t="str">
        <f>VLOOKUP(H37,'Flat Owner List for Vlookup'!C:D,2,FALSE)</f>
        <v>DHIRENRAPRATAM JAYSINGH SINGH &amp; NISHA J. SINGH</v>
      </c>
      <c r="J37" s="30" t="s">
        <v>1015</v>
      </c>
      <c r="K37" s="42"/>
    </row>
    <row r="38" spans="1:11" x14ac:dyDescent="0.25">
      <c r="A38" s="21">
        <v>44326</v>
      </c>
      <c r="B38" s="30" t="s">
        <v>997</v>
      </c>
      <c r="C38" s="34" t="s">
        <v>204</v>
      </c>
      <c r="D38" s="30" t="s">
        <v>208</v>
      </c>
      <c r="E38" s="34">
        <v>2391</v>
      </c>
      <c r="F38" s="34">
        <v>0</v>
      </c>
      <c r="G38" s="44">
        <f t="shared" si="0"/>
        <v>338897.20000000007</v>
      </c>
      <c r="H38" s="17" t="s">
        <v>270</v>
      </c>
      <c r="I38" s="27" t="str">
        <f>VLOOKUP(H38,'Flat Owner List for Vlookup'!C:D,2,FALSE)</f>
        <v>BARKU KHAIRE</v>
      </c>
      <c r="J38" s="30" t="s">
        <v>1015</v>
      </c>
      <c r="K38" s="42"/>
    </row>
    <row r="39" spans="1:11" x14ac:dyDescent="0.25">
      <c r="A39" s="21">
        <v>44327</v>
      </c>
      <c r="B39" s="30" t="s">
        <v>1041</v>
      </c>
      <c r="C39" s="34" t="s">
        <v>205</v>
      </c>
      <c r="D39" s="30" t="s">
        <v>208</v>
      </c>
      <c r="E39" s="34">
        <v>33850</v>
      </c>
      <c r="F39" s="34">
        <v>0</v>
      </c>
      <c r="G39" s="44">
        <f t="shared" si="0"/>
        <v>372747.20000000007</v>
      </c>
      <c r="H39" s="17" t="s">
        <v>357</v>
      </c>
      <c r="I39" s="27" t="str">
        <f>VLOOKUP(H39,'Flat Owner List for Vlookup'!C:D,2,FALSE)</f>
        <v>INVESTOR FLAT</v>
      </c>
      <c r="J39" s="30" t="s">
        <v>807</v>
      </c>
      <c r="K39" s="42"/>
    </row>
    <row r="40" spans="1:11" x14ac:dyDescent="0.25">
      <c r="A40" s="21">
        <v>44327</v>
      </c>
      <c r="B40" s="30" t="s">
        <v>709</v>
      </c>
      <c r="C40" s="34" t="s">
        <v>204</v>
      </c>
      <c r="D40" s="30" t="s">
        <v>208</v>
      </c>
      <c r="E40" s="34">
        <v>2208</v>
      </c>
      <c r="F40" s="34">
        <v>0</v>
      </c>
      <c r="G40" s="44">
        <f t="shared" si="0"/>
        <v>374955.20000000007</v>
      </c>
      <c r="H40" s="17" t="s">
        <v>251</v>
      </c>
      <c r="I40" s="27" t="str">
        <f>VLOOKUP(H40,'Flat Owner List for Vlookup'!C:D,2,FALSE)</f>
        <v>DEEPAK PATIL</v>
      </c>
      <c r="J40" s="30" t="s">
        <v>1015</v>
      </c>
      <c r="K40" s="42"/>
    </row>
    <row r="41" spans="1:11" x14ac:dyDescent="0.25">
      <c r="A41" s="21">
        <v>44328</v>
      </c>
      <c r="B41" s="30" t="s">
        <v>708</v>
      </c>
      <c r="C41" s="34" t="s">
        <v>204</v>
      </c>
      <c r="D41" s="30" t="s">
        <v>208</v>
      </c>
      <c r="E41" s="34">
        <v>2200</v>
      </c>
      <c r="F41" s="34">
        <v>0</v>
      </c>
      <c r="G41" s="44">
        <f t="shared" si="0"/>
        <v>377155.20000000007</v>
      </c>
      <c r="H41" s="17" t="s">
        <v>229</v>
      </c>
      <c r="I41" s="27" t="str">
        <f>VLOOKUP(H41,'Flat Owner List for Vlookup'!C:D,2,FALSE)</f>
        <v>BEBI R RAJENDRA PAWAR &amp; MUKESH R. PAWAR &amp; RAJENDRA L. PAWAR</v>
      </c>
      <c r="J41" s="30" t="s">
        <v>1015</v>
      </c>
      <c r="K41" s="42"/>
    </row>
    <row r="42" spans="1:11" x14ac:dyDescent="0.25">
      <c r="A42" s="21">
        <v>44328</v>
      </c>
      <c r="B42" s="30" t="s">
        <v>1000</v>
      </c>
      <c r="C42" s="34" t="s">
        <v>204</v>
      </c>
      <c r="D42" s="30" t="s">
        <v>208</v>
      </c>
      <c r="E42" s="34">
        <v>2557</v>
      </c>
      <c r="F42" s="34">
        <v>0</v>
      </c>
      <c r="G42" s="44">
        <f t="shared" si="0"/>
        <v>379712.20000000007</v>
      </c>
      <c r="H42" s="17" t="s">
        <v>360</v>
      </c>
      <c r="I42" s="27" t="str">
        <f>VLOOKUP(H42,'Flat Owner List for Vlookup'!C:D,2,FALSE)</f>
        <v>TIRAMATI RAHTOD (PRAVIN-RENT)</v>
      </c>
      <c r="J42" s="30" t="s">
        <v>1015</v>
      </c>
      <c r="K42" s="42"/>
    </row>
    <row r="43" spans="1:11" x14ac:dyDescent="0.25">
      <c r="A43" s="21">
        <v>44328</v>
      </c>
      <c r="B43" s="30" t="s">
        <v>892</v>
      </c>
      <c r="C43" s="34" t="s">
        <v>205</v>
      </c>
      <c r="D43" s="30" t="s">
        <v>208</v>
      </c>
      <c r="E43" s="34">
        <v>2391</v>
      </c>
      <c r="F43" s="34">
        <v>0</v>
      </c>
      <c r="G43" s="44">
        <f t="shared" si="0"/>
        <v>382103.20000000007</v>
      </c>
      <c r="H43" s="17" t="s">
        <v>279</v>
      </c>
      <c r="I43" s="27" t="str">
        <f>VLOOKUP(H43,'Flat Owner List for Vlookup'!C:D,2,FALSE)</f>
        <v>MONISH GADE</v>
      </c>
      <c r="J43" s="30" t="s">
        <v>1015</v>
      </c>
      <c r="K43" s="42" t="s">
        <v>1042</v>
      </c>
    </row>
    <row r="44" spans="1:11" x14ac:dyDescent="0.25">
      <c r="A44" s="21">
        <v>44328</v>
      </c>
      <c r="B44" s="30" t="s">
        <v>781</v>
      </c>
      <c r="C44" s="34" t="s">
        <v>204</v>
      </c>
      <c r="D44" s="30" t="s">
        <v>208</v>
      </c>
      <c r="E44" s="34">
        <v>2395</v>
      </c>
      <c r="F44" s="34">
        <v>0</v>
      </c>
      <c r="G44" s="44">
        <f t="shared" si="0"/>
        <v>384498.20000000007</v>
      </c>
      <c r="H44" s="17" t="s">
        <v>223</v>
      </c>
      <c r="I44" s="27" t="str">
        <f>VLOOKUP(H44,'Flat Owner List for Vlookup'!C:D,2,FALSE)</f>
        <v>ROHAN MOOLYA</v>
      </c>
      <c r="J44" s="30" t="s">
        <v>1015</v>
      </c>
      <c r="K44" s="42"/>
    </row>
    <row r="45" spans="1:11" x14ac:dyDescent="0.25">
      <c r="A45" s="21">
        <v>44329</v>
      </c>
      <c r="B45" s="30" t="s">
        <v>691</v>
      </c>
      <c r="C45" s="34" t="s">
        <v>204</v>
      </c>
      <c r="D45" s="30" t="s">
        <v>208</v>
      </c>
      <c r="E45" s="34">
        <v>2390</v>
      </c>
      <c r="F45" s="34">
        <v>0</v>
      </c>
      <c r="G45" s="44">
        <f t="shared" si="0"/>
        <v>386888.20000000007</v>
      </c>
      <c r="H45" s="17" t="s">
        <v>267</v>
      </c>
      <c r="I45" s="27" t="str">
        <f>VLOOKUP(H45,'Flat Owner List for Vlookup'!C:D,2,FALSE)</f>
        <v>KAUSHAL JHA</v>
      </c>
      <c r="J45" s="30" t="s">
        <v>1015</v>
      </c>
      <c r="K45" s="42"/>
    </row>
    <row r="46" spans="1:11" x14ac:dyDescent="0.25">
      <c r="A46" s="21">
        <v>44329</v>
      </c>
      <c r="B46" s="30" t="s">
        <v>1039</v>
      </c>
      <c r="C46" s="34" t="s">
        <v>204</v>
      </c>
      <c r="D46" s="30" t="s">
        <v>208</v>
      </c>
      <c r="E46" s="34">
        <v>2366</v>
      </c>
      <c r="F46" s="34">
        <v>0</v>
      </c>
      <c r="G46" s="44">
        <f t="shared" si="0"/>
        <v>389254.20000000007</v>
      </c>
      <c r="H46" s="17" t="s">
        <v>264</v>
      </c>
      <c r="I46" s="27" t="str">
        <f>VLOOKUP(H46,'Flat Owner List for Vlookup'!C:D,2,FALSE)</f>
        <v>RAMASARE GUPTA/YASH PATWA - RENT</v>
      </c>
      <c r="J46" s="30" t="s">
        <v>1015</v>
      </c>
      <c r="K46" s="42"/>
    </row>
    <row r="47" spans="1:11" x14ac:dyDescent="0.25">
      <c r="A47" s="21">
        <v>44330</v>
      </c>
      <c r="B47" s="30" t="s">
        <v>641</v>
      </c>
      <c r="C47" s="34" t="s">
        <v>204</v>
      </c>
      <c r="D47" s="30" t="s">
        <v>208</v>
      </c>
      <c r="E47" s="34">
        <v>2466</v>
      </c>
      <c r="F47" s="34">
        <v>0</v>
      </c>
      <c r="G47" s="44">
        <f t="shared" si="0"/>
        <v>391720.20000000007</v>
      </c>
      <c r="H47" s="17" t="s">
        <v>238</v>
      </c>
      <c r="I47" s="27" t="str">
        <f>VLOOKUP(H47,'Flat Owner List for Vlookup'!C:D,2,FALSE)</f>
        <v>GANPATLAL C. CHAUDHARI &amp; SURAJDEVI G. CHAUDHARI &amp; SHYAMA P. CHAUDHARI</v>
      </c>
      <c r="J47" s="30" t="s">
        <v>1015</v>
      </c>
      <c r="K47" s="42"/>
    </row>
    <row r="48" spans="1:11" x14ac:dyDescent="0.25">
      <c r="A48" s="21">
        <v>44330</v>
      </c>
      <c r="B48" s="30" t="s">
        <v>934</v>
      </c>
      <c r="C48" s="34" t="s">
        <v>204</v>
      </c>
      <c r="D48" s="30" t="s">
        <v>208</v>
      </c>
      <c r="E48" s="34">
        <v>2179</v>
      </c>
      <c r="F48" s="34">
        <v>0</v>
      </c>
      <c r="G48" s="44">
        <f t="shared" si="0"/>
        <v>393899.20000000007</v>
      </c>
      <c r="H48" s="17" t="s">
        <v>295</v>
      </c>
      <c r="I48" s="27" t="str">
        <f>VLOOKUP(H48,'Flat Owner List for Vlookup'!C:D,2,FALSE)</f>
        <v>KISHAN CHANDA</v>
      </c>
      <c r="J48" s="30" t="s">
        <v>807</v>
      </c>
      <c r="K48" s="42"/>
    </row>
    <row r="49" spans="1:11" x14ac:dyDescent="0.25">
      <c r="A49" s="21">
        <v>44330</v>
      </c>
      <c r="B49" s="30" t="s">
        <v>647</v>
      </c>
      <c r="C49" s="34" t="s">
        <v>204</v>
      </c>
      <c r="D49" s="30" t="s">
        <v>208</v>
      </c>
      <c r="E49" s="34">
        <v>2395</v>
      </c>
      <c r="F49" s="34">
        <v>0</v>
      </c>
      <c r="G49" s="44">
        <f t="shared" si="0"/>
        <v>396294.20000000007</v>
      </c>
      <c r="H49" s="17" t="s">
        <v>337</v>
      </c>
      <c r="I49" s="27" t="str">
        <f>VLOOKUP(H49,'Flat Owner List for Vlookup'!C:D,2,FALSE)</f>
        <v>KAMAL SHARMA</v>
      </c>
      <c r="J49" s="30" t="s">
        <v>1015</v>
      </c>
      <c r="K49" s="42"/>
    </row>
    <row r="50" spans="1:11" x14ac:dyDescent="0.25">
      <c r="A50" s="21">
        <v>44330</v>
      </c>
      <c r="B50" s="30" t="s">
        <v>647</v>
      </c>
      <c r="C50" s="34" t="s">
        <v>204</v>
      </c>
      <c r="D50" s="30" t="s">
        <v>208</v>
      </c>
      <c r="E50" s="34">
        <v>9000</v>
      </c>
      <c r="F50" s="34">
        <v>0</v>
      </c>
      <c r="G50" s="44">
        <f t="shared" si="0"/>
        <v>405294.20000000007</v>
      </c>
      <c r="H50" s="17" t="s">
        <v>297</v>
      </c>
      <c r="I50" s="27" t="str">
        <f>VLOOKUP(H50,'Flat Owner List for Vlookup'!C:D,2,FALSE)</f>
        <v>DEVESH SINGH / DEVENDRA(RENT)</v>
      </c>
      <c r="J50" s="30" t="s">
        <v>807</v>
      </c>
      <c r="K50" s="42"/>
    </row>
    <row r="51" spans="1:11" x14ac:dyDescent="0.25">
      <c r="A51" s="21">
        <v>44331</v>
      </c>
      <c r="B51" s="30" t="s">
        <v>635</v>
      </c>
      <c r="C51" s="34" t="s">
        <v>205</v>
      </c>
      <c r="D51" s="30" t="s">
        <v>208</v>
      </c>
      <c r="E51" s="34">
        <v>2391</v>
      </c>
      <c r="F51" s="34">
        <v>0</v>
      </c>
      <c r="G51" s="44">
        <f t="shared" si="0"/>
        <v>407685.20000000007</v>
      </c>
      <c r="H51" s="17" t="s">
        <v>261</v>
      </c>
      <c r="I51" s="27" t="str">
        <f>VLOOKUP(H51,'Flat Owner List for Vlookup'!C:D,2,FALSE)</f>
        <v>DHARMANT SINGH</v>
      </c>
      <c r="J51" s="30" t="s">
        <v>1015</v>
      </c>
      <c r="K51" s="42" t="s">
        <v>1043</v>
      </c>
    </row>
    <row r="52" spans="1:11" x14ac:dyDescent="0.25">
      <c r="A52" s="21">
        <v>44331</v>
      </c>
      <c r="B52" s="30" t="s">
        <v>847</v>
      </c>
      <c r="C52" s="34" t="s">
        <v>205</v>
      </c>
      <c r="D52" s="30" t="s">
        <v>208</v>
      </c>
      <c r="E52" s="34">
        <v>10995</v>
      </c>
      <c r="F52" s="34">
        <v>0</v>
      </c>
      <c r="G52" s="44">
        <f t="shared" si="0"/>
        <v>418680.20000000007</v>
      </c>
      <c r="H52" s="17" t="s">
        <v>312</v>
      </c>
      <c r="I52" s="27" t="str">
        <f>VLOOKUP(H52,'Flat Owner List for Vlookup'!C:D,2,FALSE)</f>
        <v>KRISHNA H. PARDIKAR &amp; ANDA K. PARDIKAR</v>
      </c>
      <c r="J52" s="30" t="s">
        <v>1015</v>
      </c>
      <c r="K52" s="42" t="s">
        <v>1044</v>
      </c>
    </row>
    <row r="53" spans="1:11" x14ac:dyDescent="0.25">
      <c r="A53" s="21">
        <v>44331</v>
      </c>
      <c r="B53" s="30" t="s">
        <v>649</v>
      </c>
      <c r="C53" s="34" t="s">
        <v>204</v>
      </c>
      <c r="D53" s="30" t="s">
        <v>208</v>
      </c>
      <c r="E53" s="34">
        <v>2300</v>
      </c>
      <c r="F53" s="34">
        <v>0</v>
      </c>
      <c r="G53" s="44">
        <f t="shared" si="0"/>
        <v>420980.20000000007</v>
      </c>
      <c r="H53" s="17" t="s">
        <v>224</v>
      </c>
      <c r="I53" s="27" t="str">
        <f>VLOOKUP(H53,'Flat Owner List for Vlookup'!C:D,2,FALSE)</f>
        <v>PAWAN MAROTRAO GHOTKAR &amp; VIBHA G. SHINDE</v>
      </c>
      <c r="J53" s="30" t="s">
        <v>1015</v>
      </c>
      <c r="K53" s="42"/>
    </row>
    <row r="54" spans="1:11" x14ac:dyDescent="0.25">
      <c r="A54" s="21">
        <v>44331</v>
      </c>
      <c r="B54" s="30" t="s">
        <v>643</v>
      </c>
      <c r="C54" s="34" t="s">
        <v>204</v>
      </c>
      <c r="D54" s="30" t="s">
        <v>208</v>
      </c>
      <c r="E54" s="34">
        <v>2198</v>
      </c>
      <c r="F54" s="34">
        <v>0</v>
      </c>
      <c r="G54" s="44">
        <f t="shared" si="0"/>
        <v>423178.20000000007</v>
      </c>
      <c r="H54" s="17" t="s">
        <v>243</v>
      </c>
      <c r="I54" s="27" t="str">
        <f>VLOOKUP(H54,'Flat Owner List for Vlookup'!C:D,2,FALSE)</f>
        <v>SAGAR NAGESH GHULE</v>
      </c>
      <c r="J54" s="30" t="s">
        <v>1015</v>
      </c>
      <c r="K54" s="42"/>
    </row>
    <row r="55" spans="1:11" x14ac:dyDescent="0.25">
      <c r="A55" s="21">
        <v>44335</v>
      </c>
      <c r="B55" s="30" t="s">
        <v>684</v>
      </c>
      <c r="C55" s="34" t="s">
        <v>204</v>
      </c>
      <c r="D55" s="30" t="s">
        <v>208</v>
      </c>
      <c r="E55" s="34">
        <v>2366</v>
      </c>
      <c r="F55" s="34">
        <v>0</v>
      </c>
      <c r="G55" s="44">
        <f t="shared" si="0"/>
        <v>425544.20000000007</v>
      </c>
      <c r="H55" s="17" t="s">
        <v>242</v>
      </c>
      <c r="I55" s="27" t="str">
        <f>VLOOKUP(H55,'Flat Owner List for Vlookup'!C:D,2,FALSE)</f>
        <v>JYOTI SHAILESH TIWARI</v>
      </c>
      <c r="J55" s="30" t="s">
        <v>1015</v>
      </c>
      <c r="K55" s="42"/>
    </row>
    <row r="56" spans="1:11" x14ac:dyDescent="0.25">
      <c r="A56" s="21">
        <v>44336</v>
      </c>
      <c r="B56" s="30" t="s">
        <v>646</v>
      </c>
      <c r="C56" s="34" t="s">
        <v>204</v>
      </c>
      <c r="D56" s="30" t="s">
        <v>208</v>
      </c>
      <c r="E56" s="34">
        <v>2391</v>
      </c>
      <c r="F56" s="34">
        <v>0</v>
      </c>
      <c r="G56" s="44">
        <f t="shared" si="0"/>
        <v>427935.20000000007</v>
      </c>
      <c r="H56" s="17" t="s">
        <v>256</v>
      </c>
      <c r="I56" s="27" t="str">
        <f>VLOOKUP(H56,'Flat Owner List for Vlookup'!C:D,2,FALSE)</f>
        <v>SUMITCHAND SINGH</v>
      </c>
      <c r="J56" s="30" t="s">
        <v>1015</v>
      </c>
      <c r="K56" s="42"/>
    </row>
    <row r="57" spans="1:11" x14ac:dyDescent="0.25">
      <c r="A57" s="21">
        <v>44338</v>
      </c>
      <c r="B57" s="30" t="s">
        <v>674</v>
      </c>
      <c r="C57" s="34" t="s">
        <v>204</v>
      </c>
      <c r="D57" s="30" t="s">
        <v>208</v>
      </c>
      <c r="E57" s="34">
        <v>2200</v>
      </c>
      <c r="F57" s="34">
        <v>0</v>
      </c>
      <c r="G57" s="44">
        <f t="shared" si="0"/>
        <v>430135.20000000007</v>
      </c>
      <c r="H57" s="17" t="s">
        <v>289</v>
      </c>
      <c r="I57" s="27" t="str">
        <f>VLOOKUP(H57,'Flat Owner List for Vlookup'!C:D,2,FALSE)</f>
        <v>ARUNKUMAR DWIVEDI</v>
      </c>
      <c r="J57" s="30" t="s">
        <v>1015</v>
      </c>
      <c r="K57" s="42"/>
    </row>
    <row r="58" spans="1:11" x14ac:dyDescent="0.25">
      <c r="A58" s="21">
        <v>44338</v>
      </c>
      <c r="B58" s="30" t="s">
        <v>1045</v>
      </c>
      <c r="C58" s="34" t="s">
        <v>204</v>
      </c>
      <c r="D58" s="30" t="s">
        <v>208</v>
      </c>
      <c r="E58" s="34">
        <v>2300</v>
      </c>
      <c r="F58" s="34">
        <v>0</v>
      </c>
      <c r="G58" s="44">
        <f t="shared" si="0"/>
        <v>432435.20000000007</v>
      </c>
      <c r="H58" s="17" t="s">
        <v>241</v>
      </c>
      <c r="I58" s="27" t="str">
        <f>VLOOKUP(H58,'Flat Owner List for Vlookup'!C:D,2,FALSE)</f>
        <v>AJAZ AHMED</v>
      </c>
      <c r="J58" s="30" t="s">
        <v>1015</v>
      </c>
      <c r="K58" s="42"/>
    </row>
    <row r="59" spans="1:11" ht="15" x14ac:dyDescent="0.25">
      <c r="A59" s="21">
        <v>44338</v>
      </c>
      <c r="B59" s="30" t="s">
        <v>864</v>
      </c>
      <c r="C59" s="34" t="s">
        <v>204</v>
      </c>
      <c r="D59" s="30" t="s">
        <v>208</v>
      </c>
      <c r="E59" s="34">
        <v>2391</v>
      </c>
      <c r="F59" s="34">
        <v>0</v>
      </c>
      <c r="G59" s="44">
        <f t="shared" si="0"/>
        <v>434826.20000000007</v>
      </c>
      <c r="H59" s="17" t="s">
        <v>276</v>
      </c>
      <c r="I59" s="27" t="str">
        <f>VLOOKUP(H59,'Flat Owner List for Vlookup'!C:D,2,FALSE)</f>
        <v>RAMESH INDULKAR</v>
      </c>
      <c r="J59" s="30" t="s">
        <v>1015</v>
      </c>
      <c r="K59" s="61" t="s">
        <v>1087</v>
      </c>
    </row>
    <row r="60" spans="1:11" x14ac:dyDescent="0.25">
      <c r="A60" s="21">
        <v>44339</v>
      </c>
      <c r="B60" s="30" t="s">
        <v>616</v>
      </c>
      <c r="C60" s="34" t="s">
        <v>204</v>
      </c>
      <c r="D60" s="30" t="s">
        <v>208</v>
      </c>
      <c r="E60" s="34">
        <v>2300</v>
      </c>
      <c r="F60" s="34">
        <v>0</v>
      </c>
      <c r="G60" s="44">
        <f t="shared" si="0"/>
        <v>437126.20000000007</v>
      </c>
      <c r="H60" s="17" t="s">
        <v>225</v>
      </c>
      <c r="I60" s="27" t="str">
        <f>VLOOKUP(H60,'Flat Owner List for Vlookup'!C:D,2,FALSE)</f>
        <v>MANIK AMBADAS KHARDE &amp; SWAPNIL MANIK KHARDE</v>
      </c>
      <c r="J60" s="30" t="s">
        <v>1015</v>
      </c>
      <c r="K60" s="42"/>
    </row>
    <row r="61" spans="1:11" x14ac:dyDescent="0.25">
      <c r="A61" s="21">
        <v>44339</v>
      </c>
      <c r="B61" s="30" t="s">
        <v>1046</v>
      </c>
      <c r="C61" s="34" t="s">
        <v>204</v>
      </c>
      <c r="D61" s="30" t="s">
        <v>208</v>
      </c>
      <c r="E61" s="34">
        <v>2198</v>
      </c>
      <c r="F61" s="34">
        <v>0</v>
      </c>
      <c r="G61" s="44">
        <f t="shared" ref="G61:G71" si="1">G60+E61-F61</f>
        <v>439324.20000000007</v>
      </c>
      <c r="H61" s="17" t="s">
        <v>228</v>
      </c>
      <c r="I61" s="27" t="str">
        <f>VLOOKUP(H61,'Flat Owner List for Vlookup'!C:D,2,FALSE)</f>
        <v>SUNIL NIRMALE</v>
      </c>
      <c r="J61" s="30" t="s">
        <v>1015</v>
      </c>
      <c r="K61" s="42"/>
    </row>
    <row r="62" spans="1:11" x14ac:dyDescent="0.25">
      <c r="A62" s="21">
        <v>44340</v>
      </c>
      <c r="B62" s="30" t="s">
        <v>1047</v>
      </c>
      <c r="C62" s="34" t="s">
        <v>204</v>
      </c>
      <c r="D62" s="30" t="s">
        <v>208</v>
      </c>
      <c r="E62" s="34">
        <v>2201</v>
      </c>
      <c r="F62" s="34">
        <v>0</v>
      </c>
      <c r="G62" s="44">
        <f t="shared" si="1"/>
        <v>441525.20000000007</v>
      </c>
      <c r="H62" s="17" t="s">
        <v>271</v>
      </c>
      <c r="I62" s="27" t="str">
        <f>VLOOKUP(H62,'Flat Owner List for Vlookup'!C:D,2,FALSE)</f>
        <v>PRATIBHA JAICHAND UPADHYAY</v>
      </c>
      <c r="J62" s="30" t="s">
        <v>1015</v>
      </c>
      <c r="K62" s="42"/>
    </row>
    <row r="63" spans="1:11" x14ac:dyDescent="0.25">
      <c r="A63" s="21">
        <v>44340</v>
      </c>
      <c r="B63" s="30" t="s">
        <v>682</v>
      </c>
      <c r="C63" s="34" t="s">
        <v>204</v>
      </c>
      <c r="D63" s="30" t="s">
        <v>208</v>
      </c>
      <c r="E63" s="34">
        <v>2391</v>
      </c>
      <c r="F63" s="34">
        <v>0</v>
      </c>
      <c r="G63" s="44">
        <f t="shared" si="1"/>
        <v>443916.20000000007</v>
      </c>
      <c r="H63" s="17" t="s">
        <v>273</v>
      </c>
      <c r="I63" s="27" t="str">
        <f>VLOOKUP(H63,'Flat Owner List for Vlookup'!C:D,2,FALSE)</f>
        <v>TUSHAR MAHAJAN</v>
      </c>
      <c r="J63" s="30" t="s">
        <v>1015</v>
      </c>
      <c r="K63" s="42"/>
    </row>
    <row r="64" spans="1:11" x14ac:dyDescent="0.25">
      <c r="A64" s="21">
        <v>44340</v>
      </c>
      <c r="B64" s="30" t="s">
        <v>668</v>
      </c>
      <c r="C64" s="34" t="s">
        <v>204</v>
      </c>
      <c r="D64" s="30" t="s">
        <v>208</v>
      </c>
      <c r="E64" s="34">
        <v>2179</v>
      </c>
      <c r="F64" s="34">
        <v>0</v>
      </c>
      <c r="G64" s="44">
        <f t="shared" si="1"/>
        <v>446095.20000000007</v>
      </c>
      <c r="H64" s="17" t="s">
        <v>443</v>
      </c>
      <c r="I64" s="27" t="str">
        <f>VLOOKUP(H64,'Flat Owner List for Vlookup'!C:D,2,FALSE)</f>
        <v>DILIP CHAUHAN</v>
      </c>
      <c r="J64" s="30" t="s">
        <v>1015</v>
      </c>
      <c r="K64" s="42"/>
    </row>
    <row r="65" spans="1:11" x14ac:dyDescent="0.25">
      <c r="A65" s="21">
        <v>44340</v>
      </c>
      <c r="B65" s="30" t="s">
        <v>650</v>
      </c>
      <c r="C65" s="34" t="s">
        <v>204</v>
      </c>
      <c r="D65" s="30" t="s">
        <v>208</v>
      </c>
      <c r="E65" s="34">
        <v>2391</v>
      </c>
      <c r="F65" s="34">
        <v>0</v>
      </c>
      <c r="G65" s="44">
        <f t="shared" si="1"/>
        <v>448486.20000000007</v>
      </c>
      <c r="H65" s="17" t="s">
        <v>227</v>
      </c>
      <c r="I65" s="27" t="str">
        <f>VLOOKUP(H65,'Flat Owner List for Vlookup'!C:D,2,FALSE)</f>
        <v>ATULKUMAR VIMALCHAND JAIN</v>
      </c>
      <c r="J65" s="30" t="s">
        <v>1015</v>
      </c>
      <c r="K65" s="42"/>
    </row>
    <row r="66" spans="1:11" x14ac:dyDescent="0.25">
      <c r="A66" s="21">
        <v>44340</v>
      </c>
      <c r="B66" s="30" t="s">
        <v>676</v>
      </c>
      <c r="C66" s="34" t="s">
        <v>204</v>
      </c>
      <c r="D66" s="30" t="s">
        <v>208</v>
      </c>
      <c r="E66" s="34">
        <v>2198</v>
      </c>
      <c r="F66" s="34">
        <v>0</v>
      </c>
      <c r="G66" s="44">
        <f t="shared" si="1"/>
        <v>450684.20000000007</v>
      </c>
      <c r="H66" s="17" t="s">
        <v>246</v>
      </c>
      <c r="I66" s="27" t="str">
        <f>VLOOKUP(H66,'Flat Owner List for Vlookup'!C:D,2,FALSE)</f>
        <v>NITESH H. MEDH &amp; SUSHILA H. MEDH</v>
      </c>
      <c r="J66" s="30" t="s">
        <v>1015</v>
      </c>
      <c r="K66" s="42"/>
    </row>
    <row r="67" spans="1:11" x14ac:dyDescent="0.25">
      <c r="A67" s="21">
        <v>44340</v>
      </c>
      <c r="B67" s="30" t="s">
        <v>893</v>
      </c>
      <c r="C67" s="34" t="s">
        <v>204</v>
      </c>
      <c r="D67" s="30" t="s">
        <v>208</v>
      </c>
      <c r="E67" s="34">
        <v>2556</v>
      </c>
      <c r="F67" s="34">
        <v>0</v>
      </c>
      <c r="G67" s="44">
        <f t="shared" si="1"/>
        <v>453240.20000000007</v>
      </c>
      <c r="H67" s="17" t="s">
        <v>232</v>
      </c>
      <c r="I67" s="27" t="str">
        <f>VLOOKUP(H67,'Flat Owner List for Vlookup'!C:D,2,FALSE)</f>
        <v>UMAR SHARMA &amp; HARIPRASAD SHARMA</v>
      </c>
      <c r="J67" s="30" t="s">
        <v>1015</v>
      </c>
      <c r="K67" s="42"/>
    </row>
    <row r="68" spans="1:11" ht="15" x14ac:dyDescent="0.25">
      <c r="A68" s="21">
        <v>44341</v>
      </c>
      <c r="B68" s="30" t="s">
        <v>930</v>
      </c>
      <c r="C68" s="34" t="s">
        <v>204</v>
      </c>
      <c r="D68" s="30" t="s">
        <v>208</v>
      </c>
      <c r="E68" s="34">
        <v>2364</v>
      </c>
      <c r="F68" s="34">
        <v>0</v>
      </c>
      <c r="G68" s="44">
        <f t="shared" si="1"/>
        <v>455604.20000000007</v>
      </c>
      <c r="H68" s="17" t="s">
        <v>407</v>
      </c>
      <c r="I68" s="27" t="str">
        <f>VLOOKUP(H68,'Flat Owner List for Vlookup'!C:D,2,FALSE)</f>
        <v>VIRENDRA VERMA</v>
      </c>
      <c r="J68" s="30" t="s">
        <v>1015</v>
      </c>
      <c r="K68" s="61" t="s">
        <v>1005</v>
      </c>
    </row>
    <row r="69" spans="1:11" x14ac:dyDescent="0.25">
      <c r="A69" s="21">
        <v>44341</v>
      </c>
      <c r="B69" s="30" t="s">
        <v>932</v>
      </c>
      <c r="C69" s="34" t="s">
        <v>204</v>
      </c>
      <c r="D69" s="30" t="s">
        <v>208</v>
      </c>
      <c r="E69" s="34">
        <v>2183</v>
      </c>
      <c r="F69" s="34">
        <v>0</v>
      </c>
      <c r="G69" s="44">
        <f t="shared" si="1"/>
        <v>457787.20000000007</v>
      </c>
      <c r="H69" s="17" t="s">
        <v>290</v>
      </c>
      <c r="I69" s="27" t="str">
        <f>VLOOKUP(H69,'Flat Owner List for Vlookup'!C:D,2,FALSE)</f>
        <v>ASHOKKUMAR JAISWAL</v>
      </c>
      <c r="J69" s="30" t="s">
        <v>1015</v>
      </c>
      <c r="K69" s="26"/>
    </row>
    <row r="70" spans="1:11" x14ac:dyDescent="0.25">
      <c r="A70" s="21">
        <v>44342</v>
      </c>
      <c r="B70" s="30" t="s">
        <v>648</v>
      </c>
      <c r="C70" s="34" t="s">
        <v>204</v>
      </c>
      <c r="D70" s="30" t="s">
        <v>208</v>
      </c>
      <c r="E70" s="34">
        <v>2198</v>
      </c>
      <c r="F70" s="34">
        <v>0</v>
      </c>
      <c r="G70" s="44">
        <f t="shared" si="1"/>
        <v>459985.20000000007</v>
      </c>
      <c r="H70" s="17" t="s">
        <v>292</v>
      </c>
      <c r="I70" s="27" t="str">
        <f>VLOOKUP(H70,'Flat Owner List for Vlookup'!C:D,2,FALSE)</f>
        <v>PANDURANG NANDANWAR</v>
      </c>
      <c r="J70" s="30" t="s">
        <v>1015</v>
      </c>
      <c r="K70" s="26"/>
    </row>
    <row r="71" spans="1:11" x14ac:dyDescent="0.25">
      <c r="A71" s="21">
        <v>44342</v>
      </c>
      <c r="B71" s="30" t="s">
        <v>683</v>
      </c>
      <c r="C71" s="34" t="s">
        <v>204</v>
      </c>
      <c r="D71" s="30" t="s">
        <v>208</v>
      </c>
      <c r="E71" s="34">
        <v>2478</v>
      </c>
      <c r="F71" s="34">
        <v>0</v>
      </c>
      <c r="G71" s="44">
        <f t="shared" si="1"/>
        <v>462463.20000000007</v>
      </c>
      <c r="H71" s="17" t="s">
        <v>233</v>
      </c>
      <c r="I71" s="27" t="str">
        <f>VLOOKUP(H71,'Flat Owner List for Vlookup'!C:D,2,FALSE)</f>
        <v>SUNNY CHHANGANI</v>
      </c>
      <c r="J71" s="30" t="s">
        <v>1015</v>
      </c>
      <c r="K71" s="26"/>
    </row>
    <row r="72" spans="1:11" x14ac:dyDescent="0.25">
      <c r="A72" s="21">
        <v>44342</v>
      </c>
      <c r="B72" s="30" t="s">
        <v>868</v>
      </c>
      <c r="C72" s="34" t="s">
        <v>204</v>
      </c>
      <c r="D72" s="30" t="s">
        <v>208</v>
      </c>
      <c r="E72" s="34">
        <v>2345</v>
      </c>
      <c r="F72" s="34">
        <v>0</v>
      </c>
      <c r="G72" s="44">
        <f t="shared" ref="G72:G84" si="2">G71+E72-F72</f>
        <v>464808.20000000007</v>
      </c>
      <c r="H72" s="17" t="s">
        <v>410</v>
      </c>
      <c r="I72" s="27" t="str">
        <f>VLOOKUP(H72,'Flat Owner List for Vlookup'!C:D,2,FALSE)</f>
        <v>ANUJA AJAY PARASHAR</v>
      </c>
      <c r="J72" s="30" t="s">
        <v>1015</v>
      </c>
      <c r="K72" s="26"/>
    </row>
    <row r="73" spans="1:11" x14ac:dyDescent="0.25">
      <c r="A73" s="21">
        <v>44344</v>
      </c>
      <c r="B73" s="30" t="s">
        <v>668</v>
      </c>
      <c r="C73" s="34" t="s">
        <v>204</v>
      </c>
      <c r="D73" s="30" t="s">
        <v>208</v>
      </c>
      <c r="E73" s="34">
        <v>2391</v>
      </c>
      <c r="F73" s="34">
        <v>0</v>
      </c>
      <c r="G73" s="44">
        <f t="shared" si="2"/>
        <v>467199.20000000007</v>
      </c>
      <c r="H73" s="17" t="s">
        <v>244</v>
      </c>
      <c r="I73" s="27" t="str">
        <f>VLOOKUP(H73,'Flat Owner List for Vlookup'!C:D,2,FALSE)</f>
        <v>RENUKA D. MORANI &amp; DILIP OMPRAKASH MORANI</v>
      </c>
      <c r="J73" s="30" t="s">
        <v>1015</v>
      </c>
      <c r="K73" s="26"/>
    </row>
    <row r="74" spans="1:11" x14ac:dyDescent="0.25">
      <c r="A74" s="21">
        <v>44344</v>
      </c>
      <c r="B74" s="30" t="s">
        <v>633</v>
      </c>
      <c r="C74" s="34" t="s">
        <v>204</v>
      </c>
      <c r="D74" s="30" t="s">
        <v>208</v>
      </c>
      <c r="E74" s="34">
        <v>2198</v>
      </c>
      <c r="F74" s="34">
        <v>0</v>
      </c>
      <c r="G74" s="44">
        <f t="shared" si="2"/>
        <v>469397.20000000007</v>
      </c>
      <c r="H74" s="17" t="s">
        <v>286</v>
      </c>
      <c r="I74" s="27" t="str">
        <f>VLOOKUP(H74,'Flat Owner List for Vlookup'!C:D,2,FALSE)</f>
        <v>HITENDRA WASANIYA</v>
      </c>
      <c r="J74" s="30" t="s">
        <v>1015</v>
      </c>
      <c r="K74" s="26"/>
    </row>
    <row r="75" spans="1:11" x14ac:dyDescent="0.25">
      <c r="A75" s="21">
        <v>44345</v>
      </c>
      <c r="B75" s="30" t="s">
        <v>637</v>
      </c>
      <c r="C75" s="34" t="s">
        <v>204</v>
      </c>
      <c r="D75" s="30" t="s">
        <v>208</v>
      </c>
      <c r="E75" s="34">
        <v>2427</v>
      </c>
      <c r="F75" s="34">
        <v>0</v>
      </c>
      <c r="G75" s="44">
        <f t="shared" si="2"/>
        <v>471824.20000000007</v>
      </c>
      <c r="H75" s="17" t="s">
        <v>249</v>
      </c>
      <c r="I75" s="27" t="str">
        <f>VLOOKUP(H75,'Flat Owner List for Vlookup'!C:D,2,FALSE)</f>
        <v>SHREEKANT POOJARI</v>
      </c>
      <c r="J75" s="30" t="s">
        <v>1015</v>
      </c>
      <c r="K75" s="26"/>
    </row>
    <row r="76" spans="1:11" x14ac:dyDescent="0.25">
      <c r="A76" s="21">
        <v>44345</v>
      </c>
      <c r="B76" s="30" t="s">
        <v>728</v>
      </c>
      <c r="C76" s="34" t="s">
        <v>204</v>
      </c>
      <c r="D76" s="30" t="s">
        <v>208</v>
      </c>
      <c r="E76" s="34">
        <v>2300</v>
      </c>
      <c r="F76" s="34">
        <v>0</v>
      </c>
      <c r="G76" s="44">
        <f t="shared" si="2"/>
        <v>474124.20000000007</v>
      </c>
      <c r="H76" s="17" t="s">
        <v>231</v>
      </c>
      <c r="I76" s="27" t="str">
        <f>VLOOKUP(H76,'Flat Owner List for Vlookup'!C:D,2,FALSE)</f>
        <v>LALIT KASHINATH FIRKE</v>
      </c>
      <c r="J76" s="30" t="s">
        <v>1015</v>
      </c>
      <c r="K76" s="26"/>
    </row>
    <row r="77" spans="1:11" x14ac:dyDescent="0.25">
      <c r="A77" s="21">
        <v>44345</v>
      </c>
      <c r="B77" s="30" t="s">
        <v>680</v>
      </c>
      <c r="C77" s="34" t="s">
        <v>205</v>
      </c>
      <c r="D77" s="30" t="s">
        <v>208</v>
      </c>
      <c r="E77" s="34">
        <v>2395</v>
      </c>
      <c r="F77" s="34">
        <v>0</v>
      </c>
      <c r="G77" s="44">
        <f t="shared" si="2"/>
        <v>476519.20000000007</v>
      </c>
      <c r="H77" s="17" t="s">
        <v>278</v>
      </c>
      <c r="I77" s="27" t="str">
        <f>VLOOKUP(H77,'Flat Owner List for Vlookup'!C:D,2,FALSE)</f>
        <v>SUNITA SINGH/LOKENDRA SINGH</v>
      </c>
      <c r="J77" s="30" t="s">
        <v>1015</v>
      </c>
      <c r="K77" s="26"/>
    </row>
    <row r="78" spans="1:11" x14ac:dyDescent="0.25">
      <c r="A78" s="21">
        <v>44346</v>
      </c>
      <c r="B78" s="30" t="s">
        <v>931</v>
      </c>
      <c r="C78" s="34" t="s">
        <v>204</v>
      </c>
      <c r="D78" s="30" t="s">
        <v>208</v>
      </c>
      <c r="E78" s="34">
        <v>2391</v>
      </c>
      <c r="F78" s="34">
        <v>0</v>
      </c>
      <c r="G78" s="44">
        <f t="shared" si="2"/>
        <v>478910.20000000007</v>
      </c>
      <c r="H78" s="17" t="s">
        <v>252</v>
      </c>
      <c r="I78" s="27" t="str">
        <f>VLOOKUP(H78,'Flat Owner List for Vlookup'!C:D,2,FALSE)</f>
        <v>SATISHKUMAR YADAV</v>
      </c>
      <c r="J78" s="30" t="s">
        <v>1015</v>
      </c>
      <c r="K78" s="30"/>
    </row>
    <row r="79" spans="1:11" x14ac:dyDescent="0.25">
      <c r="A79" s="21">
        <v>44346</v>
      </c>
      <c r="B79" s="30" t="s">
        <v>786</v>
      </c>
      <c r="C79" s="34" t="s">
        <v>204</v>
      </c>
      <c r="D79" s="30" t="s">
        <v>208</v>
      </c>
      <c r="E79" s="34">
        <v>2211</v>
      </c>
      <c r="F79" s="34">
        <v>0</v>
      </c>
      <c r="G79" s="44">
        <f t="shared" si="2"/>
        <v>481121.20000000007</v>
      </c>
      <c r="H79" s="17" t="s">
        <v>265</v>
      </c>
      <c r="I79" s="27" t="str">
        <f>VLOOKUP(H79,'Flat Owner List for Vlookup'!C:D,2,FALSE)</f>
        <v>MODRAJ/ YOGIRAJ SAPKALE</v>
      </c>
      <c r="J79" s="30" t="s">
        <v>1015</v>
      </c>
      <c r="K79" s="26"/>
    </row>
    <row r="80" spans="1:11" x14ac:dyDescent="0.25">
      <c r="A80" s="21">
        <v>44346</v>
      </c>
      <c r="B80" s="30" t="s">
        <v>678</v>
      </c>
      <c r="C80" s="34" t="s">
        <v>204</v>
      </c>
      <c r="D80" s="30" t="s">
        <v>208</v>
      </c>
      <c r="E80" s="34">
        <v>2391</v>
      </c>
      <c r="F80" s="34">
        <v>0</v>
      </c>
      <c r="G80" s="44">
        <f t="shared" si="2"/>
        <v>483512.20000000007</v>
      </c>
      <c r="H80" s="17" t="s">
        <v>247</v>
      </c>
      <c r="I80" s="27" t="str">
        <f>VLOOKUP(H80,'Flat Owner List for Vlookup'!C:D,2,FALSE)</f>
        <v>SHARAD LOKHANDE</v>
      </c>
      <c r="J80" s="30" t="s">
        <v>1015</v>
      </c>
      <c r="K80" s="26"/>
    </row>
    <row r="81" spans="1:11" x14ac:dyDescent="0.25">
      <c r="A81" s="21">
        <v>44346</v>
      </c>
      <c r="B81" s="30" t="s">
        <v>614</v>
      </c>
      <c r="C81" s="34" t="s">
        <v>204</v>
      </c>
      <c r="D81" s="30" t="s">
        <v>208</v>
      </c>
      <c r="E81" s="34">
        <v>2208</v>
      </c>
      <c r="F81" s="34">
        <v>0</v>
      </c>
      <c r="G81" s="44">
        <f t="shared" si="2"/>
        <v>485720.20000000007</v>
      </c>
      <c r="H81" s="17" t="s">
        <v>274</v>
      </c>
      <c r="I81" s="27" t="str">
        <f>VLOOKUP(H81,'Flat Owner List for Vlookup'!C:D,2,FALSE)</f>
        <v>VIKAS KANDOI</v>
      </c>
      <c r="J81" s="30" t="s">
        <v>1015</v>
      </c>
      <c r="K81" s="26"/>
    </row>
    <row r="82" spans="1:11" x14ac:dyDescent="0.25">
      <c r="A82" s="21">
        <v>44346</v>
      </c>
      <c r="B82" s="30" t="s">
        <v>614</v>
      </c>
      <c r="C82" s="34" t="s">
        <v>204</v>
      </c>
      <c r="D82" s="30" t="s">
        <v>208</v>
      </c>
      <c r="E82" s="34">
        <v>2200</v>
      </c>
      <c r="F82" s="34">
        <v>0</v>
      </c>
      <c r="G82" s="44">
        <f t="shared" si="2"/>
        <v>487920.20000000007</v>
      </c>
      <c r="H82" s="17" t="s">
        <v>343</v>
      </c>
      <c r="I82" s="27" t="str">
        <f>VLOOKUP(H82,'Flat Owner List for Vlookup'!C:D,2,FALSE)</f>
        <v>VIKAS KANDOI</v>
      </c>
      <c r="J82" s="30" t="s">
        <v>1015</v>
      </c>
      <c r="K82" s="26"/>
    </row>
    <row r="83" spans="1:11" x14ac:dyDescent="0.25">
      <c r="A83" s="21">
        <v>44346</v>
      </c>
      <c r="B83" s="30" t="s">
        <v>677</v>
      </c>
      <c r="C83" s="34" t="s">
        <v>204</v>
      </c>
      <c r="D83" s="30" t="s">
        <v>208</v>
      </c>
      <c r="E83" s="34">
        <v>2198</v>
      </c>
      <c r="F83" s="34">
        <v>0</v>
      </c>
      <c r="G83" s="44">
        <f t="shared" si="2"/>
        <v>490118.20000000007</v>
      </c>
      <c r="H83" s="17" t="s">
        <v>281</v>
      </c>
      <c r="I83" s="27" t="str">
        <f>VLOOKUP(H83,'Flat Owner List for Vlookup'!C:D,2,FALSE)</f>
        <v>UMESH CHOUDHARI</v>
      </c>
      <c r="J83" s="30" t="s">
        <v>1015</v>
      </c>
      <c r="K83" s="26"/>
    </row>
    <row r="84" spans="1:11" x14ac:dyDescent="0.25">
      <c r="A84" s="21">
        <v>44346</v>
      </c>
      <c r="B84" s="30" t="s">
        <v>624</v>
      </c>
      <c r="C84" s="34" t="s">
        <v>204</v>
      </c>
      <c r="D84" s="30" t="s">
        <v>208</v>
      </c>
      <c r="E84" s="34">
        <v>2395</v>
      </c>
      <c r="F84" s="34">
        <v>0</v>
      </c>
      <c r="G84" s="44">
        <f t="shared" si="2"/>
        <v>492513.20000000007</v>
      </c>
      <c r="H84" s="17" t="s">
        <v>255</v>
      </c>
      <c r="I84" s="27" t="str">
        <f>VLOOKUP(H84,'Flat Owner List for Vlookup'!C:D,2,FALSE)</f>
        <v>AJEESH KUMAR</v>
      </c>
      <c r="J84" s="30" t="s">
        <v>1015</v>
      </c>
      <c r="K84" s="26"/>
    </row>
    <row r="85" spans="1:11" x14ac:dyDescent="0.25">
      <c r="A85" s="21">
        <v>44347</v>
      </c>
      <c r="B85" s="30" t="s">
        <v>669</v>
      </c>
      <c r="C85" s="34" t="s">
        <v>204</v>
      </c>
      <c r="D85" s="30" t="s">
        <v>208</v>
      </c>
      <c r="E85" s="34">
        <v>4433</v>
      </c>
      <c r="F85" s="34">
        <v>0</v>
      </c>
      <c r="G85" s="44">
        <f t="shared" ref="G85:G88" si="3">G84+E85-F85</f>
        <v>496946.20000000007</v>
      </c>
      <c r="H85" s="17" t="s">
        <v>293</v>
      </c>
      <c r="I85" s="27" t="str">
        <f>VLOOKUP(H85,'Flat Owner List for Vlookup'!C:D,2,FALSE)</f>
        <v>KIRAN WAKCHAURE</v>
      </c>
      <c r="J85" s="30" t="s">
        <v>1052</v>
      </c>
      <c r="K85" s="26"/>
    </row>
    <row r="86" spans="1:11" x14ac:dyDescent="0.25">
      <c r="A86" s="21">
        <v>44347</v>
      </c>
      <c r="B86" s="30" t="s">
        <v>644</v>
      </c>
      <c r="C86" s="34" t="s">
        <v>204</v>
      </c>
      <c r="D86" s="30" t="s">
        <v>208</v>
      </c>
      <c r="E86" s="34">
        <v>2200</v>
      </c>
      <c r="F86" s="34">
        <v>0</v>
      </c>
      <c r="G86" s="44">
        <f t="shared" si="3"/>
        <v>499146.20000000007</v>
      </c>
      <c r="H86" s="17" t="s">
        <v>288</v>
      </c>
      <c r="I86" s="27" t="str">
        <f>VLOOKUP(H86,'Flat Owner List for Vlookup'!C:D,2,FALSE)</f>
        <v>SURYAKANT MULATKAR</v>
      </c>
      <c r="J86" s="30" t="s">
        <v>1015</v>
      </c>
      <c r="K86" s="26"/>
    </row>
    <row r="87" spans="1:11" x14ac:dyDescent="0.25">
      <c r="A87" s="21">
        <v>44347</v>
      </c>
      <c r="B87" s="30" t="s">
        <v>638</v>
      </c>
      <c r="C87" s="34" t="s">
        <v>204</v>
      </c>
      <c r="D87" s="30" t="s">
        <v>208</v>
      </c>
      <c r="E87" s="34">
        <v>4768</v>
      </c>
      <c r="F87" s="34">
        <v>0</v>
      </c>
      <c r="G87" s="44">
        <f t="shared" si="3"/>
        <v>503914.20000000007</v>
      </c>
      <c r="H87" s="17" t="s">
        <v>335</v>
      </c>
      <c r="I87" s="27" t="str">
        <f>VLOOKUP(H87,'Flat Owner List for Vlookup'!C:D,2,FALSE)</f>
        <v>CHANDRAMANI MISHRA /SANJAY SINGH</v>
      </c>
      <c r="J87" s="30" t="s">
        <v>1015</v>
      </c>
      <c r="K87" s="26"/>
    </row>
    <row r="88" spans="1:11" x14ac:dyDescent="0.25">
      <c r="A88" s="21">
        <v>44347</v>
      </c>
      <c r="B88" s="30" t="s">
        <v>939</v>
      </c>
      <c r="C88" s="34" t="s">
        <v>204</v>
      </c>
      <c r="D88" s="30" t="s">
        <v>208</v>
      </c>
      <c r="E88" s="34">
        <v>2183</v>
      </c>
      <c r="F88" s="34">
        <v>0</v>
      </c>
      <c r="G88" s="44">
        <f t="shared" si="3"/>
        <v>506097.20000000007</v>
      </c>
      <c r="H88" s="17" t="s">
        <v>287</v>
      </c>
      <c r="I88" s="27" t="str">
        <f>VLOOKUP(H88,'Flat Owner List for Vlookup'!C:D,2,FALSE)</f>
        <v>HOUSHIRAM SHETE</v>
      </c>
      <c r="J88" s="30" t="s">
        <v>1015</v>
      </c>
      <c r="K88" s="26"/>
    </row>
    <row r="89" spans="1:11" x14ac:dyDescent="0.25">
      <c r="A89" s="21">
        <v>44347</v>
      </c>
      <c r="B89" s="30" t="s">
        <v>708</v>
      </c>
      <c r="C89" s="34" t="s">
        <v>204</v>
      </c>
      <c r="D89" s="30" t="s">
        <v>208</v>
      </c>
      <c r="E89" s="34">
        <v>2200</v>
      </c>
      <c r="F89" s="34">
        <v>0</v>
      </c>
      <c r="G89" s="44">
        <f t="shared" ref="G89:G94" si="4">G88+E89-F89</f>
        <v>508297.20000000007</v>
      </c>
      <c r="H89" s="17" t="s">
        <v>253</v>
      </c>
      <c r="I89" s="27" t="str">
        <f>VLOOKUP(H89,'Flat Owner List for Vlookup'!C:D,2,FALSE)</f>
        <v>MUKESH DIXIT</v>
      </c>
      <c r="J89" s="30" t="s">
        <v>1015</v>
      </c>
      <c r="K89" s="26"/>
    </row>
    <row r="90" spans="1:11" x14ac:dyDescent="0.25">
      <c r="A90" s="21">
        <v>44347</v>
      </c>
      <c r="B90" s="30" t="s">
        <v>1013</v>
      </c>
      <c r="C90" s="34" t="s">
        <v>204</v>
      </c>
      <c r="D90" s="30" t="s">
        <v>208</v>
      </c>
      <c r="E90" s="34">
        <v>2376</v>
      </c>
      <c r="F90" s="34">
        <v>0</v>
      </c>
      <c r="G90" s="44">
        <f t="shared" si="4"/>
        <v>510673.20000000007</v>
      </c>
      <c r="H90" s="17" t="s">
        <v>263</v>
      </c>
      <c r="I90" s="27" t="str">
        <f>VLOOKUP(H90,'Flat Owner List for Vlookup'!C:D,2,FALSE)</f>
        <v>RITESH DIXIT /DHARMENDRA MISHRA</v>
      </c>
      <c r="J90" s="30" t="s">
        <v>1015</v>
      </c>
      <c r="K90" s="26"/>
    </row>
    <row r="91" spans="1:11" x14ac:dyDescent="0.25">
      <c r="A91" s="21">
        <v>44347</v>
      </c>
      <c r="B91" s="30" t="s">
        <v>682</v>
      </c>
      <c r="C91" s="34" t="s">
        <v>204</v>
      </c>
      <c r="D91" s="30" t="s">
        <v>208</v>
      </c>
      <c r="E91" s="34">
        <v>2200</v>
      </c>
      <c r="F91" s="34">
        <v>0</v>
      </c>
      <c r="G91" s="44">
        <f t="shared" si="4"/>
        <v>512873.20000000007</v>
      </c>
      <c r="H91" s="17" t="s">
        <v>291</v>
      </c>
      <c r="I91" s="27" t="str">
        <f>VLOOKUP(H91,'Flat Owner List for Vlookup'!C:D,2,FALSE)</f>
        <v>TUSHAR BANSODE</v>
      </c>
      <c r="J91" s="30" t="s">
        <v>1015</v>
      </c>
      <c r="K91" s="26"/>
    </row>
    <row r="92" spans="1:11" x14ac:dyDescent="0.25">
      <c r="A92" s="21">
        <v>44347</v>
      </c>
      <c r="B92" s="30" t="s">
        <v>866</v>
      </c>
      <c r="C92" s="34" t="s">
        <v>204</v>
      </c>
      <c r="D92" s="30" t="s">
        <v>208</v>
      </c>
      <c r="E92" s="34">
        <v>2390</v>
      </c>
      <c r="F92" s="34">
        <v>0</v>
      </c>
      <c r="G92" s="44">
        <f t="shared" si="4"/>
        <v>515263.20000000007</v>
      </c>
      <c r="H92" s="17" t="s">
        <v>234</v>
      </c>
      <c r="I92" s="27" t="str">
        <f>VLOOKUP(H92,'Flat Owner List for Vlookup'!C:D,2,FALSE)</f>
        <v>DHARMENDRA J. PANDEY 7 SEEMA DHARMENDRA PANDEY</v>
      </c>
      <c r="J92" s="30" t="s">
        <v>1015</v>
      </c>
      <c r="K92" s="26"/>
    </row>
    <row r="93" spans="1:11" x14ac:dyDescent="0.25">
      <c r="A93" s="21">
        <v>44347</v>
      </c>
      <c r="B93" s="30" t="s">
        <v>651</v>
      </c>
      <c r="C93" s="34" t="s">
        <v>204</v>
      </c>
      <c r="D93" s="30" t="s">
        <v>208</v>
      </c>
      <c r="E93" s="34">
        <v>2208</v>
      </c>
      <c r="F93" s="34">
        <v>0</v>
      </c>
      <c r="G93" s="44">
        <f t="shared" si="4"/>
        <v>517471.20000000007</v>
      </c>
      <c r="H93" s="17" t="s">
        <v>257</v>
      </c>
      <c r="I93" s="27" t="str">
        <f>VLOOKUP(H93,'Flat Owner List for Vlookup'!C:D,2,FALSE)</f>
        <v>PRAKASH BIKKAD</v>
      </c>
      <c r="J93" s="30" t="s">
        <v>1015</v>
      </c>
      <c r="K93" s="26"/>
    </row>
    <row r="94" spans="1:11" x14ac:dyDescent="0.25">
      <c r="A94" s="21">
        <v>44347</v>
      </c>
      <c r="B94" s="30" t="s">
        <v>612</v>
      </c>
      <c r="C94" s="34" t="s">
        <v>204</v>
      </c>
      <c r="D94" s="30" t="s">
        <v>208</v>
      </c>
      <c r="E94" s="34">
        <v>2395</v>
      </c>
      <c r="F94" s="34">
        <v>0</v>
      </c>
      <c r="G94" s="44">
        <f t="shared" si="4"/>
        <v>519866.20000000007</v>
      </c>
      <c r="H94" s="17" t="s">
        <v>259</v>
      </c>
      <c r="I94" s="27" t="str">
        <f>VLOOKUP(H94,'Flat Owner List for Vlookup'!C:D,2,FALSE)</f>
        <v>VISHWAVIJAY SINGH</v>
      </c>
      <c r="J94" s="30" t="s">
        <v>1015</v>
      </c>
      <c r="K94" s="26"/>
    </row>
    <row r="95" spans="1:11" x14ac:dyDescent="0.25">
      <c r="A95" s="21"/>
      <c r="B95" s="30"/>
      <c r="C95" s="34"/>
      <c r="D95" s="30"/>
      <c r="E95" s="34"/>
      <c r="F95" s="34"/>
      <c r="G95" s="44"/>
      <c r="H95" s="17"/>
      <c r="I95" s="27"/>
      <c r="J95" s="30"/>
      <c r="K95" s="26"/>
    </row>
    <row r="96" spans="1:11" x14ac:dyDescent="0.25">
      <c r="A96" s="21"/>
      <c r="B96" s="30"/>
      <c r="C96" s="34"/>
      <c r="D96" s="30"/>
      <c r="E96" s="34"/>
      <c r="F96" s="34"/>
      <c r="G96" s="44"/>
      <c r="H96" s="17"/>
      <c r="I96" s="27"/>
      <c r="J96" s="30"/>
      <c r="K96" s="26"/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26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26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27"/>
      <c r="K99" s="26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26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26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26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30"/>
      <c r="K103" s="26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26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26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26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26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26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26"/>
    </row>
    <row r="110" spans="1:11" x14ac:dyDescent="0.2">
      <c r="A110" s="21"/>
      <c r="B110" s="1"/>
      <c r="C110" s="34"/>
      <c r="D110" s="1"/>
      <c r="E110" s="34"/>
      <c r="F110" s="34"/>
      <c r="G110" s="44"/>
      <c r="H110" s="17"/>
      <c r="I110" s="1"/>
      <c r="J110" s="30"/>
      <c r="K110" s="26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26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26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26"/>
    </row>
    <row r="114" spans="1:11" x14ac:dyDescent="0.25">
      <c r="A114" s="21"/>
      <c r="B114" s="30"/>
      <c r="C114" s="34"/>
      <c r="D114" s="30"/>
      <c r="E114" s="34"/>
      <c r="F114" s="34"/>
      <c r="G114" s="44"/>
      <c r="H114" s="17"/>
      <c r="I114" s="27"/>
      <c r="J114" s="30"/>
      <c r="K114" s="26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26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26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26"/>
    </row>
    <row r="118" spans="1:11" x14ac:dyDescent="0.25">
      <c r="A118" s="21"/>
      <c r="B118" s="30"/>
      <c r="C118" s="34"/>
      <c r="D118" s="30"/>
      <c r="E118" s="34"/>
      <c r="F118" s="34"/>
      <c r="G118" s="44"/>
      <c r="H118" s="17"/>
      <c r="I118" s="27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30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26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26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26"/>
    </row>
    <row r="136" spans="1:11" x14ac:dyDescent="0.25">
      <c r="A136" s="21"/>
      <c r="B136" s="30"/>
      <c r="C136" s="34"/>
      <c r="D136" s="30"/>
      <c r="E136" s="34"/>
      <c r="F136" s="34"/>
      <c r="G136" s="44"/>
      <c r="H136" s="17"/>
      <c r="I136" s="27"/>
      <c r="J136" s="30"/>
      <c r="K136" s="26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26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26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26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26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30"/>
      <c r="K141" s="26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26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26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26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26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26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26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26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26"/>
    </row>
    <row r="152" spans="1:11" x14ac:dyDescent="0.25">
      <c r="A152" s="21"/>
      <c r="B152" s="30"/>
      <c r="C152" s="34"/>
      <c r="D152" s="30"/>
      <c r="E152" s="34"/>
      <c r="F152" s="34"/>
      <c r="G152" s="44"/>
      <c r="H152" s="17"/>
      <c r="I152" s="27"/>
      <c r="J152" s="30"/>
      <c r="K152" s="26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26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26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  <row r="157" spans="1:11" x14ac:dyDescent="0.25">
      <c r="A157" s="21"/>
      <c r="B157" s="30"/>
      <c r="C157" s="34"/>
      <c r="D157" s="30"/>
      <c r="E157" s="34"/>
      <c r="F157" s="34"/>
      <c r="G157" s="44"/>
      <c r="H157" s="17"/>
      <c r="I157" s="27"/>
      <c r="J157" s="30"/>
      <c r="K157" s="26"/>
    </row>
    <row r="158" spans="1:11" x14ac:dyDescent="0.25">
      <c r="A158" s="21"/>
      <c r="B158" s="30"/>
      <c r="C158" s="34"/>
      <c r="D158" s="30"/>
      <c r="E158" s="34"/>
      <c r="F158" s="34"/>
      <c r="G158" s="44"/>
      <c r="H158" s="17"/>
      <c r="I158" s="27"/>
      <c r="J158" s="30"/>
      <c r="K158" s="26"/>
    </row>
    <row r="159" spans="1:11" x14ac:dyDescent="0.25">
      <c r="A159" s="21"/>
      <c r="B159" s="30"/>
      <c r="C159" s="34"/>
      <c r="D159" s="30"/>
      <c r="E159" s="34"/>
      <c r="F159" s="34"/>
      <c r="G159" s="44"/>
      <c r="H159" s="17"/>
      <c r="I159" s="27"/>
      <c r="J159" s="30"/>
      <c r="K159" s="26"/>
    </row>
    <row r="160" spans="1:11" x14ac:dyDescent="0.25">
      <c r="A160" s="21"/>
      <c r="B160" s="30"/>
      <c r="C160" s="34"/>
      <c r="D160" s="30"/>
      <c r="E160" s="34"/>
      <c r="F160" s="34"/>
      <c r="G160" s="44"/>
      <c r="H160" s="17"/>
      <c r="I160" s="27"/>
      <c r="J160" s="30"/>
      <c r="K160" s="26"/>
    </row>
    <row r="161" spans="1:11" x14ac:dyDescent="0.25">
      <c r="A161" s="21"/>
      <c r="B161" s="30"/>
      <c r="C161" s="34"/>
      <c r="D161" s="30"/>
      <c r="E161" s="34"/>
      <c r="F161" s="34"/>
      <c r="G161" s="44"/>
      <c r="H161" s="17"/>
      <c r="I161" s="27"/>
      <c r="J161" s="30"/>
      <c r="K161" s="26"/>
    </row>
    <row r="162" spans="1:11" x14ac:dyDescent="0.25">
      <c r="A162" s="21"/>
      <c r="B162" s="30"/>
      <c r="C162" s="34"/>
      <c r="D162" s="30"/>
      <c r="E162" s="34"/>
      <c r="F162" s="34"/>
      <c r="G162" s="44"/>
      <c r="H162" s="17"/>
      <c r="I162" s="27"/>
      <c r="J162" s="30"/>
      <c r="K162" s="26"/>
    </row>
    <row r="163" spans="1:11" x14ac:dyDescent="0.25">
      <c r="A163" s="21"/>
      <c r="B163" s="30"/>
      <c r="C163" s="34"/>
      <c r="D163" s="30"/>
      <c r="E163" s="34"/>
      <c r="F163" s="34"/>
      <c r="G163" s="44"/>
      <c r="H163" s="17"/>
      <c r="I163" s="27"/>
      <c r="J163" s="30"/>
      <c r="K163" s="26"/>
    </row>
    <row r="164" spans="1:11" x14ac:dyDescent="0.25">
      <c r="A164" s="21"/>
      <c r="B164" s="30"/>
      <c r="C164" s="34"/>
      <c r="D164" s="30"/>
      <c r="E164" s="34"/>
      <c r="F164" s="34"/>
      <c r="G164" s="44"/>
      <c r="H164" s="17"/>
      <c r="I164" s="27"/>
      <c r="J164" s="30"/>
      <c r="K164" s="26"/>
    </row>
    <row r="165" spans="1:11" x14ac:dyDescent="0.25">
      <c r="A165" s="21"/>
      <c r="B165" s="30"/>
      <c r="C165" s="34"/>
      <c r="D165" s="30"/>
      <c r="E165" s="34"/>
      <c r="F165" s="34"/>
      <c r="G165" s="44"/>
      <c r="H165" s="17"/>
      <c r="I165" s="27"/>
      <c r="J165" s="30"/>
      <c r="K165" s="26"/>
    </row>
    <row r="166" spans="1:11" x14ac:dyDescent="0.25">
      <c r="A166" s="21"/>
      <c r="B166" s="30"/>
      <c r="C166" s="34"/>
      <c r="D166" s="30"/>
      <c r="E166" s="34"/>
      <c r="F166" s="34"/>
      <c r="G166" s="44"/>
      <c r="H166" s="17"/>
      <c r="I166" s="27"/>
      <c r="J166" s="30"/>
      <c r="K166" s="26"/>
    </row>
    <row r="167" spans="1:11" x14ac:dyDescent="0.25">
      <c r="A167" s="21"/>
      <c r="B167" s="30"/>
      <c r="C167" s="34"/>
      <c r="D167" s="30"/>
      <c r="E167" s="34"/>
      <c r="F167" s="34"/>
      <c r="G167" s="44"/>
      <c r="H167" s="17"/>
      <c r="I167" s="27"/>
      <c r="J167" s="30"/>
      <c r="K167" s="26"/>
    </row>
    <row r="168" spans="1:11" x14ac:dyDescent="0.25">
      <c r="A168" s="21"/>
      <c r="B168" s="30"/>
      <c r="C168" s="34"/>
      <c r="D168" s="30"/>
      <c r="E168" s="34"/>
      <c r="F168" s="34"/>
      <c r="G168" s="44"/>
      <c r="H168" s="17"/>
      <c r="I168" s="27"/>
      <c r="J168" s="30"/>
      <c r="K168" s="26"/>
    </row>
    <row r="169" spans="1:11" x14ac:dyDescent="0.25">
      <c r="A169" s="21"/>
      <c r="B169" s="30"/>
      <c r="C169" s="34"/>
      <c r="D169" s="30"/>
      <c r="E169" s="34"/>
      <c r="F169" s="34"/>
      <c r="G169" s="44"/>
      <c r="H169" s="17"/>
      <c r="I169" s="27"/>
      <c r="J169" s="30"/>
      <c r="K169" s="26"/>
    </row>
    <row r="170" spans="1:11" x14ac:dyDescent="0.25">
      <c r="A170" s="21"/>
      <c r="B170" s="30"/>
      <c r="C170" s="34"/>
      <c r="D170" s="30"/>
      <c r="E170" s="34"/>
      <c r="F170" s="34"/>
      <c r="G170" s="44"/>
      <c r="H170" s="17"/>
      <c r="I170" s="27"/>
      <c r="J170" s="30"/>
      <c r="K170" s="26"/>
    </row>
    <row r="171" spans="1:11" x14ac:dyDescent="0.25">
      <c r="A171" s="21"/>
      <c r="B171" s="30"/>
      <c r="C171" s="34"/>
      <c r="D171" s="30"/>
      <c r="E171" s="34"/>
      <c r="F171" s="34"/>
      <c r="G171" s="44"/>
      <c r="H171" s="17"/>
      <c r="I171" s="27"/>
      <c r="J171" s="30"/>
      <c r="K171" s="26"/>
    </row>
    <row r="172" spans="1:11" x14ac:dyDescent="0.25">
      <c r="A172" s="21"/>
      <c r="B172" s="30"/>
      <c r="C172" s="34"/>
      <c r="D172" s="30"/>
      <c r="E172" s="34"/>
      <c r="F172" s="34"/>
      <c r="G172" s="44"/>
      <c r="H172" s="17"/>
      <c r="I172" s="27"/>
      <c r="J172" s="30"/>
      <c r="K172" s="26"/>
    </row>
    <row r="173" spans="1:11" x14ac:dyDescent="0.25">
      <c r="A173" s="21"/>
      <c r="B173" s="30"/>
      <c r="C173" s="34"/>
      <c r="D173" s="30"/>
      <c r="E173" s="34"/>
      <c r="F173" s="34"/>
      <c r="G173" s="44"/>
      <c r="H173" s="17"/>
      <c r="I173" s="27"/>
      <c r="J173" s="30"/>
      <c r="K173" s="26"/>
    </row>
    <row r="174" spans="1:11" x14ac:dyDescent="0.25">
      <c r="A174" s="21"/>
      <c r="B174" s="30"/>
      <c r="C174" s="34"/>
      <c r="D174" s="30"/>
      <c r="E174" s="34"/>
      <c r="F174" s="34"/>
      <c r="G174" s="44"/>
      <c r="H174" s="17"/>
      <c r="I174" s="27"/>
      <c r="J174" s="30"/>
      <c r="K174" s="26"/>
    </row>
    <row r="175" spans="1:11" x14ac:dyDescent="0.25">
      <c r="A175" s="21"/>
      <c r="B175" s="30"/>
      <c r="C175" s="34"/>
      <c r="D175" s="30"/>
      <c r="E175" s="34"/>
      <c r="F175" s="34"/>
      <c r="G175" s="44"/>
      <c r="H175" s="17"/>
      <c r="I175" s="27"/>
      <c r="J175" s="30"/>
      <c r="K175" s="26"/>
    </row>
    <row r="176" spans="1:11" x14ac:dyDescent="0.25">
      <c r="A176" s="21"/>
      <c r="B176" s="30"/>
      <c r="C176" s="34"/>
      <c r="D176" s="30"/>
      <c r="E176" s="34"/>
      <c r="F176" s="34"/>
      <c r="G176" s="44"/>
      <c r="H176" s="17"/>
      <c r="I176" s="27"/>
      <c r="J176" s="30"/>
      <c r="K176" s="26"/>
    </row>
    <row r="177" spans="1:11" x14ac:dyDescent="0.25">
      <c r="A177" s="21"/>
      <c r="B177" s="30"/>
      <c r="C177" s="34"/>
      <c r="D177" s="30"/>
      <c r="E177" s="34"/>
      <c r="F177" s="34"/>
      <c r="G177" s="44"/>
      <c r="H177" s="17"/>
      <c r="I177" s="27"/>
      <c r="J177" s="30"/>
      <c r="K177" s="26"/>
    </row>
    <row r="178" spans="1:11" x14ac:dyDescent="0.25">
      <c r="A178" s="21"/>
      <c r="B178" s="30"/>
      <c r="C178" s="34"/>
      <c r="D178" s="30"/>
      <c r="E178" s="34"/>
      <c r="F178" s="34"/>
      <c r="G178" s="44"/>
      <c r="H178" s="17"/>
      <c r="I178" s="27"/>
      <c r="J178" s="30"/>
      <c r="K178" s="26"/>
    </row>
    <row r="179" spans="1:11" x14ac:dyDescent="0.25">
      <c r="A179" s="21"/>
      <c r="B179" s="30"/>
      <c r="C179" s="34"/>
      <c r="D179" s="30"/>
      <c r="E179" s="34"/>
      <c r="F179" s="34"/>
      <c r="G179" s="44"/>
      <c r="H179" s="17"/>
      <c r="I179" s="27"/>
      <c r="J179" s="30"/>
      <c r="K179" s="26"/>
    </row>
    <row r="180" spans="1:11" x14ac:dyDescent="0.25">
      <c r="A180" s="21"/>
      <c r="B180" s="30"/>
      <c r="C180" s="34"/>
      <c r="D180" s="30"/>
      <c r="E180" s="34"/>
      <c r="F180" s="34"/>
      <c r="G180" s="44"/>
      <c r="H180" s="17"/>
      <c r="I180" s="27"/>
      <c r="J180" s="30"/>
      <c r="K180" s="26"/>
    </row>
    <row r="181" spans="1:11" x14ac:dyDescent="0.25">
      <c r="A181" s="21"/>
      <c r="B181" s="30"/>
      <c r="C181" s="34"/>
      <c r="D181" s="30"/>
      <c r="E181" s="34"/>
      <c r="F181" s="34"/>
      <c r="G181" s="44"/>
      <c r="H181" s="17"/>
      <c r="I181" s="27"/>
      <c r="J181" s="30"/>
      <c r="K181" s="26"/>
    </row>
    <row r="182" spans="1:11" x14ac:dyDescent="0.25">
      <c r="A182" s="21"/>
      <c r="B182" s="30"/>
      <c r="C182" s="34"/>
      <c r="D182" s="30"/>
      <c r="E182" s="34"/>
      <c r="F182" s="34"/>
      <c r="G182" s="44"/>
      <c r="H182" s="17"/>
      <c r="I182" s="27"/>
      <c r="J182" s="30"/>
      <c r="K182" s="26"/>
    </row>
    <row r="183" spans="1:11" x14ac:dyDescent="0.25">
      <c r="A183" s="21"/>
      <c r="B183" s="30"/>
      <c r="C183" s="34"/>
      <c r="D183" s="30"/>
      <c r="E183" s="34"/>
      <c r="F183" s="34"/>
      <c r="G183" s="44"/>
      <c r="H183" s="17"/>
      <c r="I183" s="27"/>
      <c r="J183" s="30"/>
      <c r="K183" s="26"/>
    </row>
    <row r="184" spans="1:11" x14ac:dyDescent="0.25">
      <c r="A184" s="21"/>
      <c r="B184" s="30"/>
      <c r="C184" s="34"/>
      <c r="D184" s="30"/>
      <c r="E184" s="34"/>
      <c r="F184" s="34"/>
      <c r="G184" s="44"/>
      <c r="H184" s="17"/>
      <c r="I184" s="27"/>
      <c r="J184" s="30"/>
      <c r="K184" s="26"/>
    </row>
    <row r="185" spans="1:11" x14ac:dyDescent="0.25">
      <c r="A185" s="21"/>
      <c r="B185" s="30"/>
      <c r="C185" s="34"/>
      <c r="D185" s="30"/>
      <c r="E185" s="34"/>
      <c r="F185" s="34"/>
      <c r="G185" s="44"/>
      <c r="H185" s="17"/>
      <c r="I185" s="27"/>
      <c r="J185" s="30"/>
      <c r="K185" s="26"/>
    </row>
    <row r="186" spans="1:11" x14ac:dyDescent="0.25">
      <c r="A186" s="21"/>
      <c r="B186" s="30"/>
      <c r="C186" s="34"/>
      <c r="D186" s="30"/>
      <c r="E186" s="34"/>
      <c r="F186" s="34"/>
      <c r="G186" s="44"/>
      <c r="H186" s="17"/>
      <c r="I186" s="27"/>
      <c r="J186" s="30"/>
      <c r="K186" s="26"/>
    </row>
    <row r="187" spans="1:11" x14ac:dyDescent="0.25">
      <c r="A187" s="21"/>
      <c r="B187" s="30"/>
      <c r="C187" s="34"/>
      <c r="D187" s="30"/>
      <c r="E187" s="34"/>
      <c r="F187" s="34"/>
      <c r="G187" s="44"/>
      <c r="H187" s="17"/>
      <c r="I187" s="27"/>
      <c r="J187" s="30"/>
      <c r="K187" s="26"/>
    </row>
    <row r="188" spans="1:11" x14ac:dyDescent="0.25">
      <c r="A188" s="21"/>
      <c r="B188" s="30"/>
      <c r="C188" s="34"/>
      <c r="D188" s="30"/>
      <c r="E188" s="34"/>
      <c r="F188" s="34"/>
      <c r="G188" s="44"/>
      <c r="H188" s="17"/>
      <c r="I188" s="27"/>
      <c r="J188" s="30"/>
      <c r="K188" s="26"/>
    </row>
    <row r="189" spans="1:11" x14ac:dyDescent="0.25">
      <c r="A189" s="21"/>
      <c r="B189" s="30"/>
      <c r="C189" s="34"/>
      <c r="D189" s="30"/>
      <c r="E189" s="34"/>
      <c r="F189" s="34"/>
      <c r="G189" s="44"/>
      <c r="H189" s="17"/>
      <c r="I189" s="27"/>
      <c r="J189" s="30"/>
      <c r="K189" s="26"/>
    </row>
    <row r="190" spans="1:11" x14ac:dyDescent="0.25">
      <c r="A190" s="21"/>
      <c r="B190" s="30"/>
      <c r="C190" s="34"/>
      <c r="D190" s="30"/>
      <c r="E190" s="34"/>
      <c r="F190" s="34"/>
      <c r="G190" s="44"/>
      <c r="H190" s="17"/>
      <c r="I190" s="27"/>
      <c r="J190" s="30"/>
      <c r="K190" s="26"/>
    </row>
    <row r="191" spans="1:11" x14ac:dyDescent="0.25">
      <c r="A191" s="21"/>
      <c r="B191" s="30"/>
      <c r="C191" s="34"/>
      <c r="D191" s="30"/>
      <c r="E191" s="34"/>
      <c r="F191" s="34"/>
      <c r="G191" s="44"/>
      <c r="H191" s="17"/>
      <c r="I191" s="27"/>
      <c r="J191" s="30"/>
      <c r="K191" s="26"/>
    </row>
    <row r="192" spans="1:11" x14ac:dyDescent="0.25">
      <c r="A192" s="21"/>
      <c r="B192" s="30"/>
      <c r="C192" s="34"/>
      <c r="D192" s="30"/>
      <c r="E192" s="34"/>
      <c r="F192" s="34"/>
      <c r="G192" s="44"/>
      <c r="H192" s="17"/>
      <c r="I192" s="27"/>
      <c r="J192" s="30"/>
      <c r="K192" s="26"/>
    </row>
    <row r="193" spans="1:11" x14ac:dyDescent="0.25">
      <c r="A193" s="21"/>
      <c r="B193" s="30"/>
      <c r="C193" s="34"/>
      <c r="D193" s="30"/>
      <c r="E193" s="34"/>
      <c r="F193" s="34"/>
      <c r="G193" s="44"/>
      <c r="H193" s="17"/>
      <c r="I193" s="27"/>
      <c r="J193" s="30"/>
      <c r="K193" s="26"/>
    </row>
    <row r="194" spans="1:11" x14ac:dyDescent="0.25">
      <c r="A194" s="21"/>
      <c r="B194" s="30"/>
      <c r="C194" s="34"/>
      <c r="D194" s="30"/>
      <c r="E194" s="34"/>
      <c r="F194" s="34"/>
      <c r="G194" s="44"/>
      <c r="H194" s="17"/>
      <c r="I194" s="27"/>
      <c r="J194" s="30"/>
      <c r="K194" s="26"/>
    </row>
    <row r="195" spans="1:11" x14ac:dyDescent="0.25">
      <c r="A195" s="21"/>
      <c r="B195" s="30"/>
      <c r="C195" s="34"/>
      <c r="D195" s="30"/>
      <c r="E195" s="34"/>
      <c r="F195" s="34"/>
      <c r="G195" s="44"/>
      <c r="H195" s="17"/>
      <c r="I195" s="27"/>
      <c r="J195" s="30"/>
      <c r="K195" s="26"/>
    </row>
    <row r="196" spans="1:11" x14ac:dyDescent="0.25">
      <c r="A196" s="21"/>
      <c r="B196" s="30"/>
      <c r="C196" s="34"/>
      <c r="D196" s="30"/>
      <c r="E196" s="34"/>
      <c r="F196" s="34"/>
      <c r="G196" s="44"/>
      <c r="H196" s="17"/>
      <c r="I196" s="27"/>
      <c r="J196" s="30"/>
      <c r="K196" s="26"/>
    </row>
    <row r="197" spans="1:11" x14ac:dyDescent="0.25">
      <c r="A197" s="21"/>
      <c r="B197" s="30"/>
      <c r="C197" s="34"/>
      <c r="D197" s="30"/>
      <c r="E197" s="34"/>
      <c r="F197" s="34"/>
      <c r="G197" s="44"/>
      <c r="H197" s="17"/>
      <c r="I197" s="27"/>
      <c r="J197" s="30"/>
      <c r="K197" s="26"/>
    </row>
    <row r="198" spans="1:11" x14ac:dyDescent="0.25">
      <c r="A198" s="21"/>
      <c r="B198" s="30"/>
      <c r="C198" s="34"/>
      <c r="D198" s="30"/>
      <c r="E198" s="34"/>
      <c r="F198" s="34"/>
      <c r="G198" s="44"/>
      <c r="H198" s="17"/>
      <c r="I198" s="27"/>
      <c r="J198" s="30"/>
      <c r="K198" s="26"/>
    </row>
    <row r="199" spans="1:11" x14ac:dyDescent="0.25">
      <c r="A199" s="21"/>
      <c r="B199" s="30"/>
      <c r="C199" s="34"/>
      <c r="D199" s="30"/>
      <c r="E199" s="34"/>
      <c r="F199" s="34"/>
      <c r="G199" s="44"/>
      <c r="H199" s="17"/>
      <c r="I199" s="27"/>
      <c r="J199" s="30"/>
      <c r="K199" s="26"/>
    </row>
    <row r="200" spans="1:11" x14ac:dyDescent="0.25">
      <c r="A200" s="21"/>
      <c r="B200" s="30"/>
      <c r="C200" s="34"/>
      <c r="D200" s="30"/>
      <c r="E200" s="34"/>
      <c r="F200" s="34"/>
      <c r="G200" s="44"/>
      <c r="H200" s="17"/>
      <c r="I200" s="27"/>
      <c r="J200" s="30"/>
      <c r="K200" s="26"/>
    </row>
    <row r="201" spans="1:11" x14ac:dyDescent="0.25">
      <c r="A201" s="21"/>
      <c r="B201" s="30"/>
      <c r="C201" s="34"/>
      <c r="D201" s="30"/>
      <c r="E201" s="34"/>
      <c r="F201" s="34"/>
      <c r="G201" s="44"/>
      <c r="H201" s="17"/>
      <c r="I201" s="27"/>
      <c r="J201" s="30"/>
      <c r="K201" s="26"/>
    </row>
    <row r="202" spans="1:11" x14ac:dyDescent="0.25">
      <c r="A202" s="21"/>
      <c r="B202" s="30"/>
      <c r="C202" s="34"/>
      <c r="D202" s="30"/>
      <c r="E202" s="34"/>
      <c r="F202" s="34"/>
      <c r="G202" s="44"/>
      <c r="H202" s="17"/>
      <c r="I202" s="27"/>
      <c r="J202" s="30"/>
      <c r="K202" s="42"/>
    </row>
    <row r="203" spans="1:11" x14ac:dyDescent="0.25">
      <c r="A203" s="21"/>
      <c r="B203" s="30"/>
      <c r="C203" s="34"/>
      <c r="D203" s="30"/>
      <c r="E203" s="34"/>
      <c r="F203" s="34"/>
      <c r="G203" s="44"/>
      <c r="H203" s="17"/>
      <c r="I203" s="27"/>
      <c r="J203" s="30"/>
      <c r="K203" s="42"/>
    </row>
    <row r="204" spans="1:11" x14ac:dyDescent="0.25">
      <c r="A204" s="21"/>
      <c r="B204" s="30"/>
      <c r="C204" s="34"/>
      <c r="D204" s="30"/>
      <c r="E204" s="34"/>
      <c r="F204" s="34"/>
      <c r="G204" s="44"/>
      <c r="H204" s="17"/>
      <c r="I204" s="27"/>
      <c r="J204" s="30"/>
      <c r="K204" s="42"/>
    </row>
    <row r="205" spans="1:11" x14ac:dyDescent="0.25">
      <c r="A205" s="21"/>
      <c r="B205" s="30"/>
      <c r="C205" s="34"/>
      <c r="D205" s="30"/>
      <c r="E205" s="34"/>
      <c r="F205" s="34"/>
      <c r="G205" s="44"/>
      <c r="H205" s="17"/>
      <c r="I205" s="27"/>
      <c r="J205" s="30"/>
      <c r="K205" s="42"/>
    </row>
    <row r="206" spans="1:11" x14ac:dyDescent="0.25">
      <c r="A206" s="21"/>
      <c r="B206" s="30"/>
      <c r="C206" s="34"/>
      <c r="D206" s="30"/>
      <c r="E206" s="34"/>
      <c r="F206" s="34"/>
      <c r="G206" s="44"/>
      <c r="H206" s="17"/>
      <c r="I206" s="27"/>
      <c r="J206" s="30"/>
      <c r="K206" s="26"/>
    </row>
    <row r="207" spans="1:11" x14ac:dyDescent="0.25">
      <c r="A207" s="21"/>
      <c r="B207" s="30"/>
      <c r="C207" s="34"/>
      <c r="D207" s="30"/>
      <c r="E207" s="34"/>
      <c r="F207" s="34"/>
      <c r="G207" s="44"/>
      <c r="H207" s="17"/>
      <c r="I207" s="27"/>
      <c r="J207" s="30"/>
      <c r="K207" s="26"/>
    </row>
    <row r="208" spans="1:11" x14ac:dyDescent="0.25">
      <c r="A208" s="21"/>
      <c r="B208" s="30"/>
      <c r="C208" s="34"/>
      <c r="D208" s="30"/>
      <c r="E208" s="34"/>
      <c r="F208" s="34"/>
      <c r="G208" s="44"/>
      <c r="H208" s="17"/>
      <c r="I208" s="27"/>
      <c r="J208" s="30"/>
      <c r="K208" s="26"/>
    </row>
    <row r="209" spans="1:11" x14ac:dyDescent="0.25">
      <c r="A209" s="21"/>
      <c r="B209" s="30"/>
      <c r="C209" s="34"/>
      <c r="D209" s="30"/>
      <c r="E209" s="34"/>
      <c r="F209" s="34"/>
      <c r="G209" s="44"/>
      <c r="H209" s="17"/>
      <c r="I209" s="27"/>
      <c r="J209" s="30"/>
      <c r="K209" s="26"/>
    </row>
    <row r="210" spans="1:11" x14ac:dyDescent="0.25">
      <c r="A210" s="21"/>
      <c r="B210" s="30"/>
      <c r="C210" s="34"/>
      <c r="D210" s="30"/>
      <c r="E210" s="34"/>
      <c r="F210" s="34"/>
      <c r="G210" s="44"/>
      <c r="H210" s="17"/>
      <c r="I210" s="27"/>
      <c r="J210" s="30"/>
      <c r="K210" s="26"/>
    </row>
    <row r="211" spans="1:11" x14ac:dyDescent="0.25">
      <c r="A211" s="21"/>
      <c r="B211" s="30"/>
      <c r="C211" s="34"/>
      <c r="D211" s="30"/>
      <c r="E211" s="34"/>
      <c r="F211" s="34"/>
      <c r="G211" s="44"/>
      <c r="H211" s="17"/>
      <c r="I211" s="27"/>
      <c r="J211" s="30"/>
      <c r="K211" s="26"/>
    </row>
    <row r="212" spans="1:11" x14ac:dyDescent="0.25">
      <c r="A212" s="21"/>
      <c r="B212" s="30"/>
      <c r="C212" s="34"/>
      <c r="D212" s="30"/>
      <c r="E212" s="34"/>
      <c r="F212" s="34"/>
      <c r="G212" s="44"/>
      <c r="H212" s="17"/>
      <c r="I212" s="27"/>
      <c r="J212" s="30"/>
      <c r="K212" s="26"/>
    </row>
    <row r="213" spans="1:11" x14ac:dyDescent="0.25">
      <c r="A213" s="21"/>
      <c r="B213" s="30"/>
      <c r="C213" s="34"/>
      <c r="D213" s="30"/>
      <c r="E213" s="34"/>
      <c r="F213" s="34"/>
      <c r="G213" s="44"/>
      <c r="H213" s="17"/>
      <c r="I213" s="27"/>
      <c r="J213" s="30"/>
      <c r="K213" s="26"/>
    </row>
    <row r="214" spans="1:11" x14ac:dyDescent="0.25">
      <c r="A214" s="21"/>
      <c r="B214" s="30"/>
      <c r="C214" s="34"/>
      <c r="D214" s="30"/>
      <c r="E214" s="34"/>
      <c r="F214" s="34"/>
      <c r="G214" s="44"/>
      <c r="H214" s="17"/>
      <c r="I214" s="27"/>
      <c r="J214" s="30"/>
      <c r="K214" s="26"/>
    </row>
    <row r="215" spans="1:11" x14ac:dyDescent="0.25">
      <c r="A215" s="21"/>
      <c r="B215" s="30"/>
      <c r="C215" s="34"/>
      <c r="D215" s="30"/>
      <c r="E215" s="34"/>
      <c r="F215" s="34"/>
      <c r="G215" s="44"/>
      <c r="H215" s="17"/>
      <c r="I215" s="27"/>
      <c r="J215" s="30"/>
      <c r="K215" s="26"/>
    </row>
    <row r="216" spans="1:11" x14ac:dyDescent="0.25">
      <c r="A216" s="21"/>
      <c r="B216" s="30"/>
      <c r="C216" s="34"/>
      <c r="D216" s="30"/>
      <c r="E216" s="34"/>
      <c r="F216" s="34"/>
      <c r="G216" s="44"/>
      <c r="H216" s="17"/>
      <c r="I216" s="27"/>
      <c r="J216" s="30"/>
      <c r="K216" s="26"/>
    </row>
    <row r="217" spans="1:11" x14ac:dyDescent="0.25">
      <c r="A217" s="21"/>
      <c r="B217" s="30"/>
      <c r="C217" s="34"/>
      <c r="D217" s="30"/>
      <c r="E217" s="34"/>
      <c r="F217" s="34"/>
      <c r="G217" s="44"/>
      <c r="H217" s="17"/>
      <c r="I217" s="27"/>
      <c r="J217" s="30"/>
      <c r="K217" s="26"/>
    </row>
    <row r="218" spans="1:11" x14ac:dyDescent="0.25">
      <c r="A218" s="21"/>
      <c r="B218" s="30"/>
      <c r="C218" s="34"/>
      <c r="D218" s="30"/>
      <c r="E218" s="34"/>
      <c r="F218" s="34"/>
      <c r="G218" s="44"/>
      <c r="H218" s="17"/>
      <c r="I218" s="27"/>
      <c r="J218" s="30"/>
      <c r="K218" s="26"/>
    </row>
    <row r="219" spans="1:11" x14ac:dyDescent="0.25">
      <c r="A219" s="21"/>
      <c r="B219" s="30"/>
      <c r="C219" s="34"/>
      <c r="D219" s="30"/>
      <c r="E219" s="34"/>
      <c r="F219" s="34"/>
      <c r="G219" s="44"/>
      <c r="H219" s="17"/>
      <c r="I219" s="27"/>
      <c r="J219" s="30"/>
      <c r="K219" s="26"/>
    </row>
    <row r="220" spans="1:11" x14ac:dyDescent="0.25">
      <c r="A220" s="21"/>
      <c r="B220" s="30"/>
      <c r="C220" s="34"/>
      <c r="D220" s="30"/>
      <c r="E220" s="34"/>
      <c r="F220" s="34"/>
      <c r="G220" s="44"/>
      <c r="H220" s="17"/>
      <c r="I220" s="27"/>
      <c r="J220" s="30"/>
      <c r="K220" s="26"/>
    </row>
    <row r="221" spans="1:11" x14ac:dyDescent="0.25">
      <c r="A221" s="21"/>
      <c r="B221" s="30"/>
      <c r="C221" s="34"/>
      <c r="D221" s="30"/>
      <c r="E221" s="34"/>
      <c r="F221" s="34"/>
      <c r="G221" s="44"/>
      <c r="H221" s="17"/>
      <c r="I221" s="27"/>
      <c r="J221" s="30"/>
      <c r="K221" s="26"/>
    </row>
    <row r="222" spans="1:11" x14ac:dyDescent="0.25">
      <c r="A222" s="21"/>
      <c r="B222" s="30"/>
      <c r="C222" s="34"/>
      <c r="D222" s="30"/>
      <c r="E222" s="34"/>
      <c r="F222" s="34"/>
      <c r="G222" s="44"/>
      <c r="H222" s="17"/>
      <c r="I222" s="27"/>
      <c r="J222" s="30"/>
      <c r="K222" s="26"/>
    </row>
    <row r="223" spans="1:11" x14ac:dyDescent="0.25">
      <c r="A223" s="21"/>
      <c r="B223" s="30"/>
      <c r="C223" s="34"/>
      <c r="D223" s="30"/>
      <c r="E223" s="34"/>
      <c r="F223" s="34"/>
      <c r="G223" s="44"/>
      <c r="H223" s="17"/>
      <c r="I223" s="27"/>
      <c r="J223" s="30"/>
      <c r="K223" s="26"/>
    </row>
    <row r="224" spans="1:11" x14ac:dyDescent="0.25">
      <c r="A224" s="21"/>
      <c r="B224" s="30"/>
      <c r="C224" s="34"/>
      <c r="D224" s="30"/>
      <c r="E224" s="34"/>
      <c r="F224" s="34"/>
      <c r="G224" s="44"/>
      <c r="H224" s="17"/>
      <c r="I224" s="27"/>
      <c r="J224" s="30"/>
      <c r="K224" s="26"/>
    </row>
    <row r="225" spans="1:11" x14ac:dyDescent="0.25">
      <c r="A225" s="21"/>
      <c r="B225" s="30"/>
      <c r="C225" s="34"/>
      <c r="D225" s="30"/>
      <c r="E225" s="34"/>
      <c r="F225" s="34"/>
      <c r="G225" s="44"/>
      <c r="H225" s="17"/>
      <c r="I225" s="27"/>
      <c r="J225" s="30"/>
      <c r="K225" s="26"/>
    </row>
  </sheetData>
  <autoFilter ref="A9:K206"/>
  <hyperlinks>
    <hyperlink ref="K68" r:id="rId1"/>
    <hyperlink ref="K59" r:id="rId2" display="UPI-9768278270@ybl"/>
  </hyperlinks>
  <pageMargins left="0.7" right="0.7" top="0.75" bottom="0.75" header="0.3" footer="0.3"/>
  <pageSetup paperSize="9" scale="61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"/>
  <sheetViews>
    <sheetView tabSelected="1" topLeftCell="A76" zoomScaleNormal="100" zoomScaleSheetLayoutView="90" workbookViewId="0">
      <selection activeCell="A95" sqref="A95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44348</v>
      </c>
      <c r="B10" s="30" t="s">
        <v>414</v>
      </c>
      <c r="C10" s="34"/>
      <c r="D10" s="30" t="s">
        <v>1053</v>
      </c>
      <c r="E10" s="34">
        <v>0</v>
      </c>
      <c r="F10" s="34">
        <v>0</v>
      </c>
      <c r="G10" s="44">
        <f>'May-21'!G94</f>
        <v>519866.20000000007</v>
      </c>
      <c r="H10" s="17"/>
      <c r="I10" s="27"/>
      <c r="J10" s="30" t="s">
        <v>1053</v>
      </c>
      <c r="K10" s="26"/>
    </row>
    <row r="11" spans="1:11" x14ac:dyDescent="0.25">
      <c r="A11" s="21">
        <v>44348</v>
      </c>
      <c r="B11" s="30" t="s">
        <v>1055</v>
      </c>
      <c r="C11" s="34" t="s">
        <v>204</v>
      </c>
      <c r="D11" s="30" t="s">
        <v>208</v>
      </c>
      <c r="E11" s="57">
        <v>2233</v>
      </c>
      <c r="F11" s="34">
        <v>0</v>
      </c>
      <c r="G11" s="44">
        <f t="shared" ref="G11:G74" si="0">G10+E11-F11</f>
        <v>522099.20000000007</v>
      </c>
      <c r="H11" s="17" t="s">
        <v>269</v>
      </c>
      <c r="I11" s="27" t="str">
        <f>VLOOKUP(H11,'Flat Owner List for Vlookup'!C:D,2,FALSE)</f>
        <v>SANTOSH MISHRA</v>
      </c>
      <c r="J11" s="30" t="s">
        <v>1054</v>
      </c>
      <c r="K11" s="42"/>
    </row>
    <row r="12" spans="1:11" x14ac:dyDescent="0.25">
      <c r="A12" s="21">
        <v>44348</v>
      </c>
      <c r="B12" s="30" t="s">
        <v>1055</v>
      </c>
      <c r="C12" s="34" t="s">
        <v>204</v>
      </c>
      <c r="D12" s="30" t="s">
        <v>208</v>
      </c>
      <c r="E12" s="57">
        <v>2221</v>
      </c>
      <c r="F12" s="34">
        <v>0</v>
      </c>
      <c r="G12" s="44">
        <f t="shared" si="0"/>
        <v>524320.20000000007</v>
      </c>
      <c r="H12" s="17" t="s">
        <v>268</v>
      </c>
      <c r="I12" s="27" t="str">
        <f>VLOOKUP(H12,'Flat Owner List for Vlookup'!C:D,2,FALSE)</f>
        <v>SANTOSH MISHRA</v>
      </c>
      <c r="J12" s="30" t="s">
        <v>1054</v>
      </c>
      <c r="K12" s="42"/>
    </row>
    <row r="13" spans="1:11" x14ac:dyDescent="0.25">
      <c r="A13" s="21">
        <v>44348</v>
      </c>
      <c r="B13" s="30" t="s">
        <v>631</v>
      </c>
      <c r="C13" s="34" t="s">
        <v>204</v>
      </c>
      <c r="D13" s="30" t="s">
        <v>208</v>
      </c>
      <c r="E13" s="34">
        <v>2200</v>
      </c>
      <c r="F13" s="34">
        <v>0</v>
      </c>
      <c r="G13" s="44">
        <f t="shared" si="0"/>
        <v>526520.20000000007</v>
      </c>
      <c r="H13" s="17" t="s">
        <v>258</v>
      </c>
      <c r="I13" s="27" t="str">
        <f>VLOOKUP(H13,'Flat Owner List for Vlookup'!C:D,2,FALSE)</f>
        <v>AKASH TECHCHANDANI</v>
      </c>
      <c r="J13" s="30" t="s">
        <v>1054</v>
      </c>
      <c r="K13" s="42"/>
    </row>
    <row r="14" spans="1:11" x14ac:dyDescent="0.25">
      <c r="A14" s="21">
        <v>44349</v>
      </c>
      <c r="B14" s="30" t="s">
        <v>613</v>
      </c>
      <c r="C14" s="34" t="s">
        <v>204</v>
      </c>
      <c r="D14" s="30" t="s">
        <v>208</v>
      </c>
      <c r="E14" s="34">
        <v>2391</v>
      </c>
      <c r="F14" s="34">
        <v>0</v>
      </c>
      <c r="G14" s="44">
        <f t="shared" si="0"/>
        <v>528911.20000000007</v>
      </c>
      <c r="H14" s="17" t="s">
        <v>250</v>
      </c>
      <c r="I14" s="27" t="str">
        <f>VLOOKUP(H14,'Flat Owner List for Vlookup'!C:D,2,FALSE)</f>
        <v>SHAKTIVEL MUDALIYAR</v>
      </c>
      <c r="J14" s="30" t="s">
        <v>1075</v>
      </c>
      <c r="K14" s="42"/>
    </row>
    <row r="15" spans="1:11" x14ac:dyDescent="0.25">
      <c r="A15" s="21">
        <v>44349</v>
      </c>
      <c r="B15" s="30" t="s">
        <v>692</v>
      </c>
      <c r="C15" s="34" t="s">
        <v>204</v>
      </c>
      <c r="D15" s="30" t="s">
        <v>208</v>
      </c>
      <c r="E15" s="34">
        <v>2391</v>
      </c>
      <c r="F15" s="34">
        <v>0</v>
      </c>
      <c r="G15" s="44">
        <f t="shared" si="0"/>
        <v>531302.20000000007</v>
      </c>
      <c r="H15" s="17" t="s">
        <v>240</v>
      </c>
      <c r="I15" s="27" t="str">
        <f>VLOOKUP(H15,'Flat Owner List for Vlookup'!C:D,2,FALSE)</f>
        <v>RAJESH MISHRA</v>
      </c>
      <c r="J15" s="30" t="s">
        <v>1075</v>
      </c>
      <c r="K15" s="42"/>
    </row>
    <row r="16" spans="1:11" x14ac:dyDescent="0.25">
      <c r="A16" s="21">
        <v>44349</v>
      </c>
      <c r="B16" s="30" t="s">
        <v>1036</v>
      </c>
      <c r="C16" s="34" t="s">
        <v>422</v>
      </c>
      <c r="D16" s="30" t="s">
        <v>423</v>
      </c>
      <c r="E16" s="34">
        <v>0</v>
      </c>
      <c r="F16" s="34">
        <v>38710</v>
      </c>
      <c r="G16" s="44">
        <f t="shared" si="0"/>
        <v>492592.20000000007</v>
      </c>
      <c r="H16" s="17" t="s">
        <v>220</v>
      </c>
      <c r="I16" s="27"/>
      <c r="J16" s="30" t="s">
        <v>857</v>
      </c>
      <c r="K16" s="42"/>
    </row>
    <row r="17" spans="1:11" x14ac:dyDescent="0.25">
      <c r="A17" s="21">
        <v>44349</v>
      </c>
      <c r="B17" s="30" t="s">
        <v>421</v>
      </c>
      <c r="C17" s="34" t="s">
        <v>422</v>
      </c>
      <c r="D17" s="30" t="s">
        <v>423</v>
      </c>
      <c r="E17" s="34">
        <v>0</v>
      </c>
      <c r="F17" s="34">
        <v>116</v>
      </c>
      <c r="G17" s="44">
        <f t="shared" si="0"/>
        <v>492476.20000000007</v>
      </c>
      <c r="H17" s="17" t="s">
        <v>220</v>
      </c>
      <c r="I17" s="27"/>
      <c r="J17" s="30" t="s">
        <v>858</v>
      </c>
      <c r="K17" s="42"/>
    </row>
    <row r="18" spans="1:11" x14ac:dyDescent="0.25">
      <c r="A18" s="21">
        <v>44349</v>
      </c>
      <c r="B18" s="30" t="s">
        <v>928</v>
      </c>
      <c r="C18" s="34" t="s">
        <v>204</v>
      </c>
      <c r="D18" s="30" t="s">
        <v>208</v>
      </c>
      <c r="E18" s="34">
        <v>2390</v>
      </c>
      <c r="F18" s="34">
        <v>0</v>
      </c>
      <c r="G18" s="44">
        <f t="shared" si="0"/>
        <v>494866.20000000007</v>
      </c>
      <c r="H18" s="17" t="s">
        <v>277</v>
      </c>
      <c r="I18" s="27" t="str">
        <f>VLOOKUP(H18,'Flat Owner List for Vlookup'!C:D,2,FALSE)</f>
        <v>PRAKASH CHAND</v>
      </c>
      <c r="J18" s="30" t="s">
        <v>1075</v>
      </c>
      <c r="K18" s="42"/>
    </row>
    <row r="19" spans="1:11" x14ac:dyDescent="0.25">
      <c r="A19" s="21">
        <v>44350</v>
      </c>
      <c r="B19" s="30" t="s">
        <v>997</v>
      </c>
      <c r="C19" s="34" t="s">
        <v>204</v>
      </c>
      <c r="D19" s="30" t="s">
        <v>208</v>
      </c>
      <c r="E19" s="34">
        <v>2391</v>
      </c>
      <c r="F19" s="34">
        <v>0</v>
      </c>
      <c r="G19" s="44">
        <f t="shared" si="0"/>
        <v>497257.20000000007</v>
      </c>
      <c r="H19" s="17" t="s">
        <v>270</v>
      </c>
      <c r="I19" s="27" t="str">
        <f>VLOOKUP(H19,'Flat Owner List for Vlookup'!C:D,2,FALSE)</f>
        <v>BARKU KHAIRE</v>
      </c>
      <c r="J19" s="30" t="s">
        <v>1075</v>
      </c>
      <c r="K19" s="42"/>
    </row>
    <row r="20" spans="1:11" x14ac:dyDescent="0.25">
      <c r="A20" s="21">
        <v>44351</v>
      </c>
      <c r="B20" s="30" t="s">
        <v>1076</v>
      </c>
      <c r="C20" s="34" t="s">
        <v>204</v>
      </c>
      <c r="D20" s="30" t="s">
        <v>208</v>
      </c>
      <c r="E20" s="34">
        <v>6701</v>
      </c>
      <c r="F20" s="34">
        <v>0</v>
      </c>
      <c r="G20" s="44">
        <f t="shared" si="0"/>
        <v>503958.20000000007</v>
      </c>
      <c r="H20" s="17" t="s">
        <v>404</v>
      </c>
      <c r="I20" s="27" t="str">
        <f>VLOOKUP(H20,'Flat Owner List for Vlookup'!C:D,2,FALSE)</f>
        <v>J. P. SINGH</v>
      </c>
      <c r="J20" s="30" t="s">
        <v>1077</v>
      </c>
      <c r="K20" s="42"/>
    </row>
    <row r="21" spans="1:11" x14ac:dyDescent="0.25">
      <c r="A21" s="21">
        <v>44351</v>
      </c>
      <c r="B21" s="30" t="s">
        <v>1078</v>
      </c>
      <c r="C21" s="34" t="s">
        <v>204</v>
      </c>
      <c r="D21" s="30" t="s">
        <v>208</v>
      </c>
      <c r="E21" s="34">
        <v>2245</v>
      </c>
      <c r="F21" s="34">
        <v>0</v>
      </c>
      <c r="G21" s="44">
        <f t="shared" si="0"/>
        <v>506203.20000000007</v>
      </c>
      <c r="H21" s="17" t="s">
        <v>262</v>
      </c>
      <c r="I21" s="27" t="str">
        <f>VLOOKUP(H21,'Flat Owner List for Vlookup'!C:D,2,FALSE)</f>
        <v>JAINARAYAN DUBEY</v>
      </c>
      <c r="J21" s="30" t="s">
        <v>1075</v>
      </c>
      <c r="K21" s="42"/>
    </row>
    <row r="22" spans="1:11" x14ac:dyDescent="0.25">
      <c r="A22" s="21">
        <v>44351</v>
      </c>
      <c r="B22" s="30" t="s">
        <v>611</v>
      </c>
      <c r="C22" s="34" t="s">
        <v>204</v>
      </c>
      <c r="D22" s="30" t="s">
        <v>208</v>
      </c>
      <c r="E22" s="34">
        <v>2391</v>
      </c>
      <c r="F22" s="34">
        <v>0</v>
      </c>
      <c r="G22" s="44">
        <f t="shared" si="0"/>
        <v>508594.20000000007</v>
      </c>
      <c r="H22" s="17" t="s">
        <v>226</v>
      </c>
      <c r="I22" s="27" t="str">
        <f>VLOOKUP(H22,'Flat Owner List for Vlookup'!C:D,2,FALSE)</f>
        <v>SANJIT KUMAR JENA</v>
      </c>
      <c r="J22" s="30" t="s">
        <v>1075</v>
      </c>
      <c r="K22" s="42"/>
    </row>
    <row r="23" spans="1:11" x14ac:dyDescent="0.25">
      <c r="A23" s="21">
        <v>44352</v>
      </c>
      <c r="B23" s="30" t="s">
        <v>838</v>
      </c>
      <c r="C23" s="34" t="s">
        <v>205</v>
      </c>
      <c r="D23" s="30" t="s">
        <v>449</v>
      </c>
      <c r="E23" s="34">
        <v>0</v>
      </c>
      <c r="F23" s="34">
        <v>10200</v>
      </c>
      <c r="G23" s="44">
        <f t="shared" si="0"/>
        <v>498394.20000000007</v>
      </c>
      <c r="H23" s="17" t="s">
        <v>220</v>
      </c>
      <c r="I23" s="27"/>
      <c r="J23" s="30" t="s">
        <v>1079</v>
      </c>
      <c r="K23" s="42"/>
    </row>
    <row r="24" spans="1:11" x14ac:dyDescent="0.25">
      <c r="A24" s="21">
        <v>44353</v>
      </c>
      <c r="B24" s="30" t="s">
        <v>1080</v>
      </c>
      <c r="C24" s="34" t="s">
        <v>204</v>
      </c>
      <c r="D24" s="30" t="s">
        <v>208</v>
      </c>
      <c r="E24" s="34">
        <v>2390</v>
      </c>
      <c r="F24" s="34">
        <v>0</v>
      </c>
      <c r="G24" s="44">
        <f t="shared" si="0"/>
        <v>500784.20000000007</v>
      </c>
      <c r="H24" s="17" t="s">
        <v>267</v>
      </c>
      <c r="I24" s="27" t="str">
        <f>VLOOKUP(H24,'Flat Owner List for Vlookup'!C:D,2,FALSE)</f>
        <v>KAUSHAL JHA</v>
      </c>
      <c r="J24" s="30" t="s">
        <v>1075</v>
      </c>
      <c r="K24" s="42"/>
    </row>
    <row r="25" spans="1:11" x14ac:dyDescent="0.25">
      <c r="A25" s="21">
        <v>44353</v>
      </c>
      <c r="B25" s="30" t="s">
        <v>919</v>
      </c>
      <c r="C25" s="34" t="s">
        <v>204</v>
      </c>
      <c r="D25" s="30" t="s">
        <v>208</v>
      </c>
      <c r="E25" s="34">
        <v>2200</v>
      </c>
      <c r="F25" s="34">
        <v>0</v>
      </c>
      <c r="G25" s="44">
        <f t="shared" si="0"/>
        <v>502984.20000000007</v>
      </c>
      <c r="H25" s="17" t="s">
        <v>285</v>
      </c>
      <c r="I25" s="27" t="str">
        <f>VLOOKUP(H25,'Flat Owner List for Vlookup'!C:D,2,FALSE)</f>
        <v>RAKESH BAGADE</v>
      </c>
      <c r="J25" s="30" t="s">
        <v>1075</v>
      </c>
      <c r="K25" s="42"/>
    </row>
    <row r="26" spans="1:11" x14ac:dyDescent="0.25">
      <c r="A26" s="21">
        <v>44354</v>
      </c>
      <c r="B26" s="30" t="s">
        <v>1046</v>
      </c>
      <c r="C26" s="34" t="s">
        <v>204</v>
      </c>
      <c r="D26" s="30" t="s">
        <v>208</v>
      </c>
      <c r="E26" s="34">
        <v>2198</v>
      </c>
      <c r="F26" s="34">
        <v>0</v>
      </c>
      <c r="G26" s="44">
        <f t="shared" si="0"/>
        <v>505182.20000000007</v>
      </c>
      <c r="H26" s="17" t="s">
        <v>228</v>
      </c>
      <c r="I26" s="27" t="str">
        <f>VLOOKUP(H26,'Flat Owner List for Vlookup'!C:D,2,FALSE)</f>
        <v>SUNIL NIRMALE</v>
      </c>
      <c r="J26" s="30" t="s">
        <v>1075</v>
      </c>
      <c r="K26" s="42"/>
    </row>
    <row r="27" spans="1:11" x14ac:dyDescent="0.25">
      <c r="A27" s="21">
        <v>44354</v>
      </c>
      <c r="B27" s="30" t="s">
        <v>790</v>
      </c>
      <c r="C27" s="34" t="s">
        <v>205</v>
      </c>
      <c r="D27" s="30" t="s">
        <v>208</v>
      </c>
      <c r="E27" s="34">
        <v>4000</v>
      </c>
      <c r="F27" s="34">
        <v>0</v>
      </c>
      <c r="G27" s="44">
        <f t="shared" si="0"/>
        <v>509182.20000000007</v>
      </c>
      <c r="H27" s="17" t="s">
        <v>298</v>
      </c>
      <c r="I27" s="27" t="str">
        <f>VLOOKUP(H27,'Flat Owner List for Vlookup'!C:D,2,FALSE)</f>
        <v>KALPANA SINGH / WAGH</v>
      </c>
      <c r="J27" s="30" t="s">
        <v>1075</v>
      </c>
      <c r="K27" s="42" t="s">
        <v>1081</v>
      </c>
    </row>
    <row r="28" spans="1:11" x14ac:dyDescent="0.25">
      <c r="A28" s="21">
        <v>44354</v>
      </c>
      <c r="B28" s="30" t="s">
        <v>641</v>
      </c>
      <c r="C28" s="34" t="s">
        <v>204</v>
      </c>
      <c r="D28" s="30" t="s">
        <v>208</v>
      </c>
      <c r="E28" s="34">
        <v>2466</v>
      </c>
      <c r="F28" s="34">
        <v>0</v>
      </c>
      <c r="G28" s="44">
        <f t="shared" si="0"/>
        <v>511648.20000000007</v>
      </c>
      <c r="H28" s="17" t="s">
        <v>238</v>
      </c>
      <c r="I28" s="27" t="str">
        <f>VLOOKUP(H28,'Flat Owner List for Vlookup'!C:D,2,FALSE)</f>
        <v>GANPATLAL C. CHAUDHARI &amp; SURAJDEVI G. CHAUDHARI &amp; SHYAMA P. CHAUDHARI</v>
      </c>
      <c r="J28" s="30" t="s">
        <v>1075</v>
      </c>
      <c r="K28" s="42"/>
    </row>
    <row r="29" spans="1:11" x14ac:dyDescent="0.25">
      <c r="A29" s="21">
        <v>44354</v>
      </c>
      <c r="B29" s="30" t="s">
        <v>616</v>
      </c>
      <c r="C29" s="34" t="s">
        <v>204</v>
      </c>
      <c r="D29" s="30" t="s">
        <v>208</v>
      </c>
      <c r="E29" s="34">
        <v>2288</v>
      </c>
      <c r="F29" s="34">
        <v>0</v>
      </c>
      <c r="G29" s="44">
        <f t="shared" si="0"/>
        <v>513936.20000000007</v>
      </c>
      <c r="H29" s="17" t="s">
        <v>283</v>
      </c>
      <c r="I29" s="27" t="str">
        <f>VLOOKUP(H29,'Flat Owner List for Vlookup'!C:D,2,FALSE)</f>
        <v>SWAPNIL AHIRRAO</v>
      </c>
      <c r="J29" s="30" t="s">
        <v>1075</v>
      </c>
      <c r="K29" s="42"/>
    </row>
    <row r="30" spans="1:11" x14ac:dyDescent="0.25">
      <c r="A30" s="21">
        <v>44354</v>
      </c>
      <c r="B30" s="30" t="s">
        <v>620</v>
      </c>
      <c r="C30" s="34" t="s">
        <v>204</v>
      </c>
      <c r="D30" s="30" t="s">
        <v>208</v>
      </c>
      <c r="E30" s="34">
        <v>2210</v>
      </c>
      <c r="F30" s="34">
        <v>0</v>
      </c>
      <c r="G30" s="44">
        <f t="shared" si="0"/>
        <v>516146.20000000007</v>
      </c>
      <c r="H30" s="17" t="s">
        <v>248</v>
      </c>
      <c r="I30" s="27" t="str">
        <f>VLOOKUP(H30,'Flat Owner List for Vlookup'!C:D,2,FALSE)</f>
        <v>ARVIND SINGH</v>
      </c>
      <c r="J30" s="30" t="s">
        <v>1075</v>
      </c>
      <c r="K30" s="42"/>
    </row>
    <row r="31" spans="1:11" x14ac:dyDescent="0.25">
      <c r="A31" s="21">
        <v>44354</v>
      </c>
      <c r="B31" s="30" t="s">
        <v>880</v>
      </c>
      <c r="C31" s="34" t="s">
        <v>204</v>
      </c>
      <c r="D31" s="30" t="s">
        <v>208</v>
      </c>
      <c r="E31" s="34">
        <v>2391</v>
      </c>
      <c r="F31" s="34">
        <v>0</v>
      </c>
      <c r="G31" s="44">
        <f t="shared" si="0"/>
        <v>518537.20000000007</v>
      </c>
      <c r="H31" s="17" t="s">
        <v>254</v>
      </c>
      <c r="I31" s="27" t="str">
        <f>VLOOKUP(H31,'Flat Owner List for Vlookup'!C:D,2,FALSE)</f>
        <v>SHAKTI SINGH RATHORE</v>
      </c>
      <c r="J31" s="30" t="s">
        <v>1075</v>
      </c>
      <c r="K31" s="42"/>
    </row>
    <row r="32" spans="1:11" x14ac:dyDescent="0.25">
      <c r="A32" s="21">
        <v>44354</v>
      </c>
      <c r="B32" s="30" t="s">
        <v>649</v>
      </c>
      <c r="C32" s="34" t="s">
        <v>204</v>
      </c>
      <c r="D32" s="30" t="s">
        <v>208</v>
      </c>
      <c r="E32" s="34">
        <v>2300</v>
      </c>
      <c r="F32" s="34">
        <v>0</v>
      </c>
      <c r="G32" s="44">
        <f t="shared" si="0"/>
        <v>520837.20000000007</v>
      </c>
      <c r="H32" s="17" t="s">
        <v>224</v>
      </c>
      <c r="I32" s="27" t="str">
        <f>VLOOKUP(H32,'Flat Owner List for Vlookup'!C:D,2,FALSE)</f>
        <v>PAWAN MAROTRAO GHOTKAR &amp; VIBHA G. SHINDE</v>
      </c>
      <c r="J32" s="30" t="s">
        <v>1075</v>
      </c>
      <c r="K32" s="42"/>
    </row>
    <row r="33" spans="1:11" x14ac:dyDescent="0.25">
      <c r="A33" s="21">
        <v>44354</v>
      </c>
      <c r="B33" s="30" t="s">
        <v>628</v>
      </c>
      <c r="C33" s="34" t="s">
        <v>204</v>
      </c>
      <c r="D33" s="30" t="s">
        <v>208</v>
      </c>
      <c r="E33" s="34">
        <v>2391</v>
      </c>
      <c r="F33" s="34">
        <v>0</v>
      </c>
      <c r="G33" s="44">
        <f t="shared" si="0"/>
        <v>523228.20000000007</v>
      </c>
      <c r="H33" s="17" t="s">
        <v>237</v>
      </c>
      <c r="I33" s="27" t="str">
        <f>VLOOKUP(H33,'Flat Owner List for Vlookup'!C:D,2,FALSE)</f>
        <v>RAKESH MANOHARLAL SAINI &amp; VIKRAM M. SAINI</v>
      </c>
      <c r="J33" s="30" t="s">
        <v>1075</v>
      </c>
      <c r="K33" s="42"/>
    </row>
    <row r="34" spans="1:11" x14ac:dyDescent="0.25">
      <c r="A34" s="21">
        <v>44355</v>
      </c>
      <c r="B34" s="30" t="s">
        <v>889</v>
      </c>
      <c r="C34" s="34" t="s">
        <v>204</v>
      </c>
      <c r="D34" s="30" t="s">
        <v>208</v>
      </c>
      <c r="E34" s="34">
        <v>2395</v>
      </c>
      <c r="F34" s="34">
        <v>0</v>
      </c>
      <c r="G34" s="44">
        <f t="shared" si="0"/>
        <v>525623.20000000007</v>
      </c>
      <c r="H34" s="17" t="s">
        <v>266</v>
      </c>
      <c r="I34" s="27" t="str">
        <f>VLOOKUP(H34,'Flat Owner List for Vlookup'!C:D,2,FALSE)</f>
        <v>VIKASKUMAR SINGH</v>
      </c>
      <c r="J34" s="30" t="s">
        <v>1075</v>
      </c>
      <c r="K34" s="42"/>
    </row>
    <row r="35" spans="1:11" x14ac:dyDescent="0.25">
      <c r="A35" s="21">
        <v>44355</v>
      </c>
      <c r="B35" s="30" t="s">
        <v>918</v>
      </c>
      <c r="C35" s="34" t="s">
        <v>204</v>
      </c>
      <c r="D35" s="30" t="s">
        <v>208</v>
      </c>
      <c r="E35" s="34">
        <v>2391</v>
      </c>
      <c r="F35" s="34">
        <v>0</v>
      </c>
      <c r="G35" s="44">
        <f t="shared" si="0"/>
        <v>528014.20000000007</v>
      </c>
      <c r="H35" s="17" t="s">
        <v>236</v>
      </c>
      <c r="I35" s="27" t="str">
        <f>VLOOKUP(H35,'Flat Owner List for Vlookup'!C:D,2,FALSE)</f>
        <v>NARAYAN A. POOJARI &amp; JAILAXMI N. POOJARI</v>
      </c>
      <c r="J35" s="30" t="s">
        <v>1075</v>
      </c>
      <c r="K35" s="42"/>
    </row>
    <row r="36" spans="1:11" x14ac:dyDescent="0.25">
      <c r="A36" s="21">
        <v>44356</v>
      </c>
      <c r="B36" s="30" t="s">
        <v>881</v>
      </c>
      <c r="C36" s="34" t="s">
        <v>204</v>
      </c>
      <c r="D36" s="30" t="s">
        <v>208</v>
      </c>
      <c r="E36" s="34">
        <v>2179</v>
      </c>
      <c r="F36" s="34">
        <v>0</v>
      </c>
      <c r="G36" s="44">
        <f t="shared" si="0"/>
        <v>530193.20000000007</v>
      </c>
      <c r="H36" s="17" t="s">
        <v>280</v>
      </c>
      <c r="I36" s="27" t="str">
        <f>VLOOKUP(H36,'Flat Owner List for Vlookup'!C:D,2,FALSE)</f>
        <v>RAMCHANDRA PANDEY (PRATIK)</v>
      </c>
      <c r="J36" s="30" t="s">
        <v>1075</v>
      </c>
      <c r="K36" s="42"/>
    </row>
    <row r="37" spans="1:11" x14ac:dyDescent="0.25">
      <c r="A37" s="21">
        <v>44356</v>
      </c>
      <c r="B37" s="30" t="s">
        <v>684</v>
      </c>
      <c r="C37" s="34" t="s">
        <v>204</v>
      </c>
      <c r="D37" s="30" t="s">
        <v>208</v>
      </c>
      <c r="E37" s="34">
        <v>2366</v>
      </c>
      <c r="F37" s="34">
        <v>0</v>
      </c>
      <c r="G37" s="44">
        <f t="shared" si="0"/>
        <v>532559.20000000007</v>
      </c>
      <c r="H37" s="17" t="s">
        <v>242</v>
      </c>
      <c r="I37" s="27" t="str">
        <f>VLOOKUP(H37,'Flat Owner List for Vlookup'!C:D,2,FALSE)</f>
        <v>JYOTI SHAILESH TIWARI</v>
      </c>
      <c r="J37" s="30" t="s">
        <v>1075</v>
      </c>
      <c r="K37" s="42"/>
    </row>
    <row r="38" spans="1:11" x14ac:dyDescent="0.25">
      <c r="A38" s="21">
        <v>44357</v>
      </c>
      <c r="B38" s="30" t="s">
        <v>619</v>
      </c>
      <c r="C38" s="34" t="s">
        <v>204</v>
      </c>
      <c r="D38" s="30" t="s">
        <v>208</v>
      </c>
      <c r="E38" s="34">
        <v>2200</v>
      </c>
      <c r="F38" s="34">
        <v>0</v>
      </c>
      <c r="G38" s="44">
        <f t="shared" si="0"/>
        <v>534759.20000000007</v>
      </c>
      <c r="H38" s="17" t="s">
        <v>379</v>
      </c>
      <c r="I38" s="27" t="str">
        <f>VLOOKUP(H38,'Flat Owner List for Vlookup'!C:D,2,FALSE)</f>
        <v>ANUP SARWADE</v>
      </c>
      <c r="J38" s="30" t="s">
        <v>1075</v>
      </c>
      <c r="K38" s="42"/>
    </row>
    <row r="39" spans="1:11" x14ac:dyDescent="0.25">
      <c r="A39" s="21">
        <v>44357</v>
      </c>
      <c r="B39" s="30" t="s">
        <v>649</v>
      </c>
      <c r="C39" s="34" t="s">
        <v>204</v>
      </c>
      <c r="D39" s="30" t="s">
        <v>208</v>
      </c>
      <c r="E39" s="34">
        <v>4500</v>
      </c>
      <c r="F39" s="34">
        <v>0</v>
      </c>
      <c r="G39" s="44">
        <f t="shared" si="0"/>
        <v>539259.20000000007</v>
      </c>
      <c r="H39" s="17" t="s">
        <v>326</v>
      </c>
      <c r="I39" s="27" t="str">
        <f>VLOOKUP(H39,'Flat Owner List for Vlookup'!C:D,2,FALSE)</f>
        <v>ANIL BANDHU PATIL &amp; SEEMA ANIL PATIL</v>
      </c>
      <c r="J39" s="30" t="s">
        <v>875</v>
      </c>
      <c r="K39" s="42"/>
    </row>
    <row r="40" spans="1:11" x14ac:dyDescent="0.25">
      <c r="A40" s="21">
        <v>44358</v>
      </c>
      <c r="B40" s="30" t="s">
        <v>1082</v>
      </c>
      <c r="C40" s="34" t="s">
        <v>204</v>
      </c>
      <c r="D40" s="30" t="s">
        <v>208</v>
      </c>
      <c r="E40" s="34">
        <v>2557</v>
      </c>
      <c r="F40" s="34">
        <v>0</v>
      </c>
      <c r="G40" s="44">
        <f t="shared" si="0"/>
        <v>541816.20000000007</v>
      </c>
      <c r="H40" s="17" t="s">
        <v>360</v>
      </c>
      <c r="I40" s="27" t="str">
        <f>VLOOKUP(H40,'Flat Owner List for Vlookup'!C:D,2,FALSE)</f>
        <v>TIRAMATI RAHTOD (PRAVIN-RENT)</v>
      </c>
      <c r="J40" s="30" t="s">
        <v>1075</v>
      </c>
      <c r="K40" s="42"/>
    </row>
    <row r="41" spans="1:11" x14ac:dyDescent="0.2">
      <c r="A41" s="21">
        <v>44357</v>
      </c>
      <c r="B41" s="1" t="s">
        <v>487</v>
      </c>
      <c r="C41" s="34" t="s">
        <v>205</v>
      </c>
      <c r="D41" s="1" t="s">
        <v>779</v>
      </c>
      <c r="E41" s="34">
        <v>0</v>
      </c>
      <c r="F41" s="34">
        <v>57000</v>
      </c>
      <c r="G41" s="44">
        <f t="shared" si="0"/>
        <v>484816.20000000007</v>
      </c>
      <c r="H41" s="17" t="s">
        <v>220</v>
      </c>
      <c r="I41" s="1" t="s">
        <v>487</v>
      </c>
      <c r="J41" s="30" t="s">
        <v>1083</v>
      </c>
      <c r="K41" s="42"/>
    </row>
    <row r="42" spans="1:11" x14ac:dyDescent="0.25">
      <c r="A42" s="21">
        <v>44359</v>
      </c>
      <c r="B42" s="30" t="s">
        <v>647</v>
      </c>
      <c r="C42" s="34" t="s">
        <v>204</v>
      </c>
      <c r="D42" s="30" t="s">
        <v>208</v>
      </c>
      <c r="E42" s="34">
        <v>2395</v>
      </c>
      <c r="F42" s="34">
        <v>0</v>
      </c>
      <c r="G42" s="44">
        <f t="shared" si="0"/>
        <v>487211.20000000007</v>
      </c>
      <c r="H42" s="17" t="s">
        <v>337</v>
      </c>
      <c r="I42" s="27" t="str">
        <f>VLOOKUP(H42,'Flat Owner List for Vlookup'!C:D,2,FALSE)</f>
        <v>KAMAL SHARMA</v>
      </c>
      <c r="J42" s="30" t="s">
        <v>1075</v>
      </c>
      <c r="K42" s="42"/>
    </row>
    <row r="43" spans="1:11" x14ac:dyDescent="0.25">
      <c r="A43" s="21">
        <v>44359</v>
      </c>
      <c r="B43" s="30" t="s">
        <v>647</v>
      </c>
      <c r="C43" s="34" t="s">
        <v>204</v>
      </c>
      <c r="D43" s="30" t="s">
        <v>208</v>
      </c>
      <c r="E43" s="34">
        <v>5352</v>
      </c>
      <c r="F43" s="34">
        <v>0</v>
      </c>
      <c r="G43" s="44">
        <f t="shared" si="0"/>
        <v>492563.20000000007</v>
      </c>
      <c r="H43" s="17" t="s">
        <v>297</v>
      </c>
      <c r="I43" s="27" t="str">
        <f>VLOOKUP(H43,'Flat Owner List for Vlookup'!C:D,2,FALSE)</f>
        <v>DEVESH SINGH / DEVENDRA(RENT)</v>
      </c>
      <c r="J43" s="30" t="s">
        <v>1075</v>
      </c>
      <c r="K43" s="42"/>
    </row>
    <row r="44" spans="1:11" x14ac:dyDescent="0.25">
      <c r="A44" s="21">
        <v>44359</v>
      </c>
      <c r="B44" s="30" t="s">
        <v>1009</v>
      </c>
      <c r="C44" s="34" t="s">
        <v>204</v>
      </c>
      <c r="D44" s="30" t="s">
        <v>208</v>
      </c>
      <c r="E44" s="34">
        <v>2200</v>
      </c>
      <c r="F44" s="34">
        <v>0</v>
      </c>
      <c r="G44" s="44">
        <f t="shared" si="0"/>
        <v>494763.20000000007</v>
      </c>
      <c r="H44" s="17" t="s">
        <v>245</v>
      </c>
      <c r="I44" s="27" t="str">
        <f>VLOOKUP(H44,'Flat Owner List for Vlookup'!C:D,2,FALSE)</f>
        <v>DHIRENRAPRATAM JAYSINGH SINGH &amp; NISHA J. SINGH</v>
      </c>
      <c r="J44" s="30" t="s">
        <v>1075</v>
      </c>
      <c r="K44" s="42"/>
    </row>
    <row r="45" spans="1:11" x14ac:dyDescent="0.25">
      <c r="A45" s="21">
        <v>44359</v>
      </c>
      <c r="B45" s="30" t="s">
        <v>1039</v>
      </c>
      <c r="C45" s="34" t="s">
        <v>204</v>
      </c>
      <c r="D45" s="30" t="s">
        <v>208</v>
      </c>
      <c r="E45" s="34">
        <v>2366</v>
      </c>
      <c r="F45" s="34">
        <v>0</v>
      </c>
      <c r="G45" s="44">
        <f t="shared" si="0"/>
        <v>497129.20000000007</v>
      </c>
      <c r="H45" s="17" t="s">
        <v>264</v>
      </c>
      <c r="I45" s="27" t="str">
        <f>VLOOKUP(H45,'Flat Owner List for Vlookup'!C:D,2,FALSE)</f>
        <v>RAMASARE GUPTA/YASH PATWA - RENT</v>
      </c>
      <c r="J45" s="30" t="s">
        <v>1075</v>
      </c>
      <c r="K45" s="42"/>
    </row>
    <row r="46" spans="1:11" x14ac:dyDescent="0.25">
      <c r="A46" s="21">
        <v>44360</v>
      </c>
      <c r="B46" s="30" t="s">
        <v>781</v>
      </c>
      <c r="C46" s="34" t="s">
        <v>204</v>
      </c>
      <c r="D46" s="30" t="s">
        <v>208</v>
      </c>
      <c r="E46" s="34">
        <v>2395</v>
      </c>
      <c r="F46" s="34">
        <v>0</v>
      </c>
      <c r="G46" s="44">
        <f t="shared" si="0"/>
        <v>499524.20000000007</v>
      </c>
      <c r="H46" s="17" t="s">
        <v>223</v>
      </c>
      <c r="I46" s="27" t="str">
        <f>VLOOKUP(H46,'Flat Owner List for Vlookup'!C:D,2,FALSE)</f>
        <v>ROHAN MOOLYA</v>
      </c>
      <c r="J46" s="30" t="s">
        <v>1075</v>
      </c>
      <c r="K46" s="42"/>
    </row>
    <row r="47" spans="1:11" x14ac:dyDescent="0.25">
      <c r="A47" s="21">
        <v>44360</v>
      </c>
      <c r="B47" s="30" t="s">
        <v>640</v>
      </c>
      <c r="C47" s="34" t="s">
        <v>204</v>
      </c>
      <c r="D47" s="30" t="s">
        <v>208</v>
      </c>
      <c r="E47" s="34">
        <v>2200</v>
      </c>
      <c r="F47" s="34">
        <v>0</v>
      </c>
      <c r="G47" s="44">
        <f t="shared" si="0"/>
        <v>501724.20000000007</v>
      </c>
      <c r="H47" s="17" t="s">
        <v>355</v>
      </c>
      <c r="I47" s="27" t="str">
        <f>VLOOKUP(H47,'Flat Owner List for Vlookup'!C:D,2,FALSE)</f>
        <v>RAMAGYA SINGH</v>
      </c>
      <c r="J47" s="30" t="s">
        <v>1075</v>
      </c>
      <c r="K47" s="42"/>
    </row>
    <row r="48" spans="1:11" x14ac:dyDescent="0.25">
      <c r="A48" s="21">
        <v>44361</v>
      </c>
      <c r="B48" s="30" t="s">
        <v>709</v>
      </c>
      <c r="C48" s="34" t="s">
        <v>204</v>
      </c>
      <c r="D48" s="30" t="s">
        <v>208</v>
      </c>
      <c r="E48" s="34">
        <v>2208</v>
      </c>
      <c r="F48" s="34">
        <v>0</v>
      </c>
      <c r="G48" s="44">
        <f t="shared" si="0"/>
        <v>503932.20000000007</v>
      </c>
      <c r="H48" s="17" t="s">
        <v>251</v>
      </c>
      <c r="I48" s="27" t="str">
        <f>VLOOKUP(H48,'Flat Owner List for Vlookup'!C:D,2,FALSE)</f>
        <v>DEEPAK PATIL</v>
      </c>
      <c r="J48" s="30" t="s">
        <v>1075</v>
      </c>
      <c r="K48" s="42"/>
    </row>
    <row r="49" spans="1:11" x14ac:dyDescent="0.25">
      <c r="A49" s="21">
        <v>44361</v>
      </c>
      <c r="B49" s="30" t="s">
        <v>616</v>
      </c>
      <c r="C49" s="34" t="s">
        <v>204</v>
      </c>
      <c r="D49" s="30" t="s">
        <v>208</v>
      </c>
      <c r="E49" s="34">
        <v>2466</v>
      </c>
      <c r="F49" s="34">
        <v>0</v>
      </c>
      <c r="G49" s="44">
        <f t="shared" si="0"/>
        <v>506398.20000000007</v>
      </c>
      <c r="H49" s="17" t="s">
        <v>230</v>
      </c>
      <c r="I49" s="27" t="str">
        <f>VLOOKUP(H49,'Flat Owner List for Vlookup'!C:D,2,FALSE)</f>
        <v>SAVITA K. GANDHE &amp; KRISHIKANT M. GANDHE</v>
      </c>
      <c r="J49" s="30" t="s">
        <v>1075</v>
      </c>
      <c r="K49" s="42"/>
    </row>
    <row r="50" spans="1:11" x14ac:dyDescent="0.25">
      <c r="A50" s="21">
        <v>44361</v>
      </c>
      <c r="B50" s="30" t="s">
        <v>891</v>
      </c>
      <c r="C50" s="34" t="s">
        <v>204</v>
      </c>
      <c r="D50" s="30" t="s">
        <v>208</v>
      </c>
      <c r="E50" s="34">
        <v>2391</v>
      </c>
      <c r="F50" s="34">
        <v>0</v>
      </c>
      <c r="G50" s="44">
        <f t="shared" si="0"/>
        <v>508789.20000000007</v>
      </c>
      <c r="H50" s="17" t="s">
        <v>239</v>
      </c>
      <c r="I50" s="27" t="str">
        <f>VLOOKUP(H50,'Flat Owner List for Vlookup'!C:D,2,FALSE)</f>
        <v>R RAJAN</v>
      </c>
      <c r="J50" s="30" t="s">
        <v>1075</v>
      </c>
      <c r="K50" s="42"/>
    </row>
    <row r="51" spans="1:11" x14ac:dyDescent="0.25">
      <c r="A51" s="21">
        <v>44363</v>
      </c>
      <c r="B51" s="30" t="s">
        <v>635</v>
      </c>
      <c r="C51" s="34" t="s">
        <v>205</v>
      </c>
      <c r="D51" s="30" t="s">
        <v>208</v>
      </c>
      <c r="E51" s="34">
        <v>2391</v>
      </c>
      <c r="F51" s="34">
        <v>0</v>
      </c>
      <c r="G51" s="44">
        <f t="shared" si="0"/>
        <v>511180.20000000007</v>
      </c>
      <c r="H51" s="17" t="s">
        <v>261</v>
      </c>
      <c r="I51" s="27" t="str">
        <f>VLOOKUP(H51,'Flat Owner List for Vlookup'!C:D,2,FALSE)</f>
        <v>DHARMANT SINGH</v>
      </c>
      <c r="J51" s="30" t="s">
        <v>1075</v>
      </c>
      <c r="K51" s="42"/>
    </row>
    <row r="52" spans="1:11" x14ac:dyDescent="0.25">
      <c r="A52" s="21">
        <v>44363</v>
      </c>
      <c r="B52" s="30" t="s">
        <v>892</v>
      </c>
      <c r="C52" s="34" t="s">
        <v>205</v>
      </c>
      <c r="D52" s="30" t="s">
        <v>208</v>
      </c>
      <c r="E52" s="34">
        <v>2391</v>
      </c>
      <c r="F52" s="34">
        <v>0</v>
      </c>
      <c r="G52" s="44">
        <f t="shared" si="0"/>
        <v>513571.20000000007</v>
      </c>
      <c r="H52" s="17" t="s">
        <v>279</v>
      </c>
      <c r="I52" s="27" t="str">
        <f>VLOOKUP(H52,'Flat Owner List for Vlookup'!C:D,2,FALSE)</f>
        <v>MONISH GADE</v>
      </c>
      <c r="J52" s="30" t="s">
        <v>1075</v>
      </c>
      <c r="K52" s="42"/>
    </row>
    <row r="53" spans="1:11" x14ac:dyDescent="0.25">
      <c r="A53" s="21">
        <v>44363</v>
      </c>
      <c r="B53" s="30" t="s">
        <v>637</v>
      </c>
      <c r="C53" s="34" t="s">
        <v>204</v>
      </c>
      <c r="D53" s="30" t="s">
        <v>208</v>
      </c>
      <c r="E53" s="34">
        <v>2391</v>
      </c>
      <c r="F53" s="34">
        <v>0</v>
      </c>
      <c r="G53" s="44">
        <f t="shared" si="0"/>
        <v>515962.20000000007</v>
      </c>
      <c r="H53" s="17" t="s">
        <v>249</v>
      </c>
      <c r="I53" s="27" t="str">
        <f>VLOOKUP(H53,'Flat Owner List for Vlookup'!C:D,2,FALSE)</f>
        <v>SHREEKANT POOJARI</v>
      </c>
      <c r="J53" s="30" t="s">
        <v>1075</v>
      </c>
      <c r="K53" s="42"/>
    </row>
    <row r="54" spans="1:11" x14ac:dyDescent="0.25">
      <c r="A54" s="21">
        <v>44366</v>
      </c>
      <c r="B54" s="30" t="s">
        <v>937</v>
      </c>
      <c r="C54" s="34" t="s">
        <v>204</v>
      </c>
      <c r="D54" s="30" t="s">
        <v>208</v>
      </c>
      <c r="E54" s="34">
        <v>2198</v>
      </c>
      <c r="F54" s="34">
        <v>0</v>
      </c>
      <c r="G54" s="44">
        <f t="shared" si="0"/>
        <v>518160.20000000007</v>
      </c>
      <c r="H54" s="17" t="s">
        <v>284</v>
      </c>
      <c r="I54" s="27" t="str">
        <f>VLOOKUP(H54,'Flat Owner List for Vlookup'!C:D,2,FALSE)</f>
        <v>PAWANKUMAR TIWARI</v>
      </c>
      <c r="J54" s="30" t="s">
        <v>1075</v>
      </c>
      <c r="K54" s="42"/>
    </row>
    <row r="55" spans="1:11" x14ac:dyDescent="0.25">
      <c r="A55" s="21">
        <v>44366</v>
      </c>
      <c r="B55" s="30" t="s">
        <v>651</v>
      </c>
      <c r="C55" s="34" t="s">
        <v>204</v>
      </c>
      <c r="D55" s="30" t="s">
        <v>208</v>
      </c>
      <c r="E55" s="34">
        <v>2208</v>
      </c>
      <c r="F55" s="34">
        <v>0</v>
      </c>
      <c r="G55" s="44">
        <f t="shared" si="0"/>
        <v>520368.20000000007</v>
      </c>
      <c r="H55" s="17" t="s">
        <v>257</v>
      </c>
      <c r="I55" s="27" t="str">
        <f>VLOOKUP(H55,'Flat Owner List for Vlookup'!C:D,2,FALSE)</f>
        <v>PRAKASH BIKKAD</v>
      </c>
      <c r="J55" s="30" t="s">
        <v>1075</v>
      </c>
      <c r="K55" s="42"/>
    </row>
    <row r="56" spans="1:11" x14ac:dyDescent="0.25">
      <c r="A56" s="21">
        <v>44366</v>
      </c>
      <c r="B56" s="30" t="s">
        <v>1084</v>
      </c>
      <c r="C56" s="34" t="s">
        <v>204</v>
      </c>
      <c r="D56" s="30" t="s">
        <v>208</v>
      </c>
      <c r="E56" s="34">
        <v>2198</v>
      </c>
      <c r="F56" s="34">
        <v>0</v>
      </c>
      <c r="G56" s="44">
        <f t="shared" si="0"/>
        <v>522566.20000000007</v>
      </c>
      <c r="H56" s="17" t="s">
        <v>393</v>
      </c>
      <c r="I56" s="27" t="str">
        <f>VLOOKUP(H56,'Flat Owner List for Vlookup'!C:D,2,FALSE)</f>
        <v>MAHENDRA SINGH TARATIYA</v>
      </c>
      <c r="J56" s="30" t="s">
        <v>1075</v>
      </c>
      <c r="K56" s="42"/>
    </row>
    <row r="57" spans="1:11" x14ac:dyDescent="0.25">
      <c r="A57" s="21">
        <v>44368</v>
      </c>
      <c r="B57" s="30" t="s">
        <v>646</v>
      </c>
      <c r="C57" s="34" t="s">
        <v>204</v>
      </c>
      <c r="D57" s="30" t="s">
        <v>208</v>
      </c>
      <c r="E57" s="34">
        <v>2391</v>
      </c>
      <c r="F57" s="34">
        <v>0</v>
      </c>
      <c r="G57" s="44">
        <f t="shared" si="0"/>
        <v>524957.20000000007</v>
      </c>
      <c r="H57" s="17" t="s">
        <v>258</v>
      </c>
      <c r="I57" s="27" t="str">
        <f>VLOOKUP(H57,'Flat Owner List for Vlookup'!C:D,2,FALSE)</f>
        <v>AKASH TECHCHANDANI</v>
      </c>
      <c r="J57" s="30" t="s">
        <v>1075</v>
      </c>
      <c r="K57" s="42"/>
    </row>
    <row r="58" spans="1:11" x14ac:dyDescent="0.25">
      <c r="A58" s="21">
        <v>44368</v>
      </c>
      <c r="B58" s="30" t="s">
        <v>1055</v>
      </c>
      <c r="C58" s="34" t="s">
        <v>204</v>
      </c>
      <c r="D58" s="30" t="s">
        <v>208</v>
      </c>
      <c r="E58" s="34">
        <v>2208</v>
      </c>
      <c r="F58" s="34">
        <v>0</v>
      </c>
      <c r="G58" s="44">
        <f t="shared" si="0"/>
        <v>527165.20000000007</v>
      </c>
      <c r="H58" s="17" t="s">
        <v>268</v>
      </c>
      <c r="I58" s="27" t="str">
        <f>VLOOKUP(H58,'Flat Owner List for Vlookup'!C:D,2,FALSE)</f>
        <v>SANTOSH MISHRA</v>
      </c>
      <c r="J58" s="30" t="s">
        <v>1075</v>
      </c>
      <c r="K58" s="42"/>
    </row>
    <row r="59" spans="1:11" x14ac:dyDescent="0.25">
      <c r="A59" s="21">
        <v>44368</v>
      </c>
      <c r="B59" s="30" t="s">
        <v>1055</v>
      </c>
      <c r="C59" s="34" t="s">
        <v>204</v>
      </c>
      <c r="D59" s="30" t="s">
        <v>208</v>
      </c>
      <c r="E59" s="34">
        <v>2210</v>
      </c>
      <c r="F59" s="34">
        <v>0</v>
      </c>
      <c r="G59" s="44">
        <f t="shared" si="0"/>
        <v>529375.20000000007</v>
      </c>
      <c r="H59" s="17" t="s">
        <v>368</v>
      </c>
      <c r="I59" s="27" t="str">
        <f>VLOOKUP(H59,'Flat Owner List for Vlookup'!C:D,2,FALSE)</f>
        <v>SANTOSH MISHRA</v>
      </c>
      <c r="J59" s="30" t="s">
        <v>1075</v>
      </c>
      <c r="K59" s="42"/>
    </row>
    <row r="60" spans="1:11" x14ac:dyDescent="0.25">
      <c r="A60" s="21">
        <v>44368</v>
      </c>
      <c r="B60" s="30" t="s">
        <v>1055</v>
      </c>
      <c r="C60" s="34" t="s">
        <v>204</v>
      </c>
      <c r="D60" s="30" t="s">
        <v>208</v>
      </c>
      <c r="E60" s="34">
        <v>2233</v>
      </c>
      <c r="F60" s="34">
        <v>0</v>
      </c>
      <c r="G60" s="44">
        <f t="shared" si="0"/>
        <v>531608.20000000007</v>
      </c>
      <c r="H60" s="17" t="s">
        <v>269</v>
      </c>
      <c r="I60" s="27" t="str">
        <f>VLOOKUP(H60,'Flat Owner List for Vlookup'!C:D,2,FALSE)</f>
        <v>SANTOSH MISHRA</v>
      </c>
      <c r="J60" s="30" t="s">
        <v>1075</v>
      </c>
      <c r="K60" s="42"/>
    </row>
    <row r="61" spans="1:11" x14ac:dyDescent="0.2">
      <c r="A61" s="21">
        <v>44369</v>
      </c>
      <c r="B61" s="1" t="s">
        <v>1086</v>
      </c>
      <c r="C61" s="34" t="s">
        <v>205</v>
      </c>
      <c r="D61" s="1" t="s">
        <v>1085</v>
      </c>
      <c r="E61" s="34">
        <v>0</v>
      </c>
      <c r="F61" s="34">
        <v>5000</v>
      </c>
      <c r="G61" s="44">
        <f t="shared" si="0"/>
        <v>526608.20000000007</v>
      </c>
      <c r="H61" s="17" t="s">
        <v>220</v>
      </c>
      <c r="I61" s="1" t="s">
        <v>1085</v>
      </c>
      <c r="J61" s="30"/>
      <c r="K61" s="42"/>
    </row>
    <row r="62" spans="1:11" x14ac:dyDescent="0.25">
      <c r="A62" s="21">
        <v>44370</v>
      </c>
      <c r="B62" s="30" t="s">
        <v>708</v>
      </c>
      <c r="C62" s="34" t="s">
        <v>204</v>
      </c>
      <c r="D62" s="30" t="s">
        <v>208</v>
      </c>
      <c r="E62" s="34">
        <v>2200</v>
      </c>
      <c r="F62" s="34">
        <v>0</v>
      </c>
      <c r="G62" s="44">
        <f t="shared" si="0"/>
        <v>528808.20000000007</v>
      </c>
      <c r="H62" s="17" t="s">
        <v>229</v>
      </c>
      <c r="I62" s="27" t="str">
        <f>VLOOKUP(H62,'Flat Owner List for Vlookup'!C:D,2,FALSE)</f>
        <v>BEBI R RAJENDRA PAWAR &amp; MUKESH R. PAWAR &amp; RAJENDRA L. PAWAR</v>
      </c>
      <c r="J62" s="30" t="s">
        <v>1075</v>
      </c>
      <c r="K62" s="42"/>
    </row>
    <row r="63" spans="1:11" x14ac:dyDescent="0.25">
      <c r="A63" s="21">
        <v>44371</v>
      </c>
      <c r="B63" s="30" t="s">
        <v>933</v>
      </c>
      <c r="C63" s="34" t="s">
        <v>204</v>
      </c>
      <c r="D63" s="30" t="s">
        <v>208</v>
      </c>
      <c r="E63" s="34">
        <v>2300</v>
      </c>
      <c r="F63" s="34">
        <v>0</v>
      </c>
      <c r="G63" s="44">
        <f t="shared" si="0"/>
        <v>531108.20000000007</v>
      </c>
      <c r="H63" s="17" t="s">
        <v>241</v>
      </c>
      <c r="I63" s="27" t="str">
        <f>VLOOKUP(H63,'Flat Owner List for Vlookup'!C:D,2,FALSE)</f>
        <v>AJAZ AHMED</v>
      </c>
      <c r="J63" s="30" t="s">
        <v>1075</v>
      </c>
      <c r="K63" s="42"/>
    </row>
    <row r="64" spans="1:11" x14ac:dyDescent="0.25">
      <c r="A64" s="21">
        <v>44373</v>
      </c>
      <c r="B64" s="30" t="s">
        <v>643</v>
      </c>
      <c r="C64" s="34" t="s">
        <v>204</v>
      </c>
      <c r="D64" s="30" t="s">
        <v>208</v>
      </c>
      <c r="E64" s="34">
        <v>2198</v>
      </c>
      <c r="F64" s="34">
        <v>0</v>
      </c>
      <c r="G64" s="44">
        <f t="shared" si="0"/>
        <v>533306.20000000007</v>
      </c>
      <c r="H64" s="17" t="s">
        <v>243</v>
      </c>
      <c r="I64" s="27" t="str">
        <f>VLOOKUP(H64,'Flat Owner List for Vlookup'!C:D,2,FALSE)</f>
        <v>SAGAR NAGESH GHULE</v>
      </c>
      <c r="J64" s="30" t="s">
        <v>1075</v>
      </c>
      <c r="K64" s="42"/>
    </row>
    <row r="65" spans="1:11" x14ac:dyDescent="0.25">
      <c r="A65" s="21">
        <v>44373</v>
      </c>
      <c r="B65" s="30" t="s">
        <v>616</v>
      </c>
      <c r="C65" s="34" t="s">
        <v>204</v>
      </c>
      <c r="D65" s="30" t="s">
        <v>208</v>
      </c>
      <c r="E65" s="34">
        <v>2300</v>
      </c>
      <c r="F65" s="34">
        <v>0</v>
      </c>
      <c r="G65" s="44">
        <f t="shared" si="0"/>
        <v>535606.20000000007</v>
      </c>
      <c r="H65" s="17" t="s">
        <v>225</v>
      </c>
      <c r="I65" s="27" t="str">
        <f>VLOOKUP(H65,'Flat Owner List for Vlookup'!C:D,2,FALSE)</f>
        <v>MANIK AMBADAS KHARDE &amp; SWAPNIL MANIK KHARDE</v>
      </c>
      <c r="J65" s="30" t="s">
        <v>1075</v>
      </c>
      <c r="K65" s="42"/>
    </row>
    <row r="66" spans="1:11" x14ac:dyDescent="0.25">
      <c r="A66" s="21">
        <v>44373</v>
      </c>
      <c r="B66" s="30" t="s">
        <v>890</v>
      </c>
      <c r="C66" s="34" t="s">
        <v>204</v>
      </c>
      <c r="D66" s="30" t="s">
        <v>208</v>
      </c>
      <c r="E66" s="34">
        <v>2391</v>
      </c>
      <c r="F66" s="34">
        <v>0</v>
      </c>
      <c r="G66" s="44">
        <f t="shared" si="0"/>
        <v>537997.20000000007</v>
      </c>
      <c r="H66" s="17" t="s">
        <v>227</v>
      </c>
      <c r="I66" s="27" t="str">
        <f>VLOOKUP(H66,'Flat Owner List for Vlookup'!C:D,2,FALSE)</f>
        <v>ATULKUMAR VIMALCHAND JAIN</v>
      </c>
      <c r="J66" s="30" t="s">
        <v>1075</v>
      </c>
      <c r="K66" s="42"/>
    </row>
    <row r="67" spans="1:11" x14ac:dyDescent="0.25">
      <c r="A67" s="21">
        <v>44373</v>
      </c>
      <c r="B67" s="30" t="s">
        <v>683</v>
      </c>
      <c r="C67" s="34" t="s">
        <v>204</v>
      </c>
      <c r="D67" s="30" t="s">
        <v>208</v>
      </c>
      <c r="E67" s="34">
        <v>2478</v>
      </c>
      <c r="F67" s="34">
        <v>0</v>
      </c>
      <c r="G67" s="44">
        <f t="shared" si="0"/>
        <v>540475.20000000007</v>
      </c>
      <c r="H67" s="17" t="s">
        <v>233</v>
      </c>
      <c r="I67" s="27" t="str">
        <f>VLOOKUP(H67,'Flat Owner List for Vlookup'!C:D,2,FALSE)</f>
        <v>SUNNY CHHANGANI</v>
      </c>
      <c r="J67" s="30" t="s">
        <v>1075</v>
      </c>
      <c r="K67" s="42"/>
    </row>
    <row r="68" spans="1:11" ht="15" x14ac:dyDescent="0.25">
      <c r="A68" s="21">
        <v>44374</v>
      </c>
      <c r="B68" s="30" t="s">
        <v>674</v>
      </c>
      <c r="C68" s="34" t="s">
        <v>204</v>
      </c>
      <c r="D68" s="30" t="s">
        <v>208</v>
      </c>
      <c r="E68" s="34">
        <v>2200</v>
      </c>
      <c r="F68" s="34">
        <v>0</v>
      </c>
      <c r="G68" s="44">
        <f t="shared" si="0"/>
        <v>542675.20000000007</v>
      </c>
      <c r="H68" s="17" t="s">
        <v>289</v>
      </c>
      <c r="I68" s="27" t="str">
        <f>VLOOKUP(H68,'Flat Owner List for Vlookup'!C:D,2,FALSE)</f>
        <v>ARUNKUMAR DWIVEDI</v>
      </c>
      <c r="J68" s="30" t="s">
        <v>1075</v>
      </c>
      <c r="K68" s="61"/>
    </row>
    <row r="69" spans="1:11" x14ac:dyDescent="0.25">
      <c r="A69" s="21">
        <v>44374</v>
      </c>
      <c r="B69" s="30" t="s">
        <v>610</v>
      </c>
      <c r="C69" s="34" t="s">
        <v>204</v>
      </c>
      <c r="D69" s="30" t="s">
        <v>208</v>
      </c>
      <c r="E69" s="34">
        <v>2391</v>
      </c>
      <c r="F69" s="34">
        <v>0</v>
      </c>
      <c r="G69" s="44">
        <f t="shared" si="0"/>
        <v>545066.20000000007</v>
      </c>
      <c r="H69" s="17" t="s">
        <v>235</v>
      </c>
      <c r="I69" s="27" t="str">
        <f>VLOOKUP(H69,'Flat Owner List for Vlookup'!C:D,2,FALSE)</f>
        <v>PARTH BHARTIA</v>
      </c>
      <c r="J69" s="30" t="s">
        <v>1075</v>
      </c>
      <c r="K69" s="26"/>
    </row>
    <row r="70" spans="1:11" x14ac:dyDescent="0.25">
      <c r="A70" s="21">
        <v>44374</v>
      </c>
      <c r="B70" s="30" t="s">
        <v>668</v>
      </c>
      <c r="C70" s="34" t="s">
        <v>204</v>
      </c>
      <c r="D70" s="30" t="s">
        <v>208</v>
      </c>
      <c r="E70" s="34">
        <v>2391</v>
      </c>
      <c r="F70" s="34">
        <v>0</v>
      </c>
      <c r="G70" s="44">
        <f t="shared" si="0"/>
        <v>547457.20000000007</v>
      </c>
      <c r="H70" s="17" t="s">
        <v>244</v>
      </c>
      <c r="I70" s="27" t="str">
        <f>VLOOKUP(H70,'Flat Owner List for Vlookup'!C:D,2,FALSE)</f>
        <v>RENUKA D. MORANI &amp; DILIP OMPRAKASH MORANI</v>
      </c>
      <c r="J70" s="30" t="s">
        <v>1075</v>
      </c>
      <c r="K70" s="26"/>
    </row>
    <row r="71" spans="1:11" x14ac:dyDescent="0.25">
      <c r="A71" s="21">
        <v>44374</v>
      </c>
      <c r="B71" s="30" t="s">
        <v>932</v>
      </c>
      <c r="C71" s="34" t="s">
        <v>204</v>
      </c>
      <c r="D71" s="30" t="s">
        <v>208</v>
      </c>
      <c r="E71" s="34">
        <v>2183</v>
      </c>
      <c r="F71" s="34">
        <v>0</v>
      </c>
      <c r="G71" s="44">
        <f t="shared" si="0"/>
        <v>549640.20000000007</v>
      </c>
      <c r="H71" s="17" t="s">
        <v>290</v>
      </c>
      <c r="I71" s="27" t="str">
        <f>VLOOKUP(H71,'Flat Owner List for Vlookup'!C:D,2,FALSE)</f>
        <v>ASHOKKUMAR JAISWAL</v>
      </c>
      <c r="J71" s="30" t="s">
        <v>1075</v>
      </c>
      <c r="K71" s="26"/>
    </row>
    <row r="72" spans="1:11" x14ac:dyDescent="0.25">
      <c r="A72" s="21">
        <v>44374</v>
      </c>
      <c r="B72" s="30" t="s">
        <v>868</v>
      </c>
      <c r="C72" s="34" t="s">
        <v>204</v>
      </c>
      <c r="D72" s="30" t="s">
        <v>208</v>
      </c>
      <c r="E72" s="34">
        <v>2345</v>
      </c>
      <c r="F72" s="34">
        <v>0</v>
      </c>
      <c r="G72" s="44">
        <f t="shared" si="0"/>
        <v>551985.20000000007</v>
      </c>
      <c r="H72" s="17" t="s">
        <v>410</v>
      </c>
      <c r="I72" s="27" t="str">
        <f>VLOOKUP(H72,'Flat Owner List for Vlookup'!C:D,2,FALSE)</f>
        <v>ANUJA AJAY PARASHAR</v>
      </c>
      <c r="J72" s="30" t="s">
        <v>1075</v>
      </c>
      <c r="K72" s="26"/>
    </row>
    <row r="73" spans="1:11" x14ac:dyDescent="0.25">
      <c r="A73" s="21">
        <v>44375</v>
      </c>
      <c r="B73" s="30" t="s">
        <v>929</v>
      </c>
      <c r="C73" s="34" t="s">
        <v>204</v>
      </c>
      <c r="D73" s="30" t="s">
        <v>208</v>
      </c>
      <c r="E73" s="34">
        <v>2556</v>
      </c>
      <c r="F73" s="34">
        <v>0</v>
      </c>
      <c r="G73" s="44">
        <f t="shared" si="0"/>
        <v>554541.20000000007</v>
      </c>
      <c r="H73" s="17" t="s">
        <v>232</v>
      </c>
      <c r="I73" s="27" t="str">
        <f>VLOOKUP(H73,'Flat Owner List for Vlookup'!C:D,2,FALSE)</f>
        <v>UMAR SHARMA &amp; HARIPRASAD SHARMA</v>
      </c>
      <c r="J73" s="30" t="s">
        <v>1075</v>
      </c>
      <c r="K73" s="26"/>
    </row>
    <row r="74" spans="1:11" x14ac:dyDescent="0.25">
      <c r="A74" s="21">
        <v>44375</v>
      </c>
      <c r="B74" s="30" t="s">
        <v>682</v>
      </c>
      <c r="C74" s="34" t="s">
        <v>204</v>
      </c>
      <c r="D74" s="30" t="s">
        <v>208</v>
      </c>
      <c r="E74" s="34">
        <v>2391</v>
      </c>
      <c r="F74" s="34">
        <v>0</v>
      </c>
      <c r="G74" s="44">
        <f t="shared" si="0"/>
        <v>556932.20000000007</v>
      </c>
      <c r="H74" s="17" t="s">
        <v>273</v>
      </c>
      <c r="I74" s="27" t="str">
        <f>VLOOKUP(H74,'Flat Owner List for Vlookup'!C:D,2,FALSE)</f>
        <v>TUSHAR MAHAJAN</v>
      </c>
      <c r="J74" s="30" t="s">
        <v>1075</v>
      </c>
      <c r="K74" s="26"/>
    </row>
    <row r="75" spans="1:11" ht="15" x14ac:dyDescent="0.25">
      <c r="A75" s="21">
        <v>44375</v>
      </c>
      <c r="B75" s="30" t="s">
        <v>930</v>
      </c>
      <c r="C75" s="34" t="s">
        <v>204</v>
      </c>
      <c r="D75" s="30" t="s">
        <v>208</v>
      </c>
      <c r="E75" s="34">
        <v>2364</v>
      </c>
      <c r="F75" s="34">
        <v>0</v>
      </c>
      <c r="G75" s="44">
        <f t="shared" ref="G75:G94" si="1">G74+E75-F75</f>
        <v>559296.20000000007</v>
      </c>
      <c r="H75" s="17" t="s">
        <v>407</v>
      </c>
      <c r="I75" s="27" t="str">
        <f>VLOOKUP(H75,'Flat Owner List for Vlookup'!C:D,2,FALSE)</f>
        <v>VIRENDRA VERMA</v>
      </c>
      <c r="J75" s="30" t="s">
        <v>1075</v>
      </c>
      <c r="K75" s="61" t="s">
        <v>1005</v>
      </c>
    </row>
    <row r="76" spans="1:11" ht="15" x14ac:dyDescent="0.25">
      <c r="A76" s="21">
        <v>44375</v>
      </c>
      <c r="B76" s="30" t="s">
        <v>864</v>
      </c>
      <c r="C76" s="34" t="s">
        <v>204</v>
      </c>
      <c r="D76" s="30" t="s">
        <v>208</v>
      </c>
      <c r="E76" s="34">
        <v>2391</v>
      </c>
      <c r="F76" s="34">
        <v>0</v>
      </c>
      <c r="G76" s="44">
        <f t="shared" si="1"/>
        <v>561687.20000000007</v>
      </c>
      <c r="H76" s="17" t="s">
        <v>276</v>
      </c>
      <c r="I76" s="27" t="str">
        <f>VLOOKUP(H76,'Flat Owner List for Vlookup'!C:D,2,FALSE)</f>
        <v>RAMESH INDULKAR</v>
      </c>
      <c r="J76" s="30" t="s">
        <v>1075</v>
      </c>
      <c r="K76" s="61" t="s">
        <v>1087</v>
      </c>
    </row>
    <row r="77" spans="1:11" x14ac:dyDescent="0.25">
      <c r="A77" s="21">
        <v>44375</v>
      </c>
      <c r="B77" s="30" t="s">
        <v>866</v>
      </c>
      <c r="C77" s="34" t="s">
        <v>204</v>
      </c>
      <c r="D77" s="30" t="s">
        <v>208</v>
      </c>
      <c r="E77" s="34">
        <v>2390</v>
      </c>
      <c r="F77" s="34">
        <v>0</v>
      </c>
      <c r="G77" s="44">
        <f t="shared" si="1"/>
        <v>564077.20000000007</v>
      </c>
      <c r="H77" s="17" t="s">
        <v>234</v>
      </c>
      <c r="I77" s="27" t="str">
        <f>VLOOKUP(H77,'Flat Owner List for Vlookup'!C:D,2,FALSE)</f>
        <v>DHARMENDRA J. PANDEY 7 SEEMA DHARMENDRA PANDEY</v>
      </c>
      <c r="J77" s="30" t="s">
        <v>1075</v>
      </c>
      <c r="K77" s="26"/>
    </row>
    <row r="78" spans="1:11" x14ac:dyDescent="0.25">
      <c r="A78" s="21">
        <v>44376</v>
      </c>
      <c r="B78" s="30" t="s">
        <v>728</v>
      </c>
      <c r="C78" s="34" t="s">
        <v>204</v>
      </c>
      <c r="D78" s="30" t="s">
        <v>208</v>
      </c>
      <c r="E78" s="34">
        <v>2300</v>
      </c>
      <c r="F78" s="34">
        <v>0</v>
      </c>
      <c r="G78" s="44">
        <f t="shared" si="1"/>
        <v>566377.20000000007</v>
      </c>
      <c r="H78" s="17" t="s">
        <v>231</v>
      </c>
      <c r="I78" s="27" t="str">
        <f>VLOOKUP(H78,'Flat Owner List for Vlookup'!C:D,2,FALSE)</f>
        <v>LALIT KASHINATH FIRKE</v>
      </c>
      <c r="J78" s="30" t="s">
        <v>1075</v>
      </c>
      <c r="K78" s="30"/>
    </row>
    <row r="79" spans="1:11" x14ac:dyDescent="0.25">
      <c r="A79" s="21">
        <v>44376</v>
      </c>
      <c r="B79" s="30" t="s">
        <v>676</v>
      </c>
      <c r="C79" s="34" t="s">
        <v>204</v>
      </c>
      <c r="D79" s="30" t="s">
        <v>208</v>
      </c>
      <c r="E79" s="34">
        <v>2198</v>
      </c>
      <c r="F79" s="34">
        <v>0</v>
      </c>
      <c r="G79" s="44">
        <f t="shared" si="1"/>
        <v>568575.20000000007</v>
      </c>
      <c r="H79" s="17" t="s">
        <v>246</v>
      </c>
      <c r="I79" s="27" t="str">
        <f>VLOOKUP(H79,'Flat Owner List for Vlookup'!C:D,2,FALSE)</f>
        <v>NITESH H. MEDH &amp; SUSHILA H. MEDH</v>
      </c>
      <c r="J79" s="30" t="s">
        <v>1075</v>
      </c>
      <c r="K79" s="26"/>
    </row>
    <row r="80" spans="1:11" x14ac:dyDescent="0.25">
      <c r="A80" s="21">
        <v>44376</v>
      </c>
      <c r="B80" s="30" t="s">
        <v>614</v>
      </c>
      <c r="C80" s="34" t="s">
        <v>204</v>
      </c>
      <c r="D80" s="30" t="s">
        <v>208</v>
      </c>
      <c r="E80" s="34">
        <v>2208</v>
      </c>
      <c r="F80" s="34">
        <v>0</v>
      </c>
      <c r="G80" s="44">
        <f t="shared" si="1"/>
        <v>570783.20000000007</v>
      </c>
      <c r="H80" s="17" t="s">
        <v>274</v>
      </c>
      <c r="I80" s="27" t="str">
        <f>VLOOKUP(H80,'Flat Owner List for Vlookup'!C:D,2,FALSE)</f>
        <v>VIKAS KANDOI</v>
      </c>
      <c r="J80" s="30" t="s">
        <v>1075</v>
      </c>
      <c r="K80" s="26"/>
    </row>
    <row r="81" spans="1:12" x14ac:dyDescent="0.25">
      <c r="A81" s="21">
        <v>44376</v>
      </c>
      <c r="B81" s="30" t="s">
        <v>614</v>
      </c>
      <c r="C81" s="34" t="s">
        <v>204</v>
      </c>
      <c r="D81" s="30" t="s">
        <v>208</v>
      </c>
      <c r="E81" s="34">
        <v>2200</v>
      </c>
      <c r="F81" s="34">
        <v>0</v>
      </c>
      <c r="G81" s="44">
        <f t="shared" si="1"/>
        <v>572983.20000000007</v>
      </c>
      <c r="H81" s="17" t="s">
        <v>343</v>
      </c>
      <c r="I81" s="27" t="str">
        <f>VLOOKUP(H81,'Flat Owner List for Vlookup'!C:D,2,FALSE)</f>
        <v>VIKAS KANDOI</v>
      </c>
      <c r="J81" s="30" t="s">
        <v>1075</v>
      </c>
      <c r="K81" s="26"/>
    </row>
    <row r="82" spans="1:12" x14ac:dyDescent="0.25">
      <c r="A82" s="21">
        <v>44376</v>
      </c>
      <c r="B82" s="30" t="s">
        <v>633</v>
      </c>
      <c r="C82" s="34" t="s">
        <v>204</v>
      </c>
      <c r="D82" s="30" t="s">
        <v>208</v>
      </c>
      <c r="E82" s="34">
        <v>2198</v>
      </c>
      <c r="F82" s="34">
        <v>0</v>
      </c>
      <c r="G82" s="44">
        <f t="shared" si="1"/>
        <v>575181.20000000007</v>
      </c>
      <c r="H82" s="17" t="s">
        <v>286</v>
      </c>
      <c r="I82" s="27" t="str">
        <f>VLOOKUP(H82,'Flat Owner List for Vlookup'!C:D,2,FALSE)</f>
        <v>HITENDRA WASANIYA</v>
      </c>
      <c r="J82" s="30" t="s">
        <v>1075</v>
      </c>
      <c r="K82" s="26"/>
    </row>
    <row r="83" spans="1:12" x14ac:dyDescent="0.25">
      <c r="A83" s="21">
        <v>44376</v>
      </c>
      <c r="B83" s="30" t="s">
        <v>644</v>
      </c>
      <c r="C83" s="34" t="s">
        <v>204</v>
      </c>
      <c r="D83" s="30" t="s">
        <v>208</v>
      </c>
      <c r="E83" s="34">
        <v>2200</v>
      </c>
      <c r="F83" s="34">
        <v>0</v>
      </c>
      <c r="G83" s="44">
        <f t="shared" si="1"/>
        <v>577381.20000000007</v>
      </c>
      <c r="H83" s="17" t="s">
        <v>288</v>
      </c>
      <c r="I83" s="27" t="str">
        <f>VLOOKUP(H83,'Flat Owner List for Vlookup'!C:D,2,FALSE)</f>
        <v>SURYAKANT MULATKAR</v>
      </c>
      <c r="J83" s="30" t="s">
        <v>1075</v>
      </c>
      <c r="K83" s="26"/>
    </row>
    <row r="84" spans="1:12" x14ac:dyDescent="0.25">
      <c r="A84" s="21">
        <v>44376</v>
      </c>
      <c r="B84" s="30" t="s">
        <v>648</v>
      </c>
      <c r="C84" s="34" t="s">
        <v>204</v>
      </c>
      <c r="D84" s="30" t="s">
        <v>208</v>
      </c>
      <c r="E84" s="34">
        <v>2198</v>
      </c>
      <c r="F84" s="34">
        <v>0</v>
      </c>
      <c r="G84" s="44">
        <f t="shared" si="1"/>
        <v>579579.20000000007</v>
      </c>
      <c r="H84" s="17" t="s">
        <v>292</v>
      </c>
      <c r="I84" s="27" t="str">
        <f>VLOOKUP(H84,'Flat Owner List for Vlookup'!C:D,2,FALSE)</f>
        <v>PANDURANG NANDANWAR</v>
      </c>
      <c r="J84" s="30" t="s">
        <v>1075</v>
      </c>
      <c r="K84" s="26"/>
    </row>
    <row r="85" spans="1:12" x14ac:dyDescent="0.25">
      <c r="A85" s="21">
        <v>44376</v>
      </c>
      <c r="B85" s="30" t="s">
        <v>648</v>
      </c>
      <c r="C85" s="34" t="s">
        <v>204</v>
      </c>
      <c r="D85" s="30" t="s">
        <v>208</v>
      </c>
      <c r="E85" s="34">
        <v>2198</v>
      </c>
      <c r="F85" s="34">
        <v>0</v>
      </c>
      <c r="G85" s="44">
        <f t="shared" si="1"/>
        <v>581777.20000000007</v>
      </c>
      <c r="H85" s="17" t="s">
        <v>292</v>
      </c>
      <c r="I85" s="27" t="str">
        <f>VLOOKUP(H85,'Flat Owner List for Vlookup'!C:D,2,FALSE)</f>
        <v>PANDURANG NANDANWAR</v>
      </c>
      <c r="J85" s="30" t="s">
        <v>1089</v>
      </c>
      <c r="K85" s="26"/>
    </row>
    <row r="86" spans="1:12" x14ac:dyDescent="0.25">
      <c r="A86" s="21">
        <v>44377</v>
      </c>
      <c r="B86" s="30" t="s">
        <v>786</v>
      </c>
      <c r="C86" s="34" t="s">
        <v>204</v>
      </c>
      <c r="D86" s="30" t="s">
        <v>208</v>
      </c>
      <c r="E86" s="34">
        <v>2211</v>
      </c>
      <c r="F86" s="34">
        <v>0</v>
      </c>
      <c r="G86" s="44">
        <f t="shared" si="1"/>
        <v>583988.20000000007</v>
      </c>
      <c r="H86" s="17" t="s">
        <v>265</v>
      </c>
      <c r="I86" s="27" t="str">
        <f>VLOOKUP(H86,'Flat Owner List for Vlookup'!C:D,2,FALSE)</f>
        <v>MODRAJ/ YOGIRAJ SAPKALE</v>
      </c>
      <c r="J86" s="30" t="s">
        <v>1075</v>
      </c>
      <c r="K86" s="26"/>
    </row>
    <row r="87" spans="1:12" x14ac:dyDescent="0.25">
      <c r="A87" s="21">
        <v>44377</v>
      </c>
      <c r="B87" s="30" t="s">
        <v>677</v>
      </c>
      <c r="C87" s="34" t="s">
        <v>204</v>
      </c>
      <c r="D87" s="30" t="s">
        <v>208</v>
      </c>
      <c r="E87" s="34">
        <v>2213</v>
      </c>
      <c r="F87" s="34">
        <v>0</v>
      </c>
      <c r="G87" s="44">
        <f t="shared" si="1"/>
        <v>586201.20000000007</v>
      </c>
      <c r="H87" s="17" t="s">
        <v>281</v>
      </c>
      <c r="I87" s="27" t="str">
        <f>VLOOKUP(H87,'Flat Owner List for Vlookup'!C:D,2,FALSE)</f>
        <v>UMESH CHOUDHARI</v>
      </c>
      <c r="J87" s="30" t="s">
        <v>1075</v>
      </c>
      <c r="K87" s="26"/>
    </row>
    <row r="88" spans="1:12" x14ac:dyDescent="0.25">
      <c r="A88" s="21">
        <v>44377</v>
      </c>
      <c r="B88" s="30" t="s">
        <v>678</v>
      </c>
      <c r="C88" s="34" t="s">
        <v>204</v>
      </c>
      <c r="D88" s="30" t="s">
        <v>208</v>
      </c>
      <c r="E88" s="34">
        <v>2391</v>
      </c>
      <c r="F88" s="34">
        <v>0</v>
      </c>
      <c r="G88" s="44">
        <f t="shared" si="1"/>
        <v>588592.20000000007</v>
      </c>
      <c r="H88" s="17" t="s">
        <v>247</v>
      </c>
      <c r="I88" s="27" t="str">
        <f>VLOOKUP(H88,'Flat Owner List for Vlookup'!C:D,2,FALSE)</f>
        <v>SHARAD LOKHANDE</v>
      </c>
      <c r="J88" s="30" t="s">
        <v>1075</v>
      </c>
      <c r="K88" s="26"/>
    </row>
    <row r="89" spans="1:12" x14ac:dyDescent="0.25">
      <c r="A89" s="21">
        <v>44377</v>
      </c>
      <c r="B89" s="30" t="s">
        <v>708</v>
      </c>
      <c r="C89" s="34" t="s">
        <v>204</v>
      </c>
      <c r="D89" s="30" t="s">
        <v>208</v>
      </c>
      <c r="E89" s="34">
        <v>2376</v>
      </c>
      <c r="F89" s="34">
        <v>0</v>
      </c>
      <c r="G89" s="44">
        <f t="shared" si="1"/>
        <v>590968.20000000007</v>
      </c>
      <c r="H89" s="17" t="s">
        <v>263</v>
      </c>
      <c r="I89" s="27" t="str">
        <f>VLOOKUP(H89,'Flat Owner List for Vlookup'!C:D,2,FALSE)</f>
        <v>RITESH DIXIT /DHARMENDRA MISHRA</v>
      </c>
      <c r="J89" s="30" t="s">
        <v>1075</v>
      </c>
      <c r="K89" s="26"/>
    </row>
    <row r="90" spans="1:12" x14ac:dyDescent="0.25">
      <c r="A90" s="21">
        <v>44377</v>
      </c>
      <c r="B90" s="30" t="s">
        <v>939</v>
      </c>
      <c r="C90" s="34" t="s">
        <v>204</v>
      </c>
      <c r="D90" s="30" t="s">
        <v>208</v>
      </c>
      <c r="E90" s="34">
        <v>2183</v>
      </c>
      <c r="F90" s="34">
        <v>0</v>
      </c>
      <c r="G90" s="44">
        <f t="shared" si="1"/>
        <v>593151.20000000007</v>
      </c>
      <c r="H90" s="17" t="s">
        <v>287</v>
      </c>
      <c r="I90" s="27" t="str">
        <f>VLOOKUP(H90,'Flat Owner List for Vlookup'!C:D,2,FALSE)</f>
        <v>HOUSHIRAM SHETE</v>
      </c>
      <c r="J90" s="30" t="s">
        <v>1075</v>
      </c>
      <c r="K90" s="26"/>
    </row>
    <row r="91" spans="1:12" x14ac:dyDescent="0.25">
      <c r="A91" s="21">
        <v>44377</v>
      </c>
      <c r="B91" s="30" t="s">
        <v>612</v>
      </c>
      <c r="C91" s="34" t="s">
        <v>204</v>
      </c>
      <c r="D91" s="30" t="s">
        <v>208</v>
      </c>
      <c r="E91" s="34">
        <v>2395</v>
      </c>
      <c r="F91" s="34">
        <v>0</v>
      </c>
      <c r="G91" s="44">
        <f t="shared" si="1"/>
        <v>595546.20000000007</v>
      </c>
      <c r="H91" s="17" t="s">
        <v>259</v>
      </c>
      <c r="I91" s="27" t="str">
        <f>VLOOKUP(H91,'Flat Owner List for Vlookup'!C:D,2,FALSE)</f>
        <v>VISHWAVIJAY SINGH</v>
      </c>
      <c r="J91" s="30" t="s">
        <v>1075</v>
      </c>
      <c r="K91" s="26"/>
    </row>
    <row r="92" spans="1:12" x14ac:dyDescent="0.25">
      <c r="A92" s="21">
        <v>44377</v>
      </c>
      <c r="B92" s="30" t="s">
        <v>931</v>
      </c>
      <c r="C92" s="34" t="s">
        <v>204</v>
      </c>
      <c r="D92" s="30" t="s">
        <v>208</v>
      </c>
      <c r="E92" s="34">
        <v>2391</v>
      </c>
      <c r="F92" s="34">
        <v>0</v>
      </c>
      <c r="G92" s="44">
        <f t="shared" si="1"/>
        <v>597937.20000000007</v>
      </c>
      <c r="H92" s="17" t="s">
        <v>252</v>
      </c>
      <c r="I92" s="27" t="str">
        <f>VLOOKUP(H92,'Flat Owner List for Vlookup'!C:D,2,FALSE)</f>
        <v>SATISHKUMAR YADAV</v>
      </c>
      <c r="J92" s="30" t="s">
        <v>1075</v>
      </c>
      <c r="K92" s="26"/>
    </row>
    <row r="93" spans="1:12" x14ac:dyDescent="0.25">
      <c r="A93" s="21">
        <v>44377</v>
      </c>
      <c r="B93" s="30" t="s">
        <v>1090</v>
      </c>
      <c r="C93" s="34" t="s">
        <v>204</v>
      </c>
      <c r="D93" s="30" t="s">
        <v>208</v>
      </c>
      <c r="E93" s="34">
        <v>6725</v>
      </c>
      <c r="F93" s="34">
        <v>0</v>
      </c>
      <c r="G93" s="44">
        <f t="shared" si="1"/>
        <v>604662.20000000007</v>
      </c>
      <c r="H93" s="17" t="s">
        <v>272</v>
      </c>
      <c r="I93" s="27" t="str">
        <f>VLOOKUP(H93,'Flat Owner List for Vlookup'!C:D,2,FALSE)</f>
        <v>YOGESH YADAV</v>
      </c>
      <c r="J93" s="30" t="s">
        <v>1075</v>
      </c>
      <c r="K93" s="26"/>
    </row>
    <row r="94" spans="1:12" ht="15" x14ac:dyDescent="0.25">
      <c r="A94" s="21">
        <v>44377</v>
      </c>
      <c r="B94" s="30" t="s">
        <v>669</v>
      </c>
      <c r="C94" s="34" t="s">
        <v>204</v>
      </c>
      <c r="D94" s="30" t="s">
        <v>208</v>
      </c>
      <c r="E94" s="34">
        <v>2200</v>
      </c>
      <c r="F94" s="34">
        <v>0</v>
      </c>
      <c r="G94" s="44">
        <f t="shared" si="1"/>
        <v>606862.20000000007</v>
      </c>
      <c r="H94" s="17" t="s">
        <v>293</v>
      </c>
      <c r="I94" s="27" t="str">
        <f>VLOOKUP(H94,'Flat Owner List for Vlookup'!C:D,2,FALSE)</f>
        <v>KIRAN WAKCHAURE</v>
      </c>
      <c r="J94" s="30" t="s">
        <v>1075</v>
      </c>
      <c r="K94" s="61" t="s">
        <v>1096</v>
      </c>
    </row>
    <row r="95" spans="1:12" x14ac:dyDescent="0.25">
      <c r="A95" s="21">
        <v>44377</v>
      </c>
      <c r="B95" s="30" t="s">
        <v>1092</v>
      </c>
      <c r="C95" s="34" t="s">
        <v>205</v>
      </c>
      <c r="D95" s="30" t="s">
        <v>208</v>
      </c>
      <c r="E95" s="34">
        <v>2366</v>
      </c>
      <c r="F95" s="34">
        <v>0</v>
      </c>
      <c r="G95" s="44"/>
      <c r="H95" s="17" t="s">
        <v>335</v>
      </c>
      <c r="I95" s="27" t="str">
        <f>VLOOKUP(H95,'Flat Owner List for Vlookup'!C:D,2,FALSE)</f>
        <v>CHANDRAMANI MISHRA /SANJAY SINGH</v>
      </c>
      <c r="J95" s="30" t="s">
        <v>1075</v>
      </c>
      <c r="K95" s="26" t="s">
        <v>1093</v>
      </c>
      <c r="L95" s="19" t="s">
        <v>1095</v>
      </c>
    </row>
    <row r="96" spans="1:12" x14ac:dyDescent="0.25">
      <c r="A96" s="21">
        <v>44377</v>
      </c>
      <c r="B96" s="30" t="s">
        <v>680</v>
      </c>
      <c r="C96" s="34" t="s">
        <v>205</v>
      </c>
      <c r="D96" s="30" t="s">
        <v>208</v>
      </c>
      <c r="E96" s="34">
        <v>2395</v>
      </c>
      <c r="F96" s="34">
        <v>0</v>
      </c>
      <c r="G96" s="44"/>
      <c r="H96" s="17" t="s">
        <v>278</v>
      </c>
      <c r="I96" s="27" t="str">
        <f>VLOOKUP(H96,'Flat Owner List for Vlookup'!C:D,2,FALSE)</f>
        <v>SUNITA SINGH/LOKENDRA SINGH</v>
      </c>
      <c r="J96" s="30" t="s">
        <v>1075</v>
      </c>
      <c r="K96" s="26" t="s">
        <v>1094</v>
      </c>
      <c r="L96" s="19" t="s">
        <v>1095</v>
      </c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26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26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30"/>
      <c r="K99" s="26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26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26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26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27"/>
      <c r="K103" s="26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26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26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26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26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26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26"/>
    </row>
    <row r="110" spans="1:11" x14ac:dyDescent="0.25">
      <c r="A110" s="21"/>
      <c r="B110" s="30"/>
      <c r="C110" s="34"/>
      <c r="D110" s="30"/>
      <c r="E110" s="34"/>
      <c r="F110" s="34"/>
      <c r="G110" s="44"/>
      <c r="H110" s="17"/>
      <c r="I110" s="27"/>
      <c r="J110" s="30"/>
      <c r="K110" s="26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26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26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26"/>
    </row>
    <row r="114" spans="1:11" x14ac:dyDescent="0.2">
      <c r="A114" s="21"/>
      <c r="B114" s="1"/>
      <c r="C114" s="34"/>
      <c r="D114" s="1"/>
      <c r="E114" s="34"/>
      <c r="F114" s="34"/>
      <c r="G114" s="44"/>
      <c r="H114" s="17"/>
      <c r="I114" s="1"/>
      <c r="J114" s="30"/>
      <c r="K114" s="26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26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26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26"/>
    </row>
    <row r="118" spans="1:11" x14ac:dyDescent="0.25">
      <c r="A118" s="21"/>
      <c r="B118" s="30"/>
      <c r="C118" s="34"/>
      <c r="D118" s="30"/>
      <c r="E118" s="34"/>
      <c r="F118" s="34"/>
      <c r="G118" s="44"/>
      <c r="H118" s="17"/>
      <c r="I118" s="27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30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26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26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26"/>
    </row>
    <row r="136" spans="1:11" x14ac:dyDescent="0.25">
      <c r="A136" s="21"/>
      <c r="B136" s="30"/>
      <c r="C136" s="34"/>
      <c r="D136" s="30"/>
      <c r="E136" s="34"/>
      <c r="F136" s="34"/>
      <c r="G136" s="44"/>
      <c r="H136" s="17"/>
      <c r="I136" s="27"/>
      <c r="J136" s="30"/>
      <c r="K136" s="26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26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26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26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26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30"/>
      <c r="K141" s="26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26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26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26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26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26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26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26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26"/>
    </row>
    <row r="152" spans="1:11" x14ac:dyDescent="0.25">
      <c r="A152" s="21"/>
      <c r="B152" s="30"/>
      <c r="C152" s="34"/>
      <c r="D152" s="30"/>
      <c r="E152" s="34"/>
      <c r="F152" s="34"/>
      <c r="G152" s="44"/>
      <c r="H152" s="17"/>
      <c r="I152" s="27"/>
      <c r="J152" s="30"/>
      <c r="K152" s="26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26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26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  <row r="157" spans="1:11" x14ac:dyDescent="0.25">
      <c r="A157" s="21"/>
      <c r="B157" s="30"/>
      <c r="C157" s="34"/>
      <c r="D157" s="30"/>
      <c r="E157" s="34"/>
      <c r="F157" s="34"/>
      <c r="G157" s="44"/>
      <c r="H157" s="17"/>
      <c r="I157" s="27"/>
      <c r="J157" s="30"/>
      <c r="K157" s="26"/>
    </row>
    <row r="158" spans="1:11" x14ac:dyDescent="0.25">
      <c r="A158" s="21"/>
      <c r="B158" s="30"/>
      <c r="C158" s="34"/>
      <c r="D158" s="30"/>
      <c r="E158" s="34"/>
      <c r="F158" s="34"/>
      <c r="G158" s="44"/>
      <c r="H158" s="17"/>
      <c r="I158" s="27"/>
      <c r="J158" s="30"/>
      <c r="K158" s="26"/>
    </row>
    <row r="159" spans="1:11" x14ac:dyDescent="0.25">
      <c r="A159" s="21"/>
      <c r="B159" s="30"/>
      <c r="C159" s="34"/>
      <c r="D159" s="30"/>
      <c r="E159" s="34"/>
      <c r="F159" s="34"/>
      <c r="G159" s="44"/>
      <c r="H159" s="17"/>
      <c r="I159" s="27"/>
      <c r="J159" s="30"/>
      <c r="K159" s="26"/>
    </row>
    <row r="160" spans="1:11" x14ac:dyDescent="0.25">
      <c r="A160" s="21"/>
      <c r="B160" s="30"/>
      <c r="C160" s="34"/>
      <c r="D160" s="30"/>
      <c r="E160" s="34"/>
      <c r="F160" s="34"/>
      <c r="G160" s="44"/>
      <c r="H160" s="17"/>
      <c r="I160" s="27"/>
      <c r="J160" s="30"/>
      <c r="K160" s="26"/>
    </row>
    <row r="161" spans="1:11" x14ac:dyDescent="0.25">
      <c r="A161" s="21"/>
      <c r="B161" s="30"/>
      <c r="C161" s="34"/>
      <c r="D161" s="30"/>
      <c r="E161" s="34"/>
      <c r="F161" s="34"/>
      <c r="G161" s="44"/>
      <c r="H161" s="17"/>
      <c r="I161" s="27"/>
      <c r="J161" s="30"/>
      <c r="K161" s="26"/>
    </row>
    <row r="162" spans="1:11" x14ac:dyDescent="0.25">
      <c r="A162" s="21"/>
      <c r="B162" s="30"/>
      <c r="C162" s="34"/>
      <c r="D162" s="30"/>
      <c r="E162" s="34"/>
      <c r="F162" s="34"/>
      <c r="G162" s="44"/>
      <c r="H162" s="17"/>
      <c r="I162" s="27"/>
      <c r="J162" s="30"/>
      <c r="K162" s="26"/>
    </row>
    <row r="163" spans="1:11" x14ac:dyDescent="0.25">
      <c r="A163" s="21"/>
      <c r="B163" s="30"/>
      <c r="C163" s="34"/>
      <c r="D163" s="30"/>
      <c r="E163" s="34"/>
      <c r="F163" s="34"/>
      <c r="G163" s="44"/>
      <c r="H163" s="17"/>
      <c r="I163" s="27"/>
      <c r="J163" s="30"/>
      <c r="K163" s="26"/>
    </row>
    <row r="164" spans="1:11" x14ac:dyDescent="0.25">
      <c r="A164" s="21"/>
      <c r="B164" s="30"/>
      <c r="C164" s="34"/>
      <c r="D164" s="30"/>
      <c r="E164" s="34"/>
      <c r="F164" s="34"/>
      <c r="G164" s="44"/>
      <c r="H164" s="17"/>
      <c r="I164" s="27"/>
      <c r="J164" s="30"/>
      <c r="K164" s="26"/>
    </row>
    <row r="165" spans="1:11" x14ac:dyDescent="0.25">
      <c r="A165" s="21"/>
      <c r="B165" s="30"/>
      <c r="C165" s="34"/>
      <c r="D165" s="30"/>
      <c r="E165" s="34"/>
      <c r="F165" s="34"/>
      <c r="G165" s="44"/>
      <c r="H165" s="17"/>
      <c r="I165" s="27"/>
      <c r="J165" s="30"/>
      <c r="K165" s="26"/>
    </row>
    <row r="166" spans="1:11" x14ac:dyDescent="0.25">
      <c r="A166" s="21"/>
      <c r="B166" s="30"/>
      <c r="C166" s="34"/>
      <c r="D166" s="30"/>
      <c r="E166" s="34"/>
      <c r="F166" s="34"/>
      <c r="G166" s="44"/>
      <c r="H166" s="17"/>
      <c r="I166" s="27"/>
      <c r="J166" s="30"/>
      <c r="K166" s="26"/>
    </row>
    <row r="167" spans="1:11" x14ac:dyDescent="0.25">
      <c r="A167" s="21"/>
      <c r="B167" s="30"/>
      <c r="C167" s="34"/>
      <c r="D167" s="30"/>
      <c r="E167" s="34"/>
      <c r="F167" s="34"/>
      <c r="G167" s="44"/>
      <c r="H167" s="17"/>
      <c r="I167" s="27"/>
      <c r="J167" s="30"/>
      <c r="K167" s="26"/>
    </row>
    <row r="168" spans="1:11" x14ac:dyDescent="0.25">
      <c r="A168" s="21"/>
      <c r="B168" s="30"/>
      <c r="C168" s="34"/>
      <c r="D168" s="30"/>
      <c r="E168" s="34"/>
      <c r="F168" s="34"/>
      <c r="G168" s="44"/>
      <c r="H168" s="17"/>
      <c r="I168" s="27"/>
      <c r="J168" s="30"/>
      <c r="K168" s="26"/>
    </row>
    <row r="169" spans="1:11" x14ac:dyDescent="0.25">
      <c r="A169" s="21"/>
      <c r="B169" s="30"/>
      <c r="C169" s="34"/>
      <c r="D169" s="30"/>
      <c r="E169" s="34"/>
      <c r="F169" s="34"/>
      <c r="G169" s="44"/>
      <c r="H169" s="17"/>
      <c r="I169" s="27"/>
      <c r="J169" s="30"/>
      <c r="K169" s="26"/>
    </row>
    <row r="170" spans="1:11" x14ac:dyDescent="0.25">
      <c r="A170" s="21"/>
      <c r="B170" s="30"/>
      <c r="C170" s="34"/>
      <c r="D170" s="30"/>
      <c r="E170" s="34"/>
      <c r="F170" s="34"/>
      <c r="G170" s="44"/>
      <c r="H170" s="17"/>
      <c r="I170" s="27"/>
      <c r="J170" s="30"/>
      <c r="K170" s="26"/>
    </row>
    <row r="171" spans="1:11" x14ac:dyDescent="0.25">
      <c r="A171" s="21"/>
      <c r="B171" s="30"/>
      <c r="C171" s="34"/>
      <c r="D171" s="30"/>
      <c r="E171" s="34"/>
      <c r="F171" s="34"/>
      <c r="G171" s="44"/>
      <c r="H171" s="17"/>
      <c r="I171" s="27"/>
      <c r="J171" s="30"/>
      <c r="K171" s="26"/>
    </row>
    <row r="172" spans="1:11" x14ac:dyDescent="0.25">
      <c r="A172" s="21"/>
      <c r="B172" s="30"/>
      <c r="C172" s="34"/>
      <c r="D172" s="30"/>
      <c r="E172" s="34"/>
      <c r="F172" s="34"/>
      <c r="G172" s="44"/>
      <c r="H172" s="17"/>
      <c r="I172" s="27"/>
      <c r="J172" s="30"/>
      <c r="K172" s="26"/>
    </row>
    <row r="173" spans="1:11" x14ac:dyDescent="0.25">
      <c r="A173" s="21"/>
      <c r="B173" s="30"/>
      <c r="C173" s="34"/>
      <c r="D173" s="30"/>
      <c r="E173" s="34"/>
      <c r="F173" s="34"/>
      <c r="G173" s="44"/>
      <c r="H173" s="17"/>
      <c r="I173" s="27"/>
      <c r="J173" s="30"/>
      <c r="K173" s="26"/>
    </row>
    <row r="174" spans="1:11" x14ac:dyDescent="0.25">
      <c r="A174" s="21"/>
      <c r="B174" s="30"/>
      <c r="C174" s="34"/>
      <c r="D174" s="30"/>
      <c r="E174" s="34"/>
      <c r="F174" s="34"/>
      <c r="G174" s="44"/>
      <c r="H174" s="17"/>
      <c r="I174" s="27"/>
      <c r="J174" s="30"/>
      <c r="K174" s="26"/>
    </row>
    <row r="175" spans="1:11" x14ac:dyDescent="0.25">
      <c r="A175" s="21"/>
      <c r="B175" s="30"/>
      <c r="C175" s="34"/>
      <c r="D175" s="30"/>
      <c r="E175" s="34"/>
      <c r="F175" s="34"/>
      <c r="G175" s="44"/>
      <c r="H175" s="17"/>
      <c r="I175" s="27"/>
      <c r="J175" s="30"/>
      <c r="K175" s="26"/>
    </row>
    <row r="176" spans="1:11" x14ac:dyDescent="0.25">
      <c r="A176" s="21"/>
      <c r="B176" s="30"/>
      <c r="C176" s="34"/>
      <c r="D176" s="30"/>
      <c r="E176" s="34"/>
      <c r="F176" s="34"/>
      <c r="G176" s="44"/>
      <c r="H176" s="17"/>
      <c r="I176" s="27"/>
      <c r="J176" s="30"/>
      <c r="K176" s="26"/>
    </row>
    <row r="177" spans="1:11" x14ac:dyDescent="0.25">
      <c r="A177" s="21"/>
      <c r="B177" s="30"/>
      <c r="C177" s="34"/>
      <c r="D177" s="30"/>
      <c r="E177" s="34"/>
      <c r="F177" s="34"/>
      <c r="G177" s="44"/>
      <c r="H177" s="17"/>
      <c r="I177" s="27"/>
      <c r="J177" s="30"/>
      <c r="K177" s="26"/>
    </row>
    <row r="178" spans="1:11" x14ac:dyDescent="0.25">
      <c r="A178" s="21"/>
      <c r="B178" s="30"/>
      <c r="C178" s="34"/>
      <c r="D178" s="30"/>
      <c r="E178" s="34"/>
      <c r="F178" s="34"/>
      <c r="G178" s="44"/>
      <c r="H178" s="17"/>
      <c r="I178" s="27"/>
      <c r="J178" s="30"/>
      <c r="K178" s="26"/>
    </row>
    <row r="179" spans="1:11" x14ac:dyDescent="0.25">
      <c r="A179" s="21"/>
      <c r="B179" s="30"/>
      <c r="C179" s="34"/>
      <c r="D179" s="30"/>
      <c r="E179" s="34"/>
      <c r="F179" s="34"/>
      <c r="G179" s="44"/>
      <c r="H179" s="17"/>
      <c r="I179" s="27"/>
      <c r="J179" s="30"/>
      <c r="K179" s="26"/>
    </row>
    <row r="180" spans="1:11" x14ac:dyDescent="0.25">
      <c r="A180" s="21"/>
      <c r="B180" s="30"/>
      <c r="C180" s="34"/>
      <c r="D180" s="30"/>
      <c r="E180" s="34"/>
      <c r="F180" s="34"/>
      <c r="G180" s="44"/>
      <c r="H180" s="17"/>
      <c r="I180" s="27"/>
      <c r="J180" s="30"/>
      <c r="K180" s="26"/>
    </row>
    <row r="181" spans="1:11" x14ac:dyDescent="0.25">
      <c r="A181" s="21"/>
      <c r="B181" s="30"/>
      <c r="C181" s="34"/>
      <c r="D181" s="30"/>
      <c r="E181" s="34"/>
      <c r="F181" s="34"/>
      <c r="G181" s="44"/>
      <c r="H181" s="17"/>
      <c r="I181" s="27"/>
      <c r="J181" s="30"/>
      <c r="K181" s="26"/>
    </row>
    <row r="182" spans="1:11" x14ac:dyDescent="0.25">
      <c r="A182" s="21"/>
      <c r="B182" s="30"/>
      <c r="C182" s="34"/>
      <c r="D182" s="30"/>
      <c r="E182" s="34"/>
      <c r="F182" s="34"/>
      <c r="G182" s="44"/>
      <c r="H182" s="17"/>
      <c r="I182" s="27"/>
      <c r="J182" s="30"/>
      <c r="K182" s="26"/>
    </row>
    <row r="183" spans="1:11" x14ac:dyDescent="0.25">
      <c r="A183" s="21"/>
      <c r="B183" s="30"/>
      <c r="C183" s="34"/>
      <c r="D183" s="30"/>
      <c r="E183" s="34"/>
      <c r="F183" s="34"/>
      <c r="G183" s="44"/>
      <c r="H183" s="17"/>
      <c r="I183" s="27"/>
      <c r="J183" s="30"/>
      <c r="K183" s="26"/>
    </row>
    <row r="184" spans="1:11" x14ac:dyDescent="0.25">
      <c r="A184" s="21"/>
      <c r="B184" s="30"/>
      <c r="C184" s="34"/>
      <c r="D184" s="30"/>
      <c r="E184" s="34"/>
      <c r="F184" s="34"/>
      <c r="G184" s="44"/>
      <c r="H184" s="17"/>
      <c r="I184" s="27"/>
      <c r="J184" s="30"/>
      <c r="K184" s="26"/>
    </row>
    <row r="185" spans="1:11" x14ac:dyDescent="0.25">
      <c r="A185" s="21"/>
      <c r="B185" s="30"/>
      <c r="C185" s="34"/>
      <c r="D185" s="30"/>
      <c r="E185" s="34"/>
      <c r="F185" s="34"/>
      <c r="G185" s="44"/>
      <c r="H185" s="17"/>
      <c r="I185" s="27"/>
      <c r="J185" s="30"/>
      <c r="K185" s="26"/>
    </row>
    <row r="186" spans="1:11" x14ac:dyDescent="0.25">
      <c r="A186" s="21"/>
      <c r="B186" s="30"/>
      <c r="C186" s="34"/>
      <c r="D186" s="30"/>
      <c r="E186" s="34"/>
      <c r="F186" s="34"/>
      <c r="G186" s="44"/>
      <c r="H186" s="17"/>
      <c r="I186" s="27"/>
      <c r="J186" s="30"/>
      <c r="K186" s="26"/>
    </row>
    <row r="187" spans="1:11" x14ac:dyDescent="0.25">
      <c r="A187" s="21"/>
      <c r="B187" s="30"/>
      <c r="C187" s="34"/>
      <c r="D187" s="30"/>
      <c r="E187" s="34"/>
      <c r="F187" s="34"/>
      <c r="G187" s="44"/>
      <c r="H187" s="17"/>
      <c r="I187" s="27"/>
      <c r="J187" s="30"/>
      <c r="K187" s="26"/>
    </row>
    <row r="188" spans="1:11" x14ac:dyDescent="0.25">
      <c r="A188" s="21"/>
      <c r="B188" s="30"/>
      <c r="C188" s="34"/>
      <c r="D188" s="30"/>
      <c r="E188" s="34"/>
      <c r="F188" s="34"/>
      <c r="G188" s="44"/>
      <c r="H188" s="17"/>
      <c r="I188" s="27"/>
      <c r="J188" s="30"/>
      <c r="K188" s="26"/>
    </row>
    <row r="189" spans="1:11" x14ac:dyDescent="0.25">
      <c r="A189" s="21"/>
      <c r="B189" s="30"/>
      <c r="C189" s="34"/>
      <c r="D189" s="30"/>
      <c r="E189" s="34"/>
      <c r="F189" s="34"/>
      <c r="G189" s="44"/>
      <c r="H189" s="17"/>
      <c r="I189" s="27"/>
      <c r="J189" s="30"/>
      <c r="K189" s="26"/>
    </row>
    <row r="190" spans="1:11" x14ac:dyDescent="0.25">
      <c r="A190" s="21"/>
      <c r="B190" s="30"/>
      <c r="C190" s="34"/>
      <c r="D190" s="30"/>
      <c r="E190" s="34"/>
      <c r="F190" s="34"/>
      <c r="G190" s="44"/>
      <c r="H190" s="17"/>
      <c r="I190" s="27"/>
      <c r="J190" s="30"/>
      <c r="K190" s="26"/>
    </row>
    <row r="191" spans="1:11" x14ac:dyDescent="0.25">
      <c r="A191" s="21"/>
      <c r="B191" s="30"/>
      <c r="C191" s="34"/>
      <c r="D191" s="30"/>
      <c r="E191" s="34"/>
      <c r="F191" s="34"/>
      <c r="G191" s="44"/>
      <c r="H191" s="17"/>
      <c r="I191" s="27"/>
      <c r="J191" s="30"/>
      <c r="K191" s="26"/>
    </row>
    <row r="192" spans="1:11" x14ac:dyDescent="0.25">
      <c r="A192" s="21"/>
      <c r="B192" s="30"/>
      <c r="C192" s="34"/>
      <c r="D192" s="30"/>
      <c r="E192" s="34"/>
      <c r="F192" s="34"/>
      <c r="G192" s="44"/>
      <c r="H192" s="17"/>
      <c r="I192" s="27"/>
      <c r="J192" s="30"/>
      <c r="K192" s="26"/>
    </row>
    <row r="193" spans="1:11" x14ac:dyDescent="0.25">
      <c r="A193" s="21"/>
      <c r="B193" s="30"/>
      <c r="C193" s="34"/>
      <c r="D193" s="30"/>
      <c r="E193" s="34"/>
      <c r="F193" s="34"/>
      <c r="G193" s="44"/>
      <c r="H193" s="17"/>
      <c r="I193" s="27"/>
      <c r="J193" s="30"/>
      <c r="K193" s="26"/>
    </row>
    <row r="194" spans="1:11" x14ac:dyDescent="0.25">
      <c r="A194" s="21"/>
      <c r="B194" s="30"/>
      <c r="C194" s="34"/>
      <c r="D194" s="30"/>
      <c r="E194" s="34"/>
      <c r="F194" s="34"/>
      <c r="G194" s="44"/>
      <c r="H194" s="17"/>
      <c r="I194" s="27"/>
      <c r="J194" s="30"/>
      <c r="K194" s="26"/>
    </row>
    <row r="195" spans="1:11" x14ac:dyDescent="0.25">
      <c r="A195" s="21"/>
      <c r="B195" s="30"/>
      <c r="C195" s="34"/>
      <c r="D195" s="30"/>
      <c r="E195" s="34"/>
      <c r="F195" s="34"/>
      <c r="G195" s="44"/>
      <c r="H195" s="17"/>
      <c r="I195" s="27"/>
      <c r="J195" s="30"/>
      <c r="K195" s="26"/>
    </row>
    <row r="196" spans="1:11" x14ac:dyDescent="0.25">
      <c r="A196" s="21"/>
      <c r="B196" s="30"/>
      <c r="C196" s="34"/>
      <c r="D196" s="30"/>
      <c r="E196" s="34"/>
      <c r="F196" s="34"/>
      <c r="G196" s="44"/>
      <c r="H196" s="17"/>
      <c r="I196" s="27"/>
      <c r="J196" s="30"/>
      <c r="K196" s="26"/>
    </row>
    <row r="197" spans="1:11" x14ac:dyDescent="0.25">
      <c r="A197" s="21"/>
      <c r="B197" s="30"/>
      <c r="C197" s="34"/>
      <c r="D197" s="30"/>
      <c r="E197" s="34"/>
      <c r="F197" s="34"/>
      <c r="G197" s="44"/>
      <c r="H197" s="17"/>
      <c r="I197" s="27"/>
      <c r="J197" s="30"/>
      <c r="K197" s="26"/>
    </row>
    <row r="198" spans="1:11" x14ac:dyDescent="0.25">
      <c r="A198" s="21"/>
      <c r="B198" s="30"/>
      <c r="C198" s="34"/>
      <c r="D198" s="30"/>
      <c r="E198" s="34"/>
      <c r="F198" s="34"/>
      <c r="G198" s="44"/>
      <c r="H198" s="17"/>
      <c r="I198" s="27"/>
      <c r="J198" s="30"/>
      <c r="K198" s="26"/>
    </row>
    <row r="199" spans="1:11" x14ac:dyDescent="0.25">
      <c r="A199" s="21"/>
      <c r="B199" s="30"/>
      <c r="C199" s="34"/>
      <c r="D199" s="30"/>
      <c r="E199" s="34"/>
      <c r="F199" s="34"/>
      <c r="G199" s="44"/>
      <c r="H199" s="17"/>
      <c r="I199" s="27"/>
      <c r="J199" s="30"/>
      <c r="K199" s="26"/>
    </row>
    <row r="200" spans="1:11" x14ac:dyDescent="0.25">
      <c r="A200" s="21"/>
      <c r="B200" s="30"/>
      <c r="C200" s="34"/>
      <c r="D200" s="30"/>
      <c r="E200" s="34"/>
      <c r="F200" s="34"/>
      <c r="G200" s="44"/>
      <c r="H200" s="17"/>
      <c r="I200" s="27"/>
      <c r="J200" s="30"/>
      <c r="K200" s="26"/>
    </row>
    <row r="201" spans="1:11" x14ac:dyDescent="0.25">
      <c r="A201" s="21"/>
      <c r="B201" s="30"/>
      <c r="C201" s="34"/>
      <c r="D201" s="30"/>
      <c r="E201" s="34"/>
      <c r="F201" s="34"/>
      <c r="G201" s="44"/>
      <c r="H201" s="17"/>
      <c r="I201" s="27"/>
      <c r="J201" s="30"/>
      <c r="K201" s="26"/>
    </row>
    <row r="202" spans="1:11" x14ac:dyDescent="0.25">
      <c r="A202" s="21"/>
      <c r="B202" s="30"/>
      <c r="C202" s="34"/>
      <c r="D202" s="30"/>
      <c r="E202" s="34"/>
      <c r="F202" s="34"/>
      <c r="G202" s="44"/>
      <c r="H202" s="17"/>
      <c r="I202" s="27"/>
      <c r="J202" s="30"/>
      <c r="K202" s="26"/>
    </row>
    <row r="203" spans="1:11" x14ac:dyDescent="0.25">
      <c r="A203" s="21"/>
      <c r="B203" s="30"/>
      <c r="C203" s="34"/>
      <c r="D203" s="30"/>
      <c r="E203" s="34"/>
      <c r="F203" s="34"/>
      <c r="G203" s="44"/>
      <c r="H203" s="17"/>
      <c r="I203" s="27"/>
      <c r="J203" s="30"/>
      <c r="K203" s="26"/>
    </row>
    <row r="204" spans="1:11" x14ac:dyDescent="0.25">
      <c r="A204" s="21"/>
      <c r="B204" s="30"/>
      <c r="C204" s="34"/>
      <c r="D204" s="30"/>
      <c r="E204" s="34"/>
      <c r="F204" s="34"/>
      <c r="G204" s="44"/>
      <c r="H204" s="17"/>
      <c r="I204" s="27"/>
      <c r="J204" s="30"/>
      <c r="K204" s="26"/>
    </row>
    <row r="205" spans="1:11" x14ac:dyDescent="0.25">
      <c r="A205" s="21"/>
      <c r="B205" s="30"/>
      <c r="C205" s="34"/>
      <c r="D205" s="30"/>
      <c r="E205" s="34"/>
      <c r="F205" s="34"/>
      <c r="G205" s="44"/>
      <c r="H205" s="17"/>
      <c r="I205" s="27"/>
      <c r="J205" s="30"/>
      <c r="K205" s="26"/>
    </row>
    <row r="206" spans="1:11" x14ac:dyDescent="0.25">
      <c r="A206" s="21"/>
      <c r="B206" s="30"/>
      <c r="C206" s="34"/>
      <c r="D206" s="30"/>
      <c r="E206" s="34"/>
      <c r="F206" s="34"/>
      <c r="G206" s="44"/>
      <c r="H206" s="17"/>
      <c r="I206" s="27"/>
      <c r="J206" s="30"/>
      <c r="K206" s="42"/>
    </row>
    <row r="207" spans="1:11" x14ac:dyDescent="0.25">
      <c r="A207" s="21"/>
      <c r="B207" s="30"/>
      <c r="C207" s="34"/>
      <c r="D207" s="30"/>
      <c r="E207" s="34"/>
      <c r="F207" s="34"/>
      <c r="G207" s="44"/>
      <c r="H207" s="17"/>
      <c r="I207" s="27"/>
      <c r="J207" s="30"/>
      <c r="K207" s="42"/>
    </row>
    <row r="208" spans="1:11" x14ac:dyDescent="0.25">
      <c r="A208" s="21"/>
      <c r="B208" s="30"/>
      <c r="C208" s="34"/>
      <c r="D208" s="30"/>
      <c r="E208" s="34"/>
      <c r="F208" s="34"/>
      <c r="G208" s="44"/>
      <c r="H208" s="17"/>
      <c r="I208" s="27"/>
      <c r="J208" s="30"/>
      <c r="K208" s="42"/>
    </row>
    <row r="209" spans="1:11" x14ac:dyDescent="0.25">
      <c r="A209" s="21"/>
      <c r="B209" s="30"/>
      <c r="C209" s="34"/>
      <c r="D209" s="30"/>
      <c r="E209" s="34"/>
      <c r="F209" s="34"/>
      <c r="G209" s="44"/>
      <c r="H209" s="17"/>
      <c r="I209" s="27"/>
      <c r="J209" s="30"/>
      <c r="K209" s="42"/>
    </row>
    <row r="210" spans="1:11" x14ac:dyDescent="0.25">
      <c r="A210" s="21"/>
      <c r="B210" s="30"/>
      <c r="C210" s="34"/>
      <c r="D210" s="30"/>
      <c r="E210" s="34"/>
      <c r="F210" s="34"/>
      <c r="G210" s="44"/>
      <c r="H210" s="17"/>
      <c r="I210" s="27"/>
      <c r="J210" s="30"/>
      <c r="K210" s="26"/>
    </row>
    <row r="211" spans="1:11" x14ac:dyDescent="0.25">
      <c r="A211" s="21"/>
      <c r="B211" s="30"/>
      <c r="C211" s="34"/>
      <c r="D211" s="30"/>
      <c r="E211" s="34"/>
      <c r="F211" s="34"/>
      <c r="G211" s="44"/>
      <c r="H211" s="17"/>
      <c r="I211" s="27"/>
      <c r="J211" s="30"/>
      <c r="K211" s="26"/>
    </row>
    <row r="212" spans="1:11" x14ac:dyDescent="0.25">
      <c r="A212" s="21"/>
      <c r="B212" s="30"/>
      <c r="C212" s="34"/>
      <c r="D212" s="30"/>
      <c r="E212" s="34"/>
      <c r="F212" s="34"/>
      <c r="G212" s="44"/>
      <c r="H212" s="17"/>
      <c r="I212" s="27"/>
      <c r="J212" s="30"/>
      <c r="K212" s="26"/>
    </row>
    <row r="213" spans="1:11" x14ac:dyDescent="0.25">
      <c r="A213" s="21"/>
      <c r="B213" s="30"/>
      <c r="C213" s="34"/>
      <c r="D213" s="30"/>
      <c r="E213" s="34"/>
      <c r="F213" s="34"/>
      <c r="G213" s="44"/>
      <c r="H213" s="17"/>
      <c r="I213" s="27"/>
      <c r="J213" s="30"/>
      <c r="K213" s="26"/>
    </row>
    <row r="214" spans="1:11" x14ac:dyDescent="0.25">
      <c r="A214" s="21"/>
      <c r="B214" s="30"/>
      <c r="C214" s="34"/>
      <c r="D214" s="30"/>
      <c r="E214" s="34"/>
      <c r="F214" s="34"/>
      <c r="G214" s="44"/>
      <c r="H214" s="17"/>
      <c r="I214" s="27"/>
      <c r="J214" s="30"/>
      <c r="K214" s="26"/>
    </row>
    <row r="215" spans="1:11" x14ac:dyDescent="0.25">
      <c r="A215" s="21"/>
      <c r="B215" s="30"/>
      <c r="C215" s="34"/>
      <c r="D215" s="30"/>
      <c r="E215" s="34"/>
      <c r="F215" s="34"/>
      <c r="G215" s="44"/>
      <c r="H215" s="17"/>
      <c r="I215" s="27"/>
      <c r="J215" s="30"/>
      <c r="K215" s="26"/>
    </row>
    <row r="216" spans="1:11" x14ac:dyDescent="0.25">
      <c r="A216" s="21"/>
      <c r="B216" s="30"/>
      <c r="C216" s="34"/>
      <c r="D216" s="30"/>
      <c r="E216" s="34"/>
      <c r="F216" s="34"/>
      <c r="G216" s="44"/>
      <c r="H216" s="17"/>
      <c r="I216" s="27"/>
      <c r="J216" s="30"/>
      <c r="K216" s="26"/>
    </row>
    <row r="217" spans="1:11" x14ac:dyDescent="0.25">
      <c r="A217" s="21"/>
      <c r="B217" s="30"/>
      <c r="C217" s="34"/>
      <c r="D217" s="30"/>
      <c r="E217" s="34"/>
      <c r="F217" s="34"/>
      <c r="G217" s="44"/>
      <c r="H217" s="17"/>
      <c r="I217" s="27"/>
      <c r="J217" s="30"/>
      <c r="K217" s="26"/>
    </row>
    <row r="218" spans="1:11" x14ac:dyDescent="0.25">
      <c r="A218" s="21"/>
      <c r="B218" s="30"/>
      <c r="C218" s="34"/>
      <c r="D218" s="30"/>
      <c r="E218" s="34"/>
      <c r="F218" s="34"/>
      <c r="G218" s="44"/>
      <c r="H218" s="17"/>
      <c r="I218" s="27"/>
      <c r="J218" s="30"/>
      <c r="K218" s="26"/>
    </row>
    <row r="219" spans="1:11" x14ac:dyDescent="0.25">
      <c r="A219" s="21"/>
      <c r="B219" s="30"/>
      <c r="C219" s="34"/>
      <c r="D219" s="30"/>
      <c r="E219" s="34"/>
      <c r="F219" s="34"/>
      <c r="G219" s="44"/>
      <c r="H219" s="17"/>
      <c r="I219" s="27"/>
      <c r="J219" s="30"/>
      <c r="K219" s="26"/>
    </row>
    <row r="220" spans="1:11" x14ac:dyDescent="0.25">
      <c r="A220" s="21"/>
      <c r="B220" s="30"/>
      <c r="C220" s="34"/>
      <c r="D220" s="30"/>
      <c r="E220" s="34"/>
      <c r="F220" s="34"/>
      <c r="G220" s="44"/>
      <c r="H220" s="17"/>
      <c r="I220" s="27"/>
      <c r="J220" s="30"/>
      <c r="K220" s="26"/>
    </row>
    <row r="221" spans="1:11" x14ac:dyDescent="0.25">
      <c r="A221" s="21"/>
      <c r="B221" s="30"/>
      <c r="C221" s="34"/>
      <c r="D221" s="30"/>
      <c r="E221" s="34"/>
      <c r="F221" s="34"/>
      <c r="G221" s="44"/>
      <c r="H221" s="17"/>
      <c r="I221" s="27"/>
      <c r="J221" s="30"/>
      <c r="K221" s="26"/>
    </row>
    <row r="222" spans="1:11" x14ac:dyDescent="0.25">
      <c r="A222" s="21"/>
      <c r="B222" s="30"/>
      <c r="C222" s="34"/>
      <c r="D222" s="30"/>
      <c r="E222" s="34"/>
      <c r="F222" s="34"/>
      <c r="G222" s="44"/>
      <c r="H222" s="17"/>
      <c r="I222" s="27"/>
      <c r="J222" s="30"/>
      <c r="K222" s="26"/>
    </row>
    <row r="223" spans="1:11" x14ac:dyDescent="0.25">
      <c r="A223" s="21"/>
      <c r="B223" s="30"/>
      <c r="C223" s="34"/>
      <c r="D223" s="30"/>
      <c r="E223" s="34"/>
      <c r="F223" s="34"/>
      <c r="G223" s="44"/>
      <c r="H223" s="17"/>
      <c r="I223" s="27"/>
      <c r="J223" s="30"/>
      <c r="K223" s="26"/>
    </row>
    <row r="224" spans="1:11" x14ac:dyDescent="0.25">
      <c r="A224" s="21"/>
      <c r="B224" s="30"/>
      <c r="C224" s="34"/>
      <c r="D224" s="30"/>
      <c r="E224" s="34"/>
      <c r="F224" s="34"/>
      <c r="G224" s="44"/>
      <c r="H224" s="17"/>
      <c r="I224" s="27"/>
      <c r="J224" s="30"/>
      <c r="K224" s="26"/>
    </row>
    <row r="225" spans="1:11" x14ac:dyDescent="0.25">
      <c r="A225" s="21"/>
      <c r="B225" s="30"/>
      <c r="C225" s="34"/>
      <c r="D225" s="30"/>
      <c r="E225" s="34"/>
      <c r="F225" s="34"/>
      <c r="G225" s="44"/>
      <c r="H225" s="17"/>
      <c r="I225" s="27"/>
      <c r="J225" s="30"/>
      <c r="K225" s="26"/>
    </row>
    <row r="226" spans="1:11" x14ac:dyDescent="0.25">
      <c r="A226" s="21"/>
      <c r="B226" s="30"/>
      <c r="C226" s="34"/>
      <c r="D226" s="30"/>
      <c r="E226" s="34"/>
      <c r="F226" s="34"/>
      <c r="G226" s="44"/>
      <c r="H226" s="17"/>
      <c r="I226" s="27"/>
      <c r="J226" s="30"/>
      <c r="K226" s="26"/>
    </row>
    <row r="227" spans="1:11" x14ac:dyDescent="0.25">
      <c r="A227" s="21"/>
      <c r="B227" s="30"/>
      <c r="C227" s="34"/>
      <c r="D227" s="30"/>
      <c r="E227" s="34"/>
      <c r="F227" s="34"/>
      <c r="G227" s="44"/>
      <c r="H227" s="17"/>
      <c r="I227" s="27"/>
      <c r="J227" s="30"/>
      <c r="K227" s="26"/>
    </row>
    <row r="228" spans="1:11" x14ac:dyDescent="0.25">
      <c r="A228" s="21"/>
      <c r="B228" s="30"/>
      <c r="C228" s="34"/>
      <c r="D228" s="30"/>
      <c r="E228" s="34"/>
      <c r="F228" s="34"/>
      <c r="G228" s="44"/>
      <c r="H228" s="17"/>
      <c r="I228" s="27"/>
      <c r="J228" s="30"/>
      <c r="K228" s="26"/>
    </row>
    <row r="229" spans="1:11" x14ac:dyDescent="0.25">
      <c r="A229" s="21"/>
      <c r="B229" s="30"/>
      <c r="C229" s="34"/>
      <c r="D229" s="30"/>
      <c r="E229" s="34"/>
      <c r="F229" s="34"/>
      <c r="G229" s="44"/>
      <c r="H229" s="17"/>
      <c r="I229" s="27"/>
      <c r="J229" s="30"/>
      <c r="K229" s="26"/>
    </row>
  </sheetData>
  <autoFilter ref="A9:K210"/>
  <hyperlinks>
    <hyperlink ref="K75" r:id="rId1"/>
    <hyperlink ref="K76" r:id="rId2" display="UPI-9768278270@ybl"/>
    <hyperlink ref="K94" r:id="rId3" display="UPI-9768278270@ybl"/>
  </hyperlinks>
  <pageMargins left="0.7" right="0.7" top="0.75" bottom="0.75" header="0.3" footer="0.3"/>
  <pageSetup paperSize="9" scale="61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"/>
  <sheetViews>
    <sheetView topLeftCell="C1" zoomScaleNormal="100" zoomScaleSheetLayoutView="90" workbookViewId="0">
      <selection activeCell="I14" sqref="I14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44378</v>
      </c>
      <c r="B10" s="30" t="s">
        <v>414</v>
      </c>
      <c r="C10" s="34"/>
      <c r="D10" s="30" t="s">
        <v>1088</v>
      </c>
      <c r="E10" s="34">
        <v>0</v>
      </c>
      <c r="F10" s="34">
        <v>0</v>
      </c>
      <c r="G10" s="44">
        <f>'Jun-21'!G94</f>
        <v>606862.20000000007</v>
      </c>
      <c r="H10" s="17"/>
      <c r="I10" s="27"/>
      <c r="J10" s="30" t="s">
        <v>1088</v>
      </c>
      <c r="K10" s="26"/>
    </row>
    <row r="11" spans="1:11" x14ac:dyDescent="0.25">
      <c r="A11" s="21">
        <v>44378</v>
      </c>
      <c r="B11" s="30" t="s">
        <v>631</v>
      </c>
      <c r="C11" s="34" t="s">
        <v>204</v>
      </c>
      <c r="D11" s="30" t="s">
        <v>208</v>
      </c>
      <c r="E11" s="57">
        <v>2244</v>
      </c>
      <c r="F11" s="34">
        <v>0</v>
      </c>
      <c r="G11" s="44">
        <f t="shared" ref="G11:G14" si="0">G10+E11-F11</f>
        <v>609106.20000000007</v>
      </c>
      <c r="H11" s="17" t="s">
        <v>258</v>
      </c>
      <c r="I11" s="27" t="str">
        <f>VLOOKUP(H11,'Flat Owner List for Vlookup'!C:D,2,FALSE)</f>
        <v>AKASH TECHCHANDANI</v>
      </c>
      <c r="J11" s="30" t="s">
        <v>1075</v>
      </c>
      <c r="K11" s="42"/>
    </row>
    <row r="12" spans="1:11" x14ac:dyDescent="0.25">
      <c r="A12" s="21">
        <v>44378</v>
      </c>
      <c r="B12" s="30" t="s">
        <v>613</v>
      </c>
      <c r="C12" s="34" t="s">
        <v>204</v>
      </c>
      <c r="D12" s="30" t="s">
        <v>208</v>
      </c>
      <c r="E12" s="57">
        <v>2391</v>
      </c>
      <c r="F12" s="34">
        <v>0</v>
      </c>
      <c r="G12" s="44">
        <f t="shared" si="0"/>
        <v>611497.20000000007</v>
      </c>
      <c r="H12" s="17" t="s">
        <v>250</v>
      </c>
      <c r="I12" s="27" t="str">
        <f>VLOOKUP(H12,'Flat Owner List for Vlookup'!C:D,2,FALSE)</f>
        <v>SHAKTIVEL MUDALIYAR</v>
      </c>
      <c r="J12" s="30" t="s">
        <v>1089</v>
      </c>
      <c r="K12" s="42"/>
    </row>
    <row r="13" spans="1:11" x14ac:dyDescent="0.25">
      <c r="A13" s="21">
        <v>44378</v>
      </c>
      <c r="B13" s="30" t="s">
        <v>1091</v>
      </c>
      <c r="C13" s="34" t="s">
        <v>204</v>
      </c>
      <c r="D13" s="30" t="s">
        <v>208</v>
      </c>
      <c r="E13" s="34">
        <v>2561</v>
      </c>
      <c r="F13" s="34">
        <v>0</v>
      </c>
      <c r="G13" s="44">
        <f t="shared" si="0"/>
        <v>614058.20000000007</v>
      </c>
      <c r="H13" s="17" t="s">
        <v>357</v>
      </c>
      <c r="I13" s="27" t="str">
        <f>VLOOKUP(H13,'Flat Owner List for Vlookup'!C:D,2,FALSE)</f>
        <v>INVESTOR FLAT</v>
      </c>
      <c r="J13" s="30" t="s">
        <v>1075</v>
      </c>
      <c r="K13" s="42"/>
    </row>
    <row r="14" spans="1:11" x14ac:dyDescent="0.25">
      <c r="A14" s="21">
        <v>44381</v>
      </c>
      <c r="B14" s="30" t="s">
        <v>682</v>
      </c>
      <c r="C14" s="34" t="s">
        <v>204</v>
      </c>
      <c r="D14" s="30" t="s">
        <v>208</v>
      </c>
      <c r="E14" s="34">
        <v>2200</v>
      </c>
      <c r="F14" s="34">
        <v>0</v>
      </c>
      <c r="G14" s="44">
        <f t="shared" si="0"/>
        <v>616258.20000000007</v>
      </c>
      <c r="H14" s="17" t="s">
        <v>291</v>
      </c>
      <c r="I14" s="27" t="str">
        <f>VLOOKUP(H14,'Flat Owner List for Vlookup'!C:D,2,FALSE)</f>
        <v>TUSHAR BANSODE</v>
      </c>
      <c r="J14" s="30" t="s">
        <v>1075</v>
      </c>
      <c r="K14" s="42"/>
    </row>
    <row r="15" spans="1:11" x14ac:dyDescent="0.25">
      <c r="A15" s="21"/>
      <c r="B15" s="30"/>
      <c r="C15" s="34"/>
      <c r="D15" s="30"/>
      <c r="E15" s="34"/>
      <c r="F15" s="34"/>
      <c r="G15" s="44"/>
      <c r="H15" s="17"/>
      <c r="I15" s="27"/>
      <c r="J15" s="30"/>
      <c r="K15" s="42"/>
    </row>
    <row r="16" spans="1:11" x14ac:dyDescent="0.25">
      <c r="A16" s="21"/>
      <c r="B16" s="30"/>
      <c r="C16" s="34"/>
      <c r="D16" s="30"/>
      <c r="E16" s="34"/>
      <c r="F16" s="34"/>
      <c r="G16" s="44"/>
      <c r="H16" s="17"/>
      <c r="I16" s="27"/>
      <c r="J16" s="30"/>
      <c r="K16" s="42"/>
    </row>
    <row r="17" spans="1:11" x14ac:dyDescent="0.25">
      <c r="A17" s="21"/>
      <c r="B17" s="30"/>
      <c r="C17" s="34"/>
      <c r="D17" s="30"/>
      <c r="E17" s="34"/>
      <c r="F17" s="34"/>
      <c r="G17" s="44"/>
      <c r="H17" s="17"/>
      <c r="I17" s="27"/>
      <c r="J17" s="30"/>
      <c r="K17" s="42"/>
    </row>
    <row r="18" spans="1:11" x14ac:dyDescent="0.25">
      <c r="A18" s="21"/>
      <c r="B18" s="30"/>
      <c r="C18" s="34"/>
      <c r="D18" s="30"/>
      <c r="E18" s="34"/>
      <c r="F18" s="34"/>
      <c r="G18" s="44"/>
      <c r="H18" s="17"/>
      <c r="I18" s="27"/>
      <c r="J18" s="30"/>
      <c r="K18" s="42"/>
    </row>
    <row r="19" spans="1:11" x14ac:dyDescent="0.25">
      <c r="A19" s="21"/>
      <c r="B19" s="30"/>
      <c r="C19" s="34"/>
      <c r="D19" s="30"/>
      <c r="E19" s="34"/>
      <c r="F19" s="34"/>
      <c r="G19" s="44"/>
      <c r="H19" s="17"/>
      <c r="I19" s="27"/>
      <c r="J19" s="30"/>
      <c r="K19" s="42"/>
    </row>
    <row r="20" spans="1:11" x14ac:dyDescent="0.25">
      <c r="A20" s="21"/>
      <c r="B20" s="30"/>
      <c r="C20" s="34"/>
      <c r="D20" s="30"/>
      <c r="E20" s="34"/>
      <c r="F20" s="34"/>
      <c r="G20" s="44"/>
      <c r="H20" s="17"/>
      <c r="I20" s="27"/>
      <c r="J20" s="30"/>
      <c r="K20" s="42"/>
    </row>
    <row r="21" spans="1:11" x14ac:dyDescent="0.25">
      <c r="A21" s="21"/>
      <c r="B21" s="30"/>
      <c r="C21" s="34"/>
      <c r="D21" s="30"/>
      <c r="E21" s="34"/>
      <c r="F21" s="34"/>
      <c r="G21" s="44"/>
      <c r="H21" s="17"/>
      <c r="I21" s="27"/>
      <c r="J21" s="30"/>
      <c r="K21" s="42"/>
    </row>
    <row r="22" spans="1:11" x14ac:dyDescent="0.25">
      <c r="A22" s="21"/>
      <c r="B22" s="30"/>
      <c r="C22" s="34"/>
      <c r="D22" s="30"/>
      <c r="E22" s="34"/>
      <c r="F22" s="34"/>
      <c r="G22" s="44"/>
      <c r="H22" s="17"/>
      <c r="I22" s="27"/>
      <c r="J22" s="30"/>
      <c r="K22" s="42"/>
    </row>
    <row r="23" spans="1:11" x14ac:dyDescent="0.25">
      <c r="A23" s="21"/>
      <c r="B23" s="30"/>
      <c r="C23" s="34"/>
      <c r="D23" s="30"/>
      <c r="E23" s="34"/>
      <c r="F23" s="34"/>
      <c r="G23" s="44"/>
      <c r="H23" s="17"/>
      <c r="I23" s="27"/>
      <c r="J23" s="30"/>
      <c r="K23" s="42"/>
    </row>
    <row r="24" spans="1:11" x14ac:dyDescent="0.25">
      <c r="A24" s="21"/>
      <c r="B24" s="30"/>
      <c r="C24" s="34"/>
      <c r="D24" s="30"/>
      <c r="E24" s="34"/>
      <c r="F24" s="34"/>
      <c r="G24" s="44"/>
      <c r="H24" s="17"/>
      <c r="I24" s="27"/>
      <c r="J24" s="30"/>
      <c r="K24" s="42"/>
    </row>
    <row r="25" spans="1:11" x14ac:dyDescent="0.25">
      <c r="A25" s="21"/>
      <c r="B25" s="30"/>
      <c r="C25" s="34"/>
      <c r="D25" s="30"/>
      <c r="E25" s="34"/>
      <c r="F25" s="34"/>
      <c r="G25" s="44"/>
      <c r="H25" s="17"/>
      <c r="I25" s="27"/>
      <c r="J25" s="30"/>
      <c r="K25" s="42"/>
    </row>
    <row r="26" spans="1:11" x14ac:dyDescent="0.25">
      <c r="A26" s="21"/>
      <c r="B26" s="30"/>
      <c r="C26" s="34"/>
      <c r="D26" s="30"/>
      <c r="E26" s="34"/>
      <c r="F26" s="34"/>
      <c r="G26" s="44"/>
      <c r="H26" s="17"/>
      <c r="I26" s="27"/>
      <c r="J26" s="30"/>
      <c r="K26" s="42"/>
    </row>
    <row r="27" spans="1:11" x14ac:dyDescent="0.25">
      <c r="A27" s="21"/>
      <c r="B27" s="30"/>
      <c r="C27" s="34"/>
      <c r="D27" s="30"/>
      <c r="E27" s="34"/>
      <c r="F27" s="34"/>
      <c r="G27" s="44"/>
      <c r="H27" s="17"/>
      <c r="I27" s="27"/>
      <c r="J27" s="30"/>
      <c r="K27" s="42"/>
    </row>
    <row r="28" spans="1:11" x14ac:dyDescent="0.25">
      <c r="A28" s="21"/>
      <c r="B28" s="30"/>
      <c r="C28" s="34"/>
      <c r="D28" s="30"/>
      <c r="E28" s="34"/>
      <c r="F28" s="34"/>
      <c r="G28" s="44"/>
      <c r="H28" s="17"/>
      <c r="I28" s="27"/>
      <c r="J28" s="30"/>
      <c r="K28" s="42"/>
    </row>
    <row r="29" spans="1:11" x14ac:dyDescent="0.25">
      <c r="A29" s="21"/>
      <c r="B29" s="30"/>
      <c r="C29" s="34"/>
      <c r="D29" s="30"/>
      <c r="E29" s="34"/>
      <c r="F29" s="34"/>
      <c r="G29" s="44"/>
      <c r="H29" s="17"/>
      <c r="I29" s="27"/>
      <c r="J29" s="30"/>
      <c r="K29" s="42"/>
    </row>
    <row r="30" spans="1:11" x14ac:dyDescent="0.25">
      <c r="A30" s="21"/>
      <c r="B30" s="30"/>
      <c r="C30" s="34"/>
      <c r="D30" s="30"/>
      <c r="E30" s="34"/>
      <c r="F30" s="34"/>
      <c r="G30" s="44"/>
      <c r="H30" s="17"/>
      <c r="I30" s="27"/>
      <c r="J30" s="30"/>
      <c r="K30" s="42"/>
    </row>
    <row r="31" spans="1:11" x14ac:dyDescent="0.25">
      <c r="A31" s="21"/>
      <c r="B31" s="30"/>
      <c r="C31" s="34"/>
      <c r="D31" s="30"/>
      <c r="E31" s="34"/>
      <c r="F31" s="34"/>
      <c r="G31" s="44"/>
      <c r="H31" s="17"/>
      <c r="I31" s="27"/>
      <c r="J31" s="30"/>
      <c r="K31" s="42"/>
    </row>
    <row r="32" spans="1:11" x14ac:dyDescent="0.25">
      <c r="A32" s="21"/>
      <c r="B32" s="30"/>
      <c r="C32" s="34"/>
      <c r="D32" s="30"/>
      <c r="E32" s="34"/>
      <c r="F32" s="34"/>
      <c r="G32" s="44"/>
      <c r="H32" s="17"/>
      <c r="I32" s="27"/>
      <c r="J32" s="30"/>
      <c r="K32" s="42"/>
    </row>
    <row r="33" spans="1:11" x14ac:dyDescent="0.25">
      <c r="A33" s="21"/>
      <c r="B33" s="30"/>
      <c r="C33" s="34"/>
      <c r="D33" s="30"/>
      <c r="E33" s="34"/>
      <c r="F33" s="34"/>
      <c r="G33" s="44"/>
      <c r="H33" s="17"/>
      <c r="I33" s="27"/>
      <c r="J33" s="30"/>
      <c r="K33" s="42"/>
    </row>
    <row r="34" spans="1:11" x14ac:dyDescent="0.25">
      <c r="A34" s="21"/>
      <c r="B34" s="30"/>
      <c r="C34" s="34"/>
      <c r="D34" s="30"/>
      <c r="E34" s="34"/>
      <c r="F34" s="34"/>
      <c r="G34" s="44"/>
      <c r="H34" s="17"/>
      <c r="I34" s="27"/>
      <c r="J34" s="30"/>
      <c r="K34" s="42"/>
    </row>
    <row r="35" spans="1:11" x14ac:dyDescent="0.25">
      <c r="A35" s="21"/>
      <c r="B35" s="30"/>
      <c r="C35" s="34"/>
      <c r="D35" s="30"/>
      <c r="E35" s="34"/>
      <c r="F35" s="34"/>
      <c r="G35" s="44"/>
      <c r="H35" s="17"/>
      <c r="I35" s="27"/>
      <c r="J35" s="30"/>
      <c r="K35" s="42"/>
    </row>
    <row r="36" spans="1:11" x14ac:dyDescent="0.25">
      <c r="A36" s="21"/>
      <c r="B36" s="30"/>
      <c r="C36" s="34"/>
      <c r="D36" s="30"/>
      <c r="E36" s="34"/>
      <c r="F36" s="34"/>
      <c r="G36" s="44"/>
      <c r="H36" s="17"/>
      <c r="I36" s="27"/>
      <c r="J36" s="30"/>
      <c r="K36" s="42"/>
    </row>
    <row r="37" spans="1:11" x14ac:dyDescent="0.25">
      <c r="A37" s="21"/>
      <c r="B37" s="30"/>
      <c r="C37" s="34"/>
      <c r="D37" s="30"/>
      <c r="E37" s="34"/>
      <c r="F37" s="34"/>
      <c r="G37" s="44"/>
      <c r="H37" s="17"/>
      <c r="I37" s="27"/>
      <c r="J37" s="30"/>
      <c r="K37" s="42"/>
    </row>
    <row r="38" spans="1:11" x14ac:dyDescent="0.25">
      <c r="A38" s="21"/>
      <c r="B38" s="30"/>
      <c r="C38" s="34"/>
      <c r="D38" s="30"/>
      <c r="E38" s="34"/>
      <c r="F38" s="34"/>
      <c r="G38" s="44"/>
      <c r="H38" s="17"/>
      <c r="I38" s="27"/>
      <c r="J38" s="30"/>
      <c r="K38" s="42"/>
    </row>
    <row r="39" spans="1:11" x14ac:dyDescent="0.25">
      <c r="A39" s="21"/>
      <c r="B39" s="30"/>
      <c r="C39" s="34"/>
      <c r="D39" s="30"/>
      <c r="E39" s="34"/>
      <c r="F39" s="34"/>
      <c r="G39" s="44"/>
      <c r="H39" s="17"/>
      <c r="I39" s="27"/>
      <c r="J39" s="30"/>
      <c r="K39" s="42"/>
    </row>
    <row r="40" spans="1:11" x14ac:dyDescent="0.25">
      <c r="A40" s="21"/>
      <c r="B40" s="30"/>
      <c r="C40" s="34"/>
      <c r="D40" s="30"/>
      <c r="E40" s="34"/>
      <c r="F40" s="34"/>
      <c r="G40" s="44"/>
      <c r="H40" s="17"/>
      <c r="I40" s="27"/>
      <c r="J40" s="30"/>
      <c r="K40" s="42"/>
    </row>
    <row r="41" spans="1:11" x14ac:dyDescent="0.2">
      <c r="A41" s="21"/>
      <c r="B41" s="1"/>
      <c r="C41" s="34"/>
      <c r="D41" s="1"/>
      <c r="E41" s="34"/>
      <c r="F41" s="34"/>
      <c r="G41" s="44"/>
      <c r="H41" s="17"/>
      <c r="I41" s="1"/>
      <c r="J41" s="30"/>
      <c r="K41" s="42"/>
    </row>
    <row r="42" spans="1:11" x14ac:dyDescent="0.25">
      <c r="A42" s="21"/>
      <c r="B42" s="30"/>
      <c r="C42" s="34"/>
      <c r="D42" s="30"/>
      <c r="E42" s="34"/>
      <c r="F42" s="34"/>
      <c r="G42" s="44"/>
      <c r="H42" s="17"/>
      <c r="I42" s="27"/>
      <c r="J42" s="30"/>
      <c r="K42" s="42"/>
    </row>
    <row r="43" spans="1:11" x14ac:dyDescent="0.25">
      <c r="A43" s="21"/>
      <c r="B43" s="30"/>
      <c r="C43" s="34"/>
      <c r="D43" s="30"/>
      <c r="E43" s="34"/>
      <c r="F43" s="34"/>
      <c r="G43" s="44"/>
      <c r="H43" s="17"/>
      <c r="I43" s="27"/>
      <c r="J43" s="30"/>
      <c r="K43" s="42"/>
    </row>
    <row r="44" spans="1:11" x14ac:dyDescent="0.25">
      <c r="A44" s="21"/>
      <c r="B44" s="30"/>
      <c r="C44" s="34"/>
      <c r="D44" s="30"/>
      <c r="E44" s="34"/>
      <c r="F44" s="34"/>
      <c r="G44" s="44"/>
      <c r="H44" s="17"/>
      <c r="I44" s="27"/>
      <c r="J44" s="30"/>
      <c r="K44" s="42"/>
    </row>
    <row r="45" spans="1:11" x14ac:dyDescent="0.25">
      <c r="A45" s="21"/>
      <c r="B45" s="30"/>
      <c r="C45" s="34"/>
      <c r="D45" s="30"/>
      <c r="E45" s="34"/>
      <c r="F45" s="34"/>
      <c r="G45" s="44"/>
      <c r="H45" s="17"/>
      <c r="I45" s="27"/>
      <c r="J45" s="30"/>
      <c r="K45" s="42"/>
    </row>
    <row r="46" spans="1:11" x14ac:dyDescent="0.25">
      <c r="A46" s="21"/>
      <c r="B46" s="30"/>
      <c r="C46" s="34"/>
      <c r="D46" s="30"/>
      <c r="E46" s="34"/>
      <c r="F46" s="34"/>
      <c r="G46" s="44"/>
      <c r="H46" s="17"/>
      <c r="I46" s="27"/>
      <c r="J46" s="30"/>
      <c r="K46" s="42"/>
    </row>
    <row r="47" spans="1:11" x14ac:dyDescent="0.25">
      <c r="A47" s="21"/>
      <c r="B47" s="30"/>
      <c r="C47" s="34"/>
      <c r="D47" s="30"/>
      <c r="E47" s="34"/>
      <c r="F47" s="34"/>
      <c r="G47" s="44"/>
      <c r="H47" s="17"/>
      <c r="I47" s="27"/>
      <c r="J47" s="30"/>
      <c r="K47" s="42"/>
    </row>
    <row r="48" spans="1:11" x14ac:dyDescent="0.25">
      <c r="A48" s="21"/>
      <c r="B48" s="30"/>
      <c r="C48" s="34"/>
      <c r="D48" s="30"/>
      <c r="E48" s="34"/>
      <c r="F48" s="34"/>
      <c r="G48" s="44"/>
      <c r="H48" s="17"/>
      <c r="I48" s="27"/>
      <c r="J48" s="30"/>
      <c r="K48" s="42"/>
    </row>
    <row r="49" spans="1:11" x14ac:dyDescent="0.25">
      <c r="A49" s="21"/>
      <c r="B49" s="30"/>
      <c r="C49" s="34"/>
      <c r="D49" s="30"/>
      <c r="E49" s="34"/>
      <c r="F49" s="34"/>
      <c r="G49" s="44"/>
      <c r="H49" s="17"/>
      <c r="I49" s="27"/>
      <c r="J49" s="30"/>
      <c r="K49" s="42"/>
    </row>
    <row r="50" spans="1:11" x14ac:dyDescent="0.25">
      <c r="A50" s="21"/>
      <c r="B50" s="30"/>
      <c r="C50" s="34"/>
      <c r="D50" s="30"/>
      <c r="E50" s="34"/>
      <c r="F50" s="34"/>
      <c r="G50" s="44"/>
      <c r="H50" s="17"/>
      <c r="I50" s="27"/>
      <c r="J50" s="30"/>
      <c r="K50" s="42"/>
    </row>
    <row r="51" spans="1:11" x14ac:dyDescent="0.25">
      <c r="A51" s="21"/>
      <c r="B51" s="30"/>
      <c r="C51" s="34"/>
      <c r="D51" s="30"/>
      <c r="E51" s="34"/>
      <c r="F51" s="34"/>
      <c r="G51" s="44"/>
      <c r="H51" s="17"/>
      <c r="I51" s="27"/>
      <c r="J51" s="30"/>
      <c r="K51" s="42"/>
    </row>
    <row r="52" spans="1:11" x14ac:dyDescent="0.25">
      <c r="A52" s="21"/>
      <c r="B52" s="30"/>
      <c r="C52" s="34"/>
      <c r="D52" s="30"/>
      <c r="E52" s="34"/>
      <c r="F52" s="34"/>
      <c r="G52" s="44"/>
      <c r="H52" s="17"/>
      <c r="I52" s="27"/>
      <c r="J52" s="30"/>
      <c r="K52" s="42"/>
    </row>
    <row r="53" spans="1:11" x14ac:dyDescent="0.25">
      <c r="A53" s="21"/>
      <c r="B53" s="30"/>
      <c r="C53" s="34"/>
      <c r="D53" s="30"/>
      <c r="E53" s="34"/>
      <c r="F53" s="34"/>
      <c r="G53" s="44"/>
      <c r="H53" s="17"/>
      <c r="I53" s="27"/>
      <c r="J53" s="30"/>
      <c r="K53" s="42"/>
    </row>
    <row r="54" spans="1:11" x14ac:dyDescent="0.25">
      <c r="A54" s="21"/>
      <c r="B54" s="30"/>
      <c r="C54" s="34"/>
      <c r="D54" s="30"/>
      <c r="E54" s="34"/>
      <c r="F54" s="34"/>
      <c r="G54" s="44"/>
      <c r="H54" s="17"/>
      <c r="I54" s="27"/>
      <c r="J54" s="30"/>
      <c r="K54" s="42"/>
    </row>
    <row r="55" spans="1:11" x14ac:dyDescent="0.25">
      <c r="A55" s="21"/>
      <c r="B55" s="30"/>
      <c r="C55" s="34"/>
      <c r="D55" s="30"/>
      <c r="E55" s="34"/>
      <c r="F55" s="34"/>
      <c r="G55" s="44"/>
      <c r="H55" s="17"/>
      <c r="I55" s="27"/>
      <c r="J55" s="30"/>
      <c r="K55" s="42"/>
    </row>
    <row r="56" spans="1:11" x14ac:dyDescent="0.25">
      <c r="A56" s="21"/>
      <c r="B56" s="30"/>
      <c r="C56" s="34"/>
      <c r="D56" s="30"/>
      <c r="E56" s="34"/>
      <c r="F56" s="34"/>
      <c r="G56" s="44"/>
      <c r="H56" s="17"/>
      <c r="I56" s="27"/>
      <c r="J56" s="30"/>
      <c r="K56" s="42"/>
    </row>
    <row r="57" spans="1:11" x14ac:dyDescent="0.25">
      <c r="A57" s="21"/>
      <c r="B57" s="30"/>
      <c r="C57" s="34"/>
      <c r="D57" s="30"/>
      <c r="E57" s="34"/>
      <c r="F57" s="34"/>
      <c r="G57" s="44"/>
      <c r="H57" s="17"/>
      <c r="I57" s="27"/>
      <c r="J57" s="30"/>
      <c r="K57" s="42"/>
    </row>
    <row r="58" spans="1:11" x14ac:dyDescent="0.25">
      <c r="A58" s="21"/>
      <c r="B58" s="30"/>
      <c r="C58" s="34"/>
      <c r="D58" s="30"/>
      <c r="E58" s="34"/>
      <c r="F58" s="34"/>
      <c r="G58" s="44"/>
      <c r="H58" s="17"/>
      <c r="I58" s="27"/>
      <c r="J58" s="30"/>
      <c r="K58" s="42"/>
    </row>
    <row r="59" spans="1:11" x14ac:dyDescent="0.25">
      <c r="A59" s="21"/>
      <c r="B59" s="30"/>
      <c r="C59" s="34"/>
      <c r="D59" s="30"/>
      <c r="E59" s="34"/>
      <c r="F59" s="34"/>
      <c r="G59" s="44"/>
      <c r="H59" s="17"/>
      <c r="I59" s="27"/>
      <c r="J59" s="30"/>
      <c r="K59" s="42"/>
    </row>
    <row r="60" spans="1:11" x14ac:dyDescent="0.25">
      <c r="A60" s="21"/>
      <c r="B60" s="30"/>
      <c r="C60" s="34"/>
      <c r="D60" s="30"/>
      <c r="E60" s="34"/>
      <c r="F60" s="34"/>
      <c r="G60" s="44"/>
      <c r="H60" s="17"/>
      <c r="I60" s="27"/>
      <c r="J60" s="30"/>
      <c r="K60" s="42"/>
    </row>
    <row r="61" spans="1:11" x14ac:dyDescent="0.2">
      <c r="A61" s="21"/>
      <c r="B61" s="1"/>
      <c r="C61" s="34"/>
      <c r="D61" s="1"/>
      <c r="E61" s="34"/>
      <c r="F61" s="34"/>
      <c r="G61" s="44"/>
      <c r="H61" s="17"/>
      <c r="I61" s="1"/>
      <c r="J61" s="30"/>
      <c r="K61" s="42"/>
    </row>
    <row r="62" spans="1:11" x14ac:dyDescent="0.25">
      <c r="A62" s="21"/>
      <c r="B62" s="30"/>
      <c r="C62" s="34"/>
      <c r="D62" s="30"/>
      <c r="E62" s="34"/>
      <c r="F62" s="34"/>
      <c r="G62" s="44"/>
      <c r="H62" s="17"/>
      <c r="I62" s="27"/>
      <c r="J62" s="30"/>
      <c r="K62" s="42"/>
    </row>
    <row r="63" spans="1:11" x14ac:dyDescent="0.25">
      <c r="A63" s="21"/>
      <c r="B63" s="30"/>
      <c r="C63" s="34"/>
      <c r="D63" s="30"/>
      <c r="E63" s="34"/>
      <c r="F63" s="34"/>
      <c r="G63" s="44"/>
      <c r="H63" s="17"/>
      <c r="I63" s="27"/>
      <c r="J63" s="30"/>
      <c r="K63" s="42"/>
    </row>
    <row r="64" spans="1:11" x14ac:dyDescent="0.25">
      <c r="A64" s="21"/>
      <c r="B64" s="30"/>
      <c r="C64" s="34"/>
      <c r="D64" s="30"/>
      <c r="E64" s="34"/>
      <c r="F64" s="34"/>
      <c r="G64" s="44"/>
      <c r="H64" s="17"/>
      <c r="I64" s="27"/>
      <c r="J64" s="30"/>
      <c r="K64" s="42"/>
    </row>
    <row r="65" spans="1:11" x14ac:dyDescent="0.25">
      <c r="A65" s="21"/>
      <c r="B65" s="30"/>
      <c r="C65" s="34"/>
      <c r="D65" s="30"/>
      <c r="E65" s="34"/>
      <c r="F65" s="34"/>
      <c r="G65" s="44"/>
      <c r="H65" s="17"/>
      <c r="I65" s="27"/>
      <c r="J65" s="30"/>
      <c r="K65" s="42"/>
    </row>
    <row r="66" spans="1:11" x14ac:dyDescent="0.25">
      <c r="A66" s="21"/>
      <c r="B66" s="30"/>
      <c r="C66" s="34"/>
      <c r="D66" s="30"/>
      <c r="E66" s="34"/>
      <c r="F66" s="34"/>
      <c r="G66" s="44"/>
      <c r="H66" s="17"/>
      <c r="I66" s="27"/>
      <c r="J66" s="30"/>
      <c r="K66" s="42"/>
    </row>
    <row r="67" spans="1:11" x14ac:dyDescent="0.25">
      <c r="A67" s="21"/>
      <c r="B67" s="30"/>
      <c r="C67" s="34"/>
      <c r="D67" s="30"/>
      <c r="E67" s="34"/>
      <c r="F67" s="34"/>
      <c r="G67" s="44"/>
      <c r="H67" s="17"/>
      <c r="I67" s="27"/>
      <c r="J67" s="30"/>
      <c r="K67" s="42"/>
    </row>
    <row r="68" spans="1:11" ht="15" x14ac:dyDescent="0.25">
      <c r="A68" s="21"/>
      <c r="B68" s="30"/>
      <c r="C68" s="34"/>
      <c r="D68" s="30"/>
      <c r="E68" s="34"/>
      <c r="F68" s="34"/>
      <c r="G68" s="44"/>
      <c r="H68" s="17"/>
      <c r="I68" s="27"/>
      <c r="J68" s="30"/>
      <c r="K68" s="61"/>
    </row>
    <row r="69" spans="1:11" x14ac:dyDescent="0.25">
      <c r="A69" s="21"/>
      <c r="B69" s="30"/>
      <c r="C69" s="34"/>
      <c r="D69" s="30"/>
      <c r="E69" s="34"/>
      <c r="F69" s="34"/>
      <c r="G69" s="44"/>
      <c r="H69" s="17"/>
      <c r="I69" s="27"/>
      <c r="J69" s="30"/>
      <c r="K69" s="26"/>
    </row>
    <row r="70" spans="1:11" x14ac:dyDescent="0.25">
      <c r="A70" s="21"/>
      <c r="B70" s="30"/>
      <c r="C70" s="34"/>
      <c r="D70" s="30"/>
      <c r="E70" s="34"/>
      <c r="F70" s="34"/>
      <c r="G70" s="44"/>
      <c r="H70" s="17"/>
      <c r="I70" s="27"/>
      <c r="J70" s="30"/>
      <c r="K70" s="26"/>
    </row>
    <row r="71" spans="1:11" x14ac:dyDescent="0.25">
      <c r="A71" s="21"/>
      <c r="B71" s="30"/>
      <c r="C71" s="34"/>
      <c r="D71" s="30"/>
      <c r="E71" s="34"/>
      <c r="F71" s="34"/>
      <c r="G71" s="44"/>
      <c r="H71" s="17"/>
      <c r="I71" s="27"/>
      <c r="J71" s="30"/>
      <c r="K71" s="26"/>
    </row>
    <row r="72" spans="1:11" x14ac:dyDescent="0.25">
      <c r="A72" s="21"/>
      <c r="B72" s="30"/>
      <c r="C72" s="34"/>
      <c r="D72" s="30"/>
      <c r="E72" s="34"/>
      <c r="F72" s="34"/>
      <c r="G72" s="44"/>
      <c r="H72" s="17"/>
      <c r="I72" s="27"/>
      <c r="J72" s="30"/>
      <c r="K72" s="26"/>
    </row>
    <row r="73" spans="1:11" x14ac:dyDescent="0.25">
      <c r="A73" s="21"/>
      <c r="B73" s="30"/>
      <c r="C73" s="34"/>
      <c r="D73" s="30"/>
      <c r="E73" s="34"/>
      <c r="F73" s="34"/>
      <c r="G73" s="44"/>
      <c r="H73" s="17"/>
      <c r="I73" s="27"/>
      <c r="J73" s="30"/>
      <c r="K73" s="26"/>
    </row>
    <row r="74" spans="1:11" x14ac:dyDescent="0.25">
      <c r="A74" s="21"/>
      <c r="B74" s="30"/>
      <c r="C74" s="34"/>
      <c r="D74" s="30"/>
      <c r="E74" s="34"/>
      <c r="F74" s="34"/>
      <c r="G74" s="44"/>
      <c r="H74" s="17"/>
      <c r="I74" s="27"/>
      <c r="J74" s="30"/>
      <c r="K74" s="26"/>
    </row>
    <row r="75" spans="1:11" ht="15" x14ac:dyDescent="0.25">
      <c r="A75" s="21"/>
      <c r="B75" s="30"/>
      <c r="C75" s="34"/>
      <c r="D75" s="30"/>
      <c r="E75" s="34"/>
      <c r="F75" s="34"/>
      <c r="G75" s="44"/>
      <c r="H75" s="17"/>
      <c r="I75" s="27"/>
      <c r="J75" s="30"/>
      <c r="K75" s="61"/>
    </row>
    <row r="76" spans="1:11" ht="15" x14ac:dyDescent="0.25">
      <c r="A76" s="21"/>
      <c r="B76" s="30"/>
      <c r="C76" s="34"/>
      <c r="D76" s="30"/>
      <c r="E76" s="34"/>
      <c r="F76" s="34"/>
      <c r="G76" s="44"/>
      <c r="H76" s="17"/>
      <c r="I76" s="27"/>
      <c r="J76" s="30"/>
      <c r="K76" s="61"/>
    </row>
    <row r="77" spans="1:11" x14ac:dyDescent="0.25">
      <c r="A77" s="21"/>
      <c r="B77" s="30"/>
      <c r="C77" s="34"/>
      <c r="D77" s="30"/>
      <c r="E77" s="34"/>
      <c r="F77" s="34"/>
      <c r="G77" s="44"/>
      <c r="H77" s="17"/>
      <c r="I77" s="27"/>
      <c r="J77" s="30"/>
      <c r="K77" s="26"/>
    </row>
    <row r="78" spans="1:11" x14ac:dyDescent="0.25">
      <c r="A78" s="21"/>
      <c r="B78" s="30"/>
      <c r="C78" s="34"/>
      <c r="D78" s="30"/>
      <c r="E78" s="34"/>
      <c r="F78" s="34"/>
      <c r="G78" s="44"/>
      <c r="H78" s="17"/>
      <c r="I78" s="27"/>
      <c r="J78" s="30"/>
      <c r="K78" s="30"/>
    </row>
    <row r="79" spans="1:11" x14ac:dyDescent="0.25">
      <c r="A79" s="21"/>
      <c r="B79" s="30"/>
      <c r="C79" s="34"/>
      <c r="D79" s="30"/>
      <c r="E79" s="34"/>
      <c r="F79" s="34"/>
      <c r="G79" s="44"/>
      <c r="H79" s="17"/>
      <c r="I79" s="27"/>
      <c r="J79" s="30"/>
      <c r="K79" s="26"/>
    </row>
    <row r="80" spans="1:11" x14ac:dyDescent="0.25">
      <c r="A80" s="21"/>
      <c r="B80" s="30"/>
      <c r="C80" s="34"/>
      <c r="D80" s="30"/>
      <c r="E80" s="34"/>
      <c r="F80" s="34"/>
      <c r="G80" s="44"/>
      <c r="H80" s="17"/>
      <c r="I80" s="27"/>
      <c r="J80" s="30"/>
      <c r="K80" s="26"/>
    </row>
    <row r="81" spans="1:11" x14ac:dyDescent="0.25">
      <c r="A81" s="21"/>
      <c r="B81" s="30"/>
      <c r="C81" s="34"/>
      <c r="D81" s="30"/>
      <c r="E81" s="34"/>
      <c r="F81" s="34"/>
      <c r="G81" s="44"/>
      <c r="H81" s="17"/>
      <c r="I81" s="27"/>
      <c r="J81" s="30"/>
      <c r="K81" s="26"/>
    </row>
    <row r="82" spans="1:11" x14ac:dyDescent="0.25">
      <c r="A82" s="21"/>
      <c r="B82" s="30"/>
      <c r="C82" s="34"/>
      <c r="D82" s="30"/>
      <c r="E82" s="34"/>
      <c r="F82" s="34"/>
      <c r="G82" s="44"/>
      <c r="H82" s="17"/>
      <c r="I82" s="27"/>
      <c r="J82" s="30"/>
      <c r="K82" s="26"/>
    </row>
    <row r="83" spans="1:11" x14ac:dyDescent="0.25">
      <c r="A83" s="21"/>
      <c r="B83" s="30"/>
      <c r="C83" s="34"/>
      <c r="D83" s="30"/>
      <c r="E83" s="34"/>
      <c r="F83" s="34"/>
      <c r="G83" s="44"/>
      <c r="H83" s="17"/>
      <c r="I83" s="27"/>
      <c r="J83" s="30"/>
      <c r="K83" s="26"/>
    </row>
    <row r="84" spans="1:11" x14ac:dyDescent="0.25">
      <c r="A84" s="21"/>
      <c r="B84" s="30"/>
      <c r="C84" s="34"/>
      <c r="D84" s="30"/>
      <c r="E84" s="34"/>
      <c r="F84" s="34"/>
      <c r="G84" s="44"/>
      <c r="H84" s="17"/>
      <c r="I84" s="27"/>
      <c r="J84" s="30"/>
      <c r="K84" s="26"/>
    </row>
    <row r="85" spans="1:11" x14ac:dyDescent="0.25">
      <c r="A85" s="21"/>
      <c r="B85" s="30"/>
      <c r="C85" s="34"/>
      <c r="D85" s="30"/>
      <c r="E85" s="34"/>
      <c r="F85" s="34"/>
      <c r="G85" s="44"/>
      <c r="H85" s="17"/>
      <c r="I85" s="27"/>
      <c r="J85" s="30"/>
      <c r="K85" s="26"/>
    </row>
    <row r="86" spans="1:11" x14ac:dyDescent="0.25">
      <c r="A86" s="21"/>
      <c r="B86" s="30"/>
      <c r="C86" s="34"/>
      <c r="D86" s="30"/>
      <c r="E86" s="34"/>
      <c r="F86" s="34"/>
      <c r="G86" s="44"/>
      <c r="H86" s="17"/>
      <c r="I86" s="27"/>
      <c r="J86" s="30"/>
      <c r="K86" s="26"/>
    </row>
    <row r="87" spans="1:11" x14ac:dyDescent="0.25">
      <c r="A87" s="21"/>
      <c r="B87" s="30"/>
      <c r="C87" s="34"/>
      <c r="D87" s="30"/>
      <c r="E87" s="34"/>
      <c r="F87" s="34"/>
      <c r="G87" s="44"/>
      <c r="H87" s="17"/>
      <c r="I87" s="27"/>
      <c r="J87" s="30"/>
      <c r="K87" s="26"/>
    </row>
    <row r="88" spans="1:11" x14ac:dyDescent="0.25">
      <c r="A88" s="21"/>
      <c r="B88" s="30"/>
      <c r="C88" s="34"/>
      <c r="D88" s="30"/>
      <c r="E88" s="34"/>
      <c r="F88" s="34"/>
      <c r="G88" s="44"/>
      <c r="H88" s="17"/>
      <c r="I88" s="27"/>
      <c r="J88" s="30"/>
      <c r="K88" s="26"/>
    </row>
    <row r="89" spans="1:11" x14ac:dyDescent="0.25">
      <c r="A89" s="21"/>
      <c r="B89" s="30"/>
      <c r="C89" s="34"/>
      <c r="D89" s="30"/>
      <c r="E89" s="34"/>
      <c r="F89" s="34"/>
      <c r="G89" s="44"/>
      <c r="H89" s="17"/>
      <c r="I89" s="27"/>
      <c r="J89" s="30"/>
      <c r="K89" s="26"/>
    </row>
    <row r="90" spans="1:11" x14ac:dyDescent="0.25">
      <c r="A90" s="21"/>
      <c r="B90" s="30"/>
      <c r="C90" s="34"/>
      <c r="D90" s="30"/>
      <c r="E90" s="34"/>
      <c r="F90" s="34"/>
      <c r="G90" s="44"/>
      <c r="H90" s="17"/>
      <c r="I90" s="27"/>
      <c r="J90" s="30"/>
      <c r="K90" s="26"/>
    </row>
    <row r="91" spans="1:11" x14ac:dyDescent="0.25">
      <c r="A91" s="21"/>
      <c r="B91" s="30"/>
      <c r="C91" s="34"/>
      <c r="D91" s="30"/>
      <c r="E91" s="34"/>
      <c r="F91" s="34"/>
      <c r="G91" s="44"/>
      <c r="H91" s="17"/>
      <c r="I91" s="27"/>
      <c r="J91" s="30"/>
      <c r="K91" s="26"/>
    </row>
    <row r="92" spans="1:11" x14ac:dyDescent="0.25">
      <c r="A92" s="21"/>
      <c r="B92" s="30"/>
      <c r="C92" s="34"/>
      <c r="D92" s="30"/>
      <c r="E92" s="34"/>
      <c r="F92" s="34"/>
      <c r="G92" s="44"/>
      <c r="H92" s="17"/>
      <c r="I92" s="27"/>
      <c r="J92" s="30"/>
      <c r="K92" s="26"/>
    </row>
    <row r="93" spans="1:11" x14ac:dyDescent="0.25">
      <c r="A93" s="21"/>
      <c r="B93" s="30"/>
      <c r="C93" s="34"/>
      <c r="D93" s="30"/>
      <c r="E93" s="34"/>
      <c r="F93" s="34"/>
      <c r="G93" s="44"/>
      <c r="H93" s="17"/>
      <c r="I93" s="27"/>
      <c r="J93" s="30"/>
      <c r="K93" s="26"/>
    </row>
    <row r="94" spans="1:11" x14ac:dyDescent="0.25">
      <c r="A94" s="21"/>
      <c r="B94" s="30"/>
      <c r="C94" s="34"/>
      <c r="D94" s="30"/>
      <c r="E94" s="34"/>
      <c r="F94" s="34"/>
      <c r="G94" s="44"/>
      <c r="H94" s="17"/>
      <c r="I94" s="27"/>
      <c r="J94" s="30"/>
      <c r="K94" s="26"/>
    </row>
    <row r="95" spans="1:11" x14ac:dyDescent="0.25">
      <c r="A95" s="21"/>
      <c r="B95" s="30"/>
      <c r="C95" s="34"/>
      <c r="D95" s="30"/>
      <c r="E95" s="34"/>
      <c r="F95" s="34"/>
      <c r="G95" s="44"/>
      <c r="H95" s="17"/>
      <c r="I95" s="27"/>
      <c r="J95" s="30"/>
      <c r="K95" s="26"/>
    </row>
    <row r="96" spans="1:11" x14ac:dyDescent="0.25">
      <c r="A96" s="21"/>
      <c r="B96" s="30"/>
      <c r="C96" s="34"/>
      <c r="D96" s="30"/>
      <c r="E96" s="34"/>
      <c r="F96" s="34"/>
      <c r="G96" s="44"/>
      <c r="H96" s="17"/>
      <c r="I96" s="27"/>
      <c r="J96" s="30"/>
      <c r="K96" s="26"/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26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26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27"/>
      <c r="K99" s="26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26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26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26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30"/>
      <c r="K103" s="26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26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26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26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26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26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26"/>
    </row>
    <row r="110" spans="1:11" x14ac:dyDescent="0.2">
      <c r="A110" s="21"/>
      <c r="B110" s="1"/>
      <c r="C110" s="34"/>
      <c r="D110" s="1"/>
      <c r="E110" s="34"/>
      <c r="F110" s="34"/>
      <c r="G110" s="44"/>
      <c r="H110" s="17"/>
      <c r="I110" s="1"/>
      <c r="J110" s="30"/>
      <c r="K110" s="26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26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26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26"/>
    </row>
    <row r="114" spans="1:11" x14ac:dyDescent="0.25">
      <c r="A114" s="21"/>
      <c r="B114" s="30"/>
      <c r="C114" s="34"/>
      <c r="D114" s="30"/>
      <c r="E114" s="34"/>
      <c r="F114" s="34"/>
      <c r="G114" s="44"/>
      <c r="H114" s="17"/>
      <c r="I114" s="27"/>
      <c r="J114" s="30"/>
      <c r="K114" s="26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26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26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26"/>
    </row>
    <row r="118" spans="1:11" x14ac:dyDescent="0.25">
      <c r="A118" s="21"/>
      <c r="B118" s="30"/>
      <c r="C118" s="34"/>
      <c r="D118" s="30"/>
      <c r="E118" s="34"/>
      <c r="F118" s="34"/>
      <c r="G118" s="44"/>
      <c r="H118" s="17"/>
      <c r="I118" s="27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30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26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26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26"/>
    </row>
    <row r="136" spans="1:11" x14ac:dyDescent="0.25">
      <c r="A136" s="21"/>
      <c r="B136" s="30"/>
      <c r="C136" s="34"/>
      <c r="D136" s="30"/>
      <c r="E136" s="34"/>
      <c r="F136" s="34"/>
      <c r="G136" s="44"/>
      <c r="H136" s="17"/>
      <c r="I136" s="27"/>
      <c r="J136" s="30"/>
      <c r="K136" s="26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26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26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26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26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30"/>
      <c r="K141" s="26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26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26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26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26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26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26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26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26"/>
    </row>
    <row r="152" spans="1:11" x14ac:dyDescent="0.25">
      <c r="A152" s="21"/>
      <c r="B152" s="30"/>
      <c r="C152" s="34"/>
      <c r="D152" s="30"/>
      <c r="E152" s="34"/>
      <c r="F152" s="34"/>
      <c r="G152" s="44"/>
      <c r="H152" s="17"/>
      <c r="I152" s="27"/>
      <c r="J152" s="30"/>
      <c r="K152" s="26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26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26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  <row r="157" spans="1:11" x14ac:dyDescent="0.25">
      <c r="A157" s="21"/>
      <c r="B157" s="30"/>
      <c r="C157" s="34"/>
      <c r="D157" s="30"/>
      <c r="E157" s="34"/>
      <c r="F157" s="34"/>
      <c r="G157" s="44"/>
      <c r="H157" s="17"/>
      <c r="I157" s="27"/>
      <c r="J157" s="30"/>
      <c r="K157" s="26"/>
    </row>
    <row r="158" spans="1:11" x14ac:dyDescent="0.25">
      <c r="A158" s="21"/>
      <c r="B158" s="30"/>
      <c r="C158" s="34"/>
      <c r="D158" s="30"/>
      <c r="E158" s="34"/>
      <c r="F158" s="34"/>
      <c r="G158" s="44"/>
      <c r="H158" s="17"/>
      <c r="I158" s="27"/>
      <c r="J158" s="30"/>
      <c r="K158" s="26"/>
    </row>
    <row r="159" spans="1:11" x14ac:dyDescent="0.25">
      <c r="A159" s="21"/>
      <c r="B159" s="30"/>
      <c r="C159" s="34"/>
      <c r="D159" s="30"/>
      <c r="E159" s="34"/>
      <c r="F159" s="34"/>
      <c r="G159" s="44"/>
      <c r="H159" s="17"/>
      <c r="I159" s="27"/>
      <c r="J159" s="30"/>
      <c r="K159" s="26"/>
    </row>
    <row r="160" spans="1:11" x14ac:dyDescent="0.25">
      <c r="A160" s="21"/>
      <c r="B160" s="30"/>
      <c r="C160" s="34"/>
      <c r="D160" s="30"/>
      <c r="E160" s="34"/>
      <c r="F160" s="34"/>
      <c r="G160" s="44"/>
      <c r="H160" s="17"/>
      <c r="I160" s="27"/>
      <c r="J160" s="30"/>
      <c r="K160" s="26"/>
    </row>
    <row r="161" spans="1:11" x14ac:dyDescent="0.25">
      <c r="A161" s="21"/>
      <c r="B161" s="30"/>
      <c r="C161" s="34"/>
      <c r="D161" s="30"/>
      <c r="E161" s="34"/>
      <c r="F161" s="34"/>
      <c r="G161" s="44"/>
      <c r="H161" s="17"/>
      <c r="I161" s="27"/>
      <c r="J161" s="30"/>
      <c r="K161" s="26"/>
    </row>
    <row r="162" spans="1:11" x14ac:dyDescent="0.25">
      <c r="A162" s="21"/>
      <c r="B162" s="30"/>
      <c r="C162" s="34"/>
      <c r="D162" s="30"/>
      <c r="E162" s="34"/>
      <c r="F162" s="34"/>
      <c r="G162" s="44"/>
      <c r="H162" s="17"/>
      <c r="I162" s="27"/>
      <c r="J162" s="30"/>
      <c r="K162" s="26"/>
    </row>
    <row r="163" spans="1:11" x14ac:dyDescent="0.25">
      <c r="A163" s="21"/>
      <c r="B163" s="30"/>
      <c r="C163" s="34"/>
      <c r="D163" s="30"/>
      <c r="E163" s="34"/>
      <c r="F163" s="34"/>
      <c r="G163" s="44"/>
      <c r="H163" s="17"/>
      <c r="I163" s="27"/>
      <c r="J163" s="30"/>
      <c r="K163" s="26"/>
    </row>
    <row r="164" spans="1:11" x14ac:dyDescent="0.25">
      <c r="A164" s="21"/>
      <c r="B164" s="30"/>
      <c r="C164" s="34"/>
      <c r="D164" s="30"/>
      <c r="E164" s="34"/>
      <c r="F164" s="34"/>
      <c r="G164" s="44"/>
      <c r="H164" s="17"/>
      <c r="I164" s="27"/>
      <c r="J164" s="30"/>
      <c r="K164" s="26"/>
    </row>
    <row r="165" spans="1:11" x14ac:dyDescent="0.25">
      <c r="A165" s="21"/>
      <c r="B165" s="30"/>
      <c r="C165" s="34"/>
      <c r="D165" s="30"/>
      <c r="E165" s="34"/>
      <c r="F165" s="34"/>
      <c r="G165" s="44"/>
      <c r="H165" s="17"/>
      <c r="I165" s="27"/>
      <c r="J165" s="30"/>
      <c r="K165" s="26"/>
    </row>
    <row r="166" spans="1:11" x14ac:dyDescent="0.25">
      <c r="A166" s="21"/>
      <c r="B166" s="30"/>
      <c r="C166" s="34"/>
      <c r="D166" s="30"/>
      <c r="E166" s="34"/>
      <c r="F166" s="34"/>
      <c r="G166" s="44"/>
      <c r="H166" s="17"/>
      <c r="I166" s="27"/>
      <c r="J166" s="30"/>
      <c r="K166" s="26"/>
    </row>
    <row r="167" spans="1:11" x14ac:dyDescent="0.25">
      <c r="A167" s="21"/>
      <c r="B167" s="30"/>
      <c r="C167" s="34"/>
      <c r="D167" s="30"/>
      <c r="E167" s="34"/>
      <c r="F167" s="34"/>
      <c r="G167" s="44"/>
      <c r="H167" s="17"/>
      <c r="I167" s="27"/>
      <c r="J167" s="30"/>
      <c r="K167" s="26"/>
    </row>
    <row r="168" spans="1:11" x14ac:dyDescent="0.25">
      <c r="A168" s="21"/>
      <c r="B168" s="30"/>
      <c r="C168" s="34"/>
      <c r="D168" s="30"/>
      <c r="E168" s="34"/>
      <c r="F168" s="34"/>
      <c r="G168" s="44"/>
      <c r="H168" s="17"/>
      <c r="I168" s="27"/>
      <c r="J168" s="30"/>
      <c r="K168" s="26"/>
    </row>
    <row r="169" spans="1:11" x14ac:dyDescent="0.25">
      <c r="A169" s="21"/>
      <c r="B169" s="30"/>
      <c r="C169" s="34"/>
      <c r="D169" s="30"/>
      <c r="E169" s="34"/>
      <c r="F169" s="34"/>
      <c r="G169" s="44"/>
      <c r="H169" s="17"/>
      <c r="I169" s="27"/>
      <c r="J169" s="30"/>
      <c r="K169" s="26"/>
    </row>
    <row r="170" spans="1:11" x14ac:dyDescent="0.25">
      <c r="A170" s="21"/>
      <c r="B170" s="30"/>
      <c r="C170" s="34"/>
      <c r="D170" s="30"/>
      <c r="E170" s="34"/>
      <c r="F170" s="34"/>
      <c r="G170" s="44"/>
      <c r="H170" s="17"/>
      <c r="I170" s="27"/>
      <c r="J170" s="30"/>
      <c r="K170" s="26"/>
    </row>
    <row r="171" spans="1:11" x14ac:dyDescent="0.25">
      <c r="A171" s="21"/>
      <c r="B171" s="30"/>
      <c r="C171" s="34"/>
      <c r="D171" s="30"/>
      <c r="E171" s="34"/>
      <c r="F171" s="34"/>
      <c r="G171" s="44"/>
      <c r="H171" s="17"/>
      <c r="I171" s="27"/>
      <c r="J171" s="30"/>
      <c r="K171" s="26"/>
    </row>
    <row r="172" spans="1:11" x14ac:dyDescent="0.25">
      <c r="A172" s="21"/>
      <c r="B172" s="30"/>
      <c r="C172" s="34"/>
      <c r="D172" s="30"/>
      <c r="E172" s="34"/>
      <c r="F172" s="34"/>
      <c r="G172" s="44"/>
      <c r="H172" s="17"/>
      <c r="I172" s="27"/>
      <c r="J172" s="30"/>
      <c r="K172" s="26"/>
    </row>
    <row r="173" spans="1:11" x14ac:dyDescent="0.25">
      <c r="A173" s="21"/>
      <c r="B173" s="30"/>
      <c r="C173" s="34"/>
      <c r="D173" s="30"/>
      <c r="E173" s="34"/>
      <c r="F173" s="34"/>
      <c r="G173" s="44"/>
      <c r="H173" s="17"/>
      <c r="I173" s="27"/>
      <c r="J173" s="30"/>
      <c r="K173" s="26"/>
    </row>
    <row r="174" spans="1:11" x14ac:dyDescent="0.25">
      <c r="A174" s="21"/>
      <c r="B174" s="30"/>
      <c r="C174" s="34"/>
      <c r="D174" s="30"/>
      <c r="E174" s="34"/>
      <c r="F174" s="34"/>
      <c r="G174" s="44"/>
      <c r="H174" s="17"/>
      <c r="I174" s="27"/>
      <c r="J174" s="30"/>
      <c r="K174" s="26"/>
    </row>
    <row r="175" spans="1:11" x14ac:dyDescent="0.25">
      <c r="A175" s="21"/>
      <c r="B175" s="30"/>
      <c r="C175" s="34"/>
      <c r="D175" s="30"/>
      <c r="E175" s="34"/>
      <c r="F175" s="34"/>
      <c r="G175" s="44"/>
      <c r="H175" s="17"/>
      <c r="I175" s="27"/>
      <c r="J175" s="30"/>
      <c r="K175" s="26"/>
    </row>
    <row r="176" spans="1:11" x14ac:dyDescent="0.25">
      <c r="A176" s="21"/>
      <c r="B176" s="30"/>
      <c r="C176" s="34"/>
      <c r="D176" s="30"/>
      <c r="E176" s="34"/>
      <c r="F176" s="34"/>
      <c r="G176" s="44"/>
      <c r="H176" s="17"/>
      <c r="I176" s="27"/>
      <c r="J176" s="30"/>
      <c r="K176" s="26"/>
    </row>
    <row r="177" spans="1:11" x14ac:dyDescent="0.25">
      <c r="A177" s="21"/>
      <c r="B177" s="30"/>
      <c r="C177" s="34"/>
      <c r="D177" s="30"/>
      <c r="E177" s="34"/>
      <c r="F177" s="34"/>
      <c r="G177" s="44"/>
      <c r="H177" s="17"/>
      <c r="I177" s="27"/>
      <c r="J177" s="30"/>
      <c r="K177" s="26"/>
    </row>
    <row r="178" spans="1:11" x14ac:dyDescent="0.25">
      <c r="A178" s="21"/>
      <c r="B178" s="30"/>
      <c r="C178" s="34"/>
      <c r="D178" s="30"/>
      <c r="E178" s="34"/>
      <c r="F178" s="34"/>
      <c r="G178" s="44"/>
      <c r="H178" s="17"/>
      <c r="I178" s="27"/>
      <c r="J178" s="30"/>
      <c r="K178" s="26"/>
    </row>
    <row r="179" spans="1:11" x14ac:dyDescent="0.25">
      <c r="A179" s="21"/>
      <c r="B179" s="30"/>
      <c r="C179" s="34"/>
      <c r="D179" s="30"/>
      <c r="E179" s="34"/>
      <c r="F179" s="34"/>
      <c r="G179" s="44"/>
      <c r="H179" s="17"/>
      <c r="I179" s="27"/>
      <c r="J179" s="30"/>
      <c r="K179" s="26"/>
    </row>
    <row r="180" spans="1:11" x14ac:dyDescent="0.25">
      <c r="A180" s="21"/>
      <c r="B180" s="30"/>
      <c r="C180" s="34"/>
      <c r="D180" s="30"/>
      <c r="E180" s="34"/>
      <c r="F180" s="34"/>
      <c r="G180" s="44"/>
      <c r="H180" s="17"/>
      <c r="I180" s="27"/>
      <c r="J180" s="30"/>
      <c r="K180" s="26"/>
    </row>
    <row r="181" spans="1:11" x14ac:dyDescent="0.25">
      <c r="A181" s="21"/>
      <c r="B181" s="30"/>
      <c r="C181" s="34"/>
      <c r="D181" s="30"/>
      <c r="E181" s="34"/>
      <c r="F181" s="34"/>
      <c r="G181" s="44"/>
      <c r="H181" s="17"/>
      <c r="I181" s="27"/>
      <c r="J181" s="30"/>
      <c r="K181" s="26"/>
    </row>
    <row r="182" spans="1:11" x14ac:dyDescent="0.25">
      <c r="A182" s="21"/>
      <c r="B182" s="30"/>
      <c r="C182" s="34"/>
      <c r="D182" s="30"/>
      <c r="E182" s="34"/>
      <c r="F182" s="34"/>
      <c r="G182" s="44"/>
      <c r="H182" s="17"/>
      <c r="I182" s="27"/>
      <c r="J182" s="30"/>
      <c r="K182" s="26"/>
    </row>
    <row r="183" spans="1:11" x14ac:dyDescent="0.25">
      <c r="A183" s="21"/>
      <c r="B183" s="30"/>
      <c r="C183" s="34"/>
      <c r="D183" s="30"/>
      <c r="E183" s="34"/>
      <c r="F183" s="34"/>
      <c r="G183" s="44"/>
      <c r="H183" s="17"/>
      <c r="I183" s="27"/>
      <c r="J183" s="30"/>
      <c r="K183" s="26"/>
    </row>
    <row r="184" spans="1:11" x14ac:dyDescent="0.25">
      <c r="A184" s="21"/>
      <c r="B184" s="30"/>
      <c r="C184" s="34"/>
      <c r="D184" s="30"/>
      <c r="E184" s="34"/>
      <c r="F184" s="34"/>
      <c r="G184" s="44"/>
      <c r="H184" s="17"/>
      <c r="I184" s="27"/>
      <c r="J184" s="30"/>
      <c r="K184" s="26"/>
    </row>
    <row r="185" spans="1:11" x14ac:dyDescent="0.25">
      <c r="A185" s="21"/>
      <c r="B185" s="30"/>
      <c r="C185" s="34"/>
      <c r="D185" s="30"/>
      <c r="E185" s="34"/>
      <c r="F185" s="34"/>
      <c r="G185" s="44"/>
      <c r="H185" s="17"/>
      <c r="I185" s="27"/>
      <c r="J185" s="30"/>
      <c r="K185" s="26"/>
    </row>
    <row r="186" spans="1:11" x14ac:dyDescent="0.25">
      <c r="A186" s="21"/>
      <c r="B186" s="30"/>
      <c r="C186" s="34"/>
      <c r="D186" s="30"/>
      <c r="E186" s="34"/>
      <c r="F186" s="34"/>
      <c r="G186" s="44"/>
      <c r="H186" s="17"/>
      <c r="I186" s="27"/>
      <c r="J186" s="30"/>
      <c r="K186" s="26"/>
    </row>
    <row r="187" spans="1:11" x14ac:dyDescent="0.25">
      <c r="A187" s="21"/>
      <c r="B187" s="30"/>
      <c r="C187" s="34"/>
      <c r="D187" s="30"/>
      <c r="E187" s="34"/>
      <c r="F187" s="34"/>
      <c r="G187" s="44"/>
      <c r="H187" s="17"/>
      <c r="I187" s="27"/>
      <c r="J187" s="30"/>
      <c r="K187" s="26"/>
    </row>
    <row r="188" spans="1:11" x14ac:dyDescent="0.25">
      <c r="A188" s="21"/>
      <c r="B188" s="30"/>
      <c r="C188" s="34"/>
      <c r="D188" s="30"/>
      <c r="E188" s="34"/>
      <c r="F188" s="34"/>
      <c r="G188" s="44"/>
      <c r="H188" s="17"/>
      <c r="I188" s="27"/>
      <c r="J188" s="30"/>
      <c r="K188" s="26"/>
    </row>
    <row r="189" spans="1:11" x14ac:dyDescent="0.25">
      <c r="A189" s="21"/>
      <c r="B189" s="30"/>
      <c r="C189" s="34"/>
      <c r="D189" s="30"/>
      <c r="E189" s="34"/>
      <c r="F189" s="34"/>
      <c r="G189" s="44"/>
      <c r="H189" s="17"/>
      <c r="I189" s="27"/>
      <c r="J189" s="30"/>
      <c r="K189" s="26"/>
    </row>
    <row r="190" spans="1:11" x14ac:dyDescent="0.25">
      <c r="A190" s="21"/>
      <c r="B190" s="30"/>
      <c r="C190" s="34"/>
      <c r="D190" s="30"/>
      <c r="E190" s="34"/>
      <c r="F190" s="34"/>
      <c r="G190" s="44"/>
      <c r="H190" s="17"/>
      <c r="I190" s="27"/>
      <c r="J190" s="30"/>
      <c r="K190" s="26"/>
    </row>
    <row r="191" spans="1:11" x14ac:dyDescent="0.25">
      <c r="A191" s="21"/>
      <c r="B191" s="30"/>
      <c r="C191" s="34"/>
      <c r="D191" s="30"/>
      <c r="E191" s="34"/>
      <c r="F191" s="34"/>
      <c r="G191" s="44"/>
      <c r="H191" s="17"/>
      <c r="I191" s="27"/>
      <c r="J191" s="30"/>
      <c r="K191" s="26"/>
    </row>
    <row r="192" spans="1:11" x14ac:dyDescent="0.25">
      <c r="A192" s="21"/>
      <c r="B192" s="30"/>
      <c r="C192" s="34"/>
      <c r="D192" s="30"/>
      <c r="E192" s="34"/>
      <c r="F192" s="34"/>
      <c r="G192" s="44"/>
      <c r="H192" s="17"/>
      <c r="I192" s="27"/>
      <c r="J192" s="30"/>
      <c r="K192" s="26"/>
    </row>
    <row r="193" spans="1:11" x14ac:dyDescent="0.25">
      <c r="A193" s="21"/>
      <c r="B193" s="30"/>
      <c r="C193" s="34"/>
      <c r="D193" s="30"/>
      <c r="E193" s="34"/>
      <c r="F193" s="34"/>
      <c r="G193" s="44"/>
      <c r="H193" s="17"/>
      <c r="I193" s="27"/>
      <c r="J193" s="30"/>
      <c r="K193" s="26"/>
    </row>
    <row r="194" spans="1:11" x14ac:dyDescent="0.25">
      <c r="A194" s="21"/>
      <c r="B194" s="30"/>
      <c r="C194" s="34"/>
      <c r="D194" s="30"/>
      <c r="E194" s="34"/>
      <c r="F194" s="34"/>
      <c r="G194" s="44"/>
      <c r="H194" s="17"/>
      <c r="I194" s="27"/>
      <c r="J194" s="30"/>
      <c r="K194" s="26"/>
    </row>
    <row r="195" spans="1:11" x14ac:dyDescent="0.25">
      <c r="A195" s="21"/>
      <c r="B195" s="30"/>
      <c r="C195" s="34"/>
      <c r="D195" s="30"/>
      <c r="E195" s="34"/>
      <c r="F195" s="34"/>
      <c r="G195" s="44"/>
      <c r="H195" s="17"/>
      <c r="I195" s="27"/>
      <c r="J195" s="30"/>
      <c r="K195" s="26"/>
    </row>
    <row r="196" spans="1:11" x14ac:dyDescent="0.25">
      <c r="A196" s="21"/>
      <c r="B196" s="30"/>
      <c r="C196" s="34"/>
      <c r="D196" s="30"/>
      <c r="E196" s="34"/>
      <c r="F196" s="34"/>
      <c r="G196" s="44"/>
      <c r="H196" s="17"/>
      <c r="I196" s="27"/>
      <c r="J196" s="30"/>
      <c r="K196" s="26"/>
    </row>
    <row r="197" spans="1:11" x14ac:dyDescent="0.25">
      <c r="A197" s="21"/>
      <c r="B197" s="30"/>
      <c r="C197" s="34"/>
      <c r="D197" s="30"/>
      <c r="E197" s="34"/>
      <c r="F197" s="34"/>
      <c r="G197" s="44"/>
      <c r="H197" s="17"/>
      <c r="I197" s="27"/>
      <c r="J197" s="30"/>
      <c r="K197" s="26"/>
    </row>
    <row r="198" spans="1:11" x14ac:dyDescent="0.25">
      <c r="A198" s="21"/>
      <c r="B198" s="30"/>
      <c r="C198" s="34"/>
      <c r="D198" s="30"/>
      <c r="E198" s="34"/>
      <c r="F198" s="34"/>
      <c r="G198" s="44"/>
      <c r="H198" s="17"/>
      <c r="I198" s="27"/>
      <c r="J198" s="30"/>
      <c r="K198" s="26"/>
    </row>
    <row r="199" spans="1:11" x14ac:dyDescent="0.25">
      <c r="A199" s="21"/>
      <c r="B199" s="30"/>
      <c r="C199" s="34"/>
      <c r="D199" s="30"/>
      <c r="E199" s="34"/>
      <c r="F199" s="34"/>
      <c r="G199" s="44"/>
      <c r="H199" s="17"/>
      <c r="I199" s="27"/>
      <c r="J199" s="30"/>
      <c r="K199" s="26"/>
    </row>
    <row r="200" spans="1:11" x14ac:dyDescent="0.25">
      <c r="A200" s="21"/>
      <c r="B200" s="30"/>
      <c r="C200" s="34"/>
      <c r="D200" s="30"/>
      <c r="E200" s="34"/>
      <c r="F200" s="34"/>
      <c r="G200" s="44"/>
      <c r="H200" s="17"/>
      <c r="I200" s="27"/>
      <c r="J200" s="30"/>
      <c r="K200" s="26"/>
    </row>
    <row r="201" spans="1:11" x14ac:dyDescent="0.25">
      <c r="A201" s="21"/>
      <c r="B201" s="30"/>
      <c r="C201" s="34"/>
      <c r="D201" s="30"/>
      <c r="E201" s="34"/>
      <c r="F201" s="34"/>
      <c r="G201" s="44"/>
      <c r="H201" s="17"/>
      <c r="I201" s="27"/>
      <c r="J201" s="30"/>
      <c r="K201" s="26"/>
    </row>
    <row r="202" spans="1:11" x14ac:dyDescent="0.25">
      <c r="A202" s="21"/>
      <c r="B202" s="30"/>
      <c r="C202" s="34"/>
      <c r="D202" s="30"/>
      <c r="E202" s="34"/>
      <c r="F202" s="34"/>
      <c r="G202" s="44"/>
      <c r="H202" s="17"/>
      <c r="I202" s="27"/>
      <c r="J202" s="30"/>
      <c r="K202" s="42"/>
    </row>
    <row r="203" spans="1:11" x14ac:dyDescent="0.25">
      <c r="A203" s="21"/>
      <c r="B203" s="30"/>
      <c r="C203" s="34"/>
      <c r="D203" s="30"/>
      <c r="E203" s="34"/>
      <c r="F203" s="34"/>
      <c r="G203" s="44"/>
      <c r="H203" s="17"/>
      <c r="I203" s="27"/>
      <c r="J203" s="30"/>
      <c r="K203" s="42"/>
    </row>
    <row r="204" spans="1:11" x14ac:dyDescent="0.25">
      <c r="A204" s="21"/>
      <c r="B204" s="30"/>
      <c r="C204" s="34"/>
      <c r="D204" s="30"/>
      <c r="E204" s="34"/>
      <c r="F204" s="34"/>
      <c r="G204" s="44"/>
      <c r="H204" s="17"/>
      <c r="I204" s="27"/>
      <c r="J204" s="30"/>
      <c r="K204" s="42"/>
    </row>
    <row r="205" spans="1:11" x14ac:dyDescent="0.25">
      <c r="A205" s="21"/>
      <c r="B205" s="30"/>
      <c r="C205" s="34"/>
      <c r="D205" s="30"/>
      <c r="E205" s="34"/>
      <c r="F205" s="34"/>
      <c r="G205" s="44"/>
      <c r="H205" s="17"/>
      <c r="I205" s="27"/>
      <c r="J205" s="30"/>
      <c r="K205" s="42"/>
    </row>
    <row r="206" spans="1:11" x14ac:dyDescent="0.25">
      <c r="A206" s="21"/>
      <c r="B206" s="30"/>
      <c r="C206" s="34"/>
      <c r="D206" s="30"/>
      <c r="E206" s="34"/>
      <c r="F206" s="34"/>
      <c r="G206" s="44"/>
      <c r="H206" s="17"/>
      <c r="I206" s="27"/>
      <c r="J206" s="30"/>
      <c r="K206" s="26"/>
    </row>
    <row r="207" spans="1:11" x14ac:dyDescent="0.25">
      <c r="A207" s="21"/>
      <c r="B207" s="30"/>
      <c r="C207" s="34"/>
      <c r="D207" s="30"/>
      <c r="E207" s="34"/>
      <c r="F207" s="34"/>
      <c r="G207" s="44"/>
      <c r="H207" s="17"/>
      <c r="I207" s="27"/>
      <c r="J207" s="30"/>
      <c r="K207" s="26"/>
    </row>
    <row r="208" spans="1:11" x14ac:dyDescent="0.25">
      <c r="A208" s="21"/>
      <c r="B208" s="30"/>
      <c r="C208" s="34"/>
      <c r="D208" s="30"/>
      <c r="E208" s="34"/>
      <c r="F208" s="34"/>
      <c r="G208" s="44"/>
      <c r="H208" s="17"/>
      <c r="I208" s="27"/>
      <c r="J208" s="30"/>
      <c r="K208" s="26"/>
    </row>
    <row r="209" spans="1:11" x14ac:dyDescent="0.25">
      <c r="A209" s="21"/>
      <c r="B209" s="30"/>
      <c r="C209" s="34"/>
      <c r="D209" s="30"/>
      <c r="E209" s="34"/>
      <c r="F209" s="34"/>
      <c r="G209" s="44"/>
      <c r="H209" s="17"/>
      <c r="I209" s="27"/>
      <c r="J209" s="30"/>
      <c r="K209" s="26"/>
    </row>
    <row r="210" spans="1:11" x14ac:dyDescent="0.25">
      <c r="A210" s="21"/>
      <c r="B210" s="30"/>
      <c r="C210" s="34"/>
      <c r="D210" s="30"/>
      <c r="E210" s="34"/>
      <c r="F210" s="34"/>
      <c r="G210" s="44"/>
      <c r="H210" s="17"/>
      <c r="I210" s="27"/>
      <c r="J210" s="30"/>
      <c r="K210" s="26"/>
    </row>
    <row r="211" spans="1:11" x14ac:dyDescent="0.25">
      <c r="A211" s="21"/>
      <c r="B211" s="30"/>
      <c r="C211" s="34"/>
      <c r="D211" s="30"/>
      <c r="E211" s="34"/>
      <c r="F211" s="34"/>
      <c r="G211" s="44"/>
      <c r="H211" s="17"/>
      <c r="I211" s="27"/>
      <c r="J211" s="30"/>
      <c r="K211" s="26"/>
    </row>
    <row r="212" spans="1:11" x14ac:dyDescent="0.25">
      <c r="A212" s="21"/>
      <c r="B212" s="30"/>
      <c r="C212" s="34"/>
      <c r="D212" s="30"/>
      <c r="E212" s="34"/>
      <c r="F212" s="34"/>
      <c r="G212" s="44"/>
      <c r="H212" s="17"/>
      <c r="I212" s="27"/>
      <c r="J212" s="30"/>
      <c r="K212" s="26"/>
    </row>
    <row r="213" spans="1:11" x14ac:dyDescent="0.25">
      <c r="A213" s="21"/>
      <c r="B213" s="30"/>
      <c r="C213" s="34"/>
      <c r="D213" s="30"/>
      <c r="E213" s="34"/>
      <c r="F213" s="34"/>
      <c r="G213" s="44"/>
      <c r="H213" s="17"/>
      <c r="I213" s="27"/>
      <c r="J213" s="30"/>
      <c r="K213" s="26"/>
    </row>
    <row r="214" spans="1:11" x14ac:dyDescent="0.25">
      <c r="A214" s="21"/>
      <c r="B214" s="30"/>
      <c r="C214" s="34"/>
      <c r="D214" s="30"/>
      <c r="E214" s="34"/>
      <c r="F214" s="34"/>
      <c r="G214" s="44"/>
      <c r="H214" s="17"/>
      <c r="I214" s="27"/>
      <c r="J214" s="30"/>
      <c r="K214" s="26"/>
    </row>
    <row r="215" spans="1:11" x14ac:dyDescent="0.25">
      <c r="A215" s="21"/>
      <c r="B215" s="30"/>
      <c r="C215" s="34"/>
      <c r="D215" s="30"/>
      <c r="E215" s="34"/>
      <c r="F215" s="34"/>
      <c r="G215" s="44"/>
      <c r="H215" s="17"/>
      <c r="I215" s="27"/>
      <c r="J215" s="30"/>
      <c r="K215" s="26"/>
    </row>
    <row r="216" spans="1:11" x14ac:dyDescent="0.25">
      <c r="A216" s="21"/>
      <c r="B216" s="30"/>
      <c r="C216" s="34"/>
      <c r="D216" s="30"/>
      <c r="E216" s="34"/>
      <c r="F216" s="34"/>
      <c r="G216" s="44"/>
      <c r="H216" s="17"/>
      <c r="I216" s="27"/>
      <c r="J216" s="30"/>
      <c r="K216" s="26"/>
    </row>
    <row r="217" spans="1:11" x14ac:dyDescent="0.25">
      <c r="A217" s="21"/>
      <c r="B217" s="30"/>
      <c r="C217" s="34"/>
      <c r="D217" s="30"/>
      <c r="E217" s="34"/>
      <c r="F217" s="34"/>
      <c r="G217" s="44"/>
      <c r="H217" s="17"/>
      <c r="I217" s="27"/>
      <c r="J217" s="30"/>
      <c r="K217" s="26"/>
    </row>
    <row r="218" spans="1:11" x14ac:dyDescent="0.25">
      <c r="A218" s="21"/>
      <c r="B218" s="30"/>
      <c r="C218" s="34"/>
      <c r="D218" s="30"/>
      <c r="E218" s="34"/>
      <c r="F218" s="34"/>
      <c r="G218" s="44"/>
      <c r="H218" s="17"/>
      <c r="I218" s="27"/>
      <c r="J218" s="30"/>
      <c r="K218" s="26"/>
    </row>
    <row r="219" spans="1:11" x14ac:dyDescent="0.25">
      <c r="A219" s="21"/>
      <c r="B219" s="30"/>
      <c r="C219" s="34"/>
      <c r="D219" s="30"/>
      <c r="E219" s="34"/>
      <c r="F219" s="34"/>
      <c r="G219" s="44"/>
      <c r="H219" s="17"/>
      <c r="I219" s="27"/>
      <c r="J219" s="30"/>
      <c r="K219" s="26"/>
    </row>
    <row r="220" spans="1:11" x14ac:dyDescent="0.25">
      <c r="A220" s="21"/>
      <c r="B220" s="30"/>
      <c r="C220" s="34"/>
      <c r="D220" s="30"/>
      <c r="E220" s="34"/>
      <c r="F220" s="34"/>
      <c r="G220" s="44"/>
      <c r="H220" s="17"/>
      <c r="I220" s="27"/>
      <c r="J220" s="30"/>
      <c r="K220" s="26"/>
    </row>
    <row r="221" spans="1:11" x14ac:dyDescent="0.25">
      <c r="A221" s="21"/>
      <c r="B221" s="30"/>
      <c r="C221" s="34"/>
      <c r="D221" s="30"/>
      <c r="E221" s="34"/>
      <c r="F221" s="34"/>
      <c r="G221" s="44"/>
      <c r="H221" s="17"/>
      <c r="I221" s="27"/>
      <c r="J221" s="30"/>
      <c r="K221" s="26"/>
    </row>
    <row r="222" spans="1:11" x14ac:dyDescent="0.25">
      <c r="A222" s="21"/>
      <c r="B222" s="30"/>
      <c r="C222" s="34"/>
      <c r="D222" s="30"/>
      <c r="E222" s="34"/>
      <c r="F222" s="34"/>
      <c r="G222" s="44"/>
      <c r="H222" s="17"/>
      <c r="I222" s="27"/>
      <c r="J222" s="30"/>
      <c r="K222" s="26"/>
    </row>
    <row r="223" spans="1:11" x14ac:dyDescent="0.25">
      <c r="A223" s="21"/>
      <c r="B223" s="30"/>
      <c r="C223" s="34"/>
      <c r="D223" s="30"/>
      <c r="E223" s="34"/>
      <c r="F223" s="34"/>
      <c r="G223" s="44"/>
      <c r="H223" s="17"/>
      <c r="I223" s="27"/>
      <c r="J223" s="30"/>
      <c r="K223" s="26"/>
    </row>
    <row r="224" spans="1:11" x14ac:dyDescent="0.25">
      <c r="A224" s="21"/>
      <c r="B224" s="30"/>
      <c r="C224" s="34"/>
      <c r="D224" s="30"/>
      <c r="E224" s="34"/>
      <c r="F224" s="34"/>
      <c r="G224" s="44"/>
      <c r="H224" s="17"/>
      <c r="I224" s="27"/>
      <c r="J224" s="30"/>
      <c r="K224" s="26"/>
    </row>
    <row r="225" spans="1:11" x14ac:dyDescent="0.25">
      <c r="A225" s="21"/>
      <c r="B225" s="30"/>
      <c r="C225" s="34"/>
      <c r="D225" s="30"/>
      <c r="E225" s="34"/>
      <c r="F225" s="34"/>
      <c r="G225" s="44"/>
      <c r="H225" s="17"/>
      <c r="I225" s="27"/>
      <c r="J225" s="30"/>
      <c r="K225" s="26"/>
    </row>
  </sheetData>
  <autoFilter ref="A9:K206"/>
  <pageMargins left="0.7" right="0.7" top="0.75" bottom="0.75" header="0.3" footer="0.3"/>
  <pageSetup paperSize="9" scale="6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8"/>
  <sheetViews>
    <sheetView workbookViewId="0">
      <pane ySplit="2" topLeftCell="A173" activePane="bottomLeft" state="frozen"/>
      <selection pane="bottomLeft" activeCell="C186" sqref="C186"/>
    </sheetView>
  </sheetViews>
  <sheetFormatPr defaultRowHeight="12.75" x14ac:dyDescent="0.2"/>
  <cols>
    <col min="1" max="1" width="13.7109375" style="1" bestFit="1" customWidth="1"/>
    <col min="2" max="2" width="35" style="1" customWidth="1"/>
    <col min="3" max="4" width="12.7109375" style="1" customWidth="1"/>
    <col min="5" max="5" width="11.5703125" style="1" customWidth="1"/>
    <col min="6" max="6" width="31" style="1" customWidth="1"/>
    <col min="7" max="7" width="14.42578125" style="1" customWidth="1"/>
    <col min="8" max="8" width="11.42578125" style="1" customWidth="1"/>
    <col min="9" max="9" width="13.7109375" style="1" customWidth="1"/>
    <col min="10" max="10" width="25.5703125" style="1" bestFit="1" customWidth="1"/>
    <col min="11" max="11" width="17.42578125" style="1" bestFit="1" customWidth="1"/>
    <col min="12" max="12" width="17.28515625" style="1" customWidth="1"/>
    <col min="13" max="13" width="27.140625" style="1" bestFit="1" customWidth="1"/>
    <col min="14" max="16384" width="9.140625" style="1"/>
  </cols>
  <sheetData>
    <row r="1" spans="1:14" x14ac:dyDescent="0.2">
      <c r="A1" s="48" t="s">
        <v>438</v>
      </c>
    </row>
    <row r="2" spans="1:14" ht="38.25" x14ac:dyDescent="0.25">
      <c r="A2" s="51" t="s">
        <v>12</v>
      </c>
      <c r="B2" s="51" t="s">
        <v>13</v>
      </c>
      <c r="C2" s="51" t="s">
        <v>25</v>
      </c>
      <c r="D2" s="51" t="s">
        <v>439</v>
      </c>
      <c r="E2" s="51" t="s">
        <v>14</v>
      </c>
      <c r="F2" s="51" t="s">
        <v>447</v>
      </c>
      <c r="G2" s="51" t="s">
        <v>222</v>
      </c>
      <c r="H2" s="51" t="s">
        <v>450</v>
      </c>
      <c r="I2" s="51" t="s">
        <v>511</v>
      </c>
      <c r="J2"/>
      <c r="K2" s="49" t="s">
        <v>524</v>
      </c>
      <c r="L2"/>
      <c r="M2"/>
    </row>
    <row r="3" spans="1:14" ht="15" x14ac:dyDescent="0.25">
      <c r="A3" s="1" t="s">
        <v>488</v>
      </c>
      <c r="B3" s="1" t="s">
        <v>489</v>
      </c>
      <c r="C3" s="1">
        <v>0</v>
      </c>
      <c r="D3" s="1">
        <v>2000</v>
      </c>
      <c r="E3" s="1">
        <f>-D3</f>
        <v>-2000</v>
      </c>
      <c r="F3" s="1" t="s">
        <v>490</v>
      </c>
      <c r="G3" s="1" t="s">
        <v>491</v>
      </c>
      <c r="I3" s="1" t="s">
        <v>505</v>
      </c>
      <c r="J3" s="49" t="s">
        <v>511</v>
      </c>
      <c r="K3" s="52" t="s">
        <v>523</v>
      </c>
      <c r="L3" s="52" t="s">
        <v>522</v>
      </c>
      <c r="M3" s="52" t="s">
        <v>525</v>
      </c>
    </row>
    <row r="4" spans="1:14" ht="15" x14ac:dyDescent="0.25">
      <c r="A4" s="1" t="s">
        <v>488</v>
      </c>
      <c r="B4" s="1" t="s">
        <v>492</v>
      </c>
      <c r="C4" s="1">
        <v>0</v>
      </c>
      <c r="D4" s="1">
        <v>1000</v>
      </c>
      <c r="E4" s="1">
        <f>+E3+C4-D4</f>
        <v>-3000</v>
      </c>
      <c r="F4" s="1" t="s">
        <v>493</v>
      </c>
      <c r="G4" s="1" t="s">
        <v>491</v>
      </c>
      <c r="I4" s="1" t="s">
        <v>505</v>
      </c>
      <c r="J4" s="29" t="s">
        <v>506</v>
      </c>
      <c r="K4" s="50">
        <v>60024</v>
      </c>
      <c r="L4" s="50">
        <v>55815</v>
      </c>
      <c r="M4" s="50">
        <v>4209</v>
      </c>
    </row>
    <row r="5" spans="1:14" ht="15" x14ac:dyDescent="0.25">
      <c r="A5" s="1" t="s">
        <v>494</v>
      </c>
      <c r="B5" s="1" t="s">
        <v>489</v>
      </c>
      <c r="C5" s="1">
        <v>0</v>
      </c>
      <c r="D5" s="1">
        <v>2000</v>
      </c>
      <c r="E5" s="1">
        <f t="shared" ref="E5:E68" si="0">+E4+C5-D5</f>
        <v>-5000</v>
      </c>
      <c r="F5" s="1" t="s">
        <v>490</v>
      </c>
      <c r="G5" s="1" t="s">
        <v>495</v>
      </c>
      <c r="I5" s="1" t="s">
        <v>506</v>
      </c>
      <c r="J5" s="29" t="s">
        <v>508</v>
      </c>
      <c r="K5" s="50">
        <v>13775</v>
      </c>
      <c r="L5" s="50">
        <v>40814</v>
      </c>
      <c r="M5" s="50">
        <v>-27039</v>
      </c>
    </row>
    <row r="6" spans="1:14" ht="15" x14ac:dyDescent="0.25">
      <c r="A6" s="1" t="s">
        <v>496</v>
      </c>
      <c r="B6" s="1" t="s">
        <v>489</v>
      </c>
      <c r="C6" s="1">
        <v>0</v>
      </c>
      <c r="D6" s="1">
        <v>1500</v>
      </c>
      <c r="E6" s="1">
        <f t="shared" si="0"/>
        <v>-6500</v>
      </c>
      <c r="F6" s="1" t="s">
        <v>490</v>
      </c>
      <c r="G6" s="1" t="s">
        <v>497</v>
      </c>
      <c r="I6" s="1" t="s">
        <v>507</v>
      </c>
      <c r="J6" s="29" t="s">
        <v>507</v>
      </c>
      <c r="K6" s="50">
        <v>1500</v>
      </c>
      <c r="L6" s="50">
        <v>0</v>
      </c>
      <c r="M6" s="50">
        <v>1500</v>
      </c>
      <c r="N6" s="1" t="s">
        <v>552</v>
      </c>
    </row>
    <row r="7" spans="1:14" ht="15" x14ac:dyDescent="0.25">
      <c r="A7" s="1" t="s">
        <v>498</v>
      </c>
      <c r="B7" s="1" t="s">
        <v>518</v>
      </c>
      <c r="C7" s="1">
        <v>0</v>
      </c>
      <c r="D7" s="1">
        <v>746</v>
      </c>
      <c r="E7" s="1">
        <f t="shared" si="0"/>
        <v>-7246</v>
      </c>
      <c r="F7" s="1" t="s">
        <v>547</v>
      </c>
      <c r="G7" s="1" t="s">
        <v>495</v>
      </c>
      <c r="I7" s="1" t="s">
        <v>506</v>
      </c>
      <c r="J7" s="29" t="s">
        <v>505</v>
      </c>
      <c r="K7" s="50">
        <v>3000</v>
      </c>
      <c r="L7" s="50">
        <v>0</v>
      </c>
      <c r="M7" s="50">
        <v>3000</v>
      </c>
      <c r="N7" s="1" t="s">
        <v>552</v>
      </c>
    </row>
    <row r="8" spans="1:14" ht="15" x14ac:dyDescent="0.25">
      <c r="A8" s="1" t="s">
        <v>498</v>
      </c>
      <c r="B8" s="1" t="s">
        <v>499</v>
      </c>
      <c r="C8" s="1">
        <v>0</v>
      </c>
      <c r="D8" s="1">
        <v>400</v>
      </c>
      <c r="E8" s="1">
        <f t="shared" si="0"/>
        <v>-7646</v>
      </c>
      <c r="F8" s="1" t="s">
        <v>500</v>
      </c>
      <c r="G8" s="1" t="s">
        <v>501</v>
      </c>
      <c r="I8" s="1" t="s">
        <v>508</v>
      </c>
      <c r="J8" s="29" t="s">
        <v>510</v>
      </c>
      <c r="K8" s="50">
        <v>2680</v>
      </c>
      <c r="L8" s="50">
        <v>0</v>
      </c>
      <c r="M8" s="50">
        <v>2680</v>
      </c>
      <c r="N8" s="1" t="s">
        <v>552</v>
      </c>
    </row>
    <row r="9" spans="1:14" ht="15" x14ac:dyDescent="0.25">
      <c r="A9" s="1" t="s">
        <v>502</v>
      </c>
      <c r="B9" s="1" t="s">
        <v>503</v>
      </c>
      <c r="C9" s="1">
        <v>0</v>
      </c>
      <c r="D9" s="1">
        <v>1000</v>
      </c>
      <c r="E9" s="1">
        <f t="shared" si="0"/>
        <v>-8646</v>
      </c>
      <c r="F9" s="1" t="s">
        <v>504</v>
      </c>
      <c r="G9" s="1" t="s">
        <v>495</v>
      </c>
      <c r="I9" s="1" t="s">
        <v>506</v>
      </c>
      <c r="J9" s="29" t="s">
        <v>546</v>
      </c>
      <c r="K9" s="50">
        <v>3000</v>
      </c>
      <c r="L9" s="50">
        <v>0</v>
      </c>
      <c r="M9" s="50">
        <v>3000</v>
      </c>
    </row>
    <row r="10" spans="1:14" ht="15" x14ac:dyDescent="0.25">
      <c r="A10" s="1" t="s">
        <v>502</v>
      </c>
      <c r="B10" s="1" t="s">
        <v>503</v>
      </c>
      <c r="C10" s="1">
        <v>0</v>
      </c>
      <c r="D10" s="1">
        <v>500</v>
      </c>
      <c r="E10" s="1">
        <f t="shared" si="0"/>
        <v>-9146</v>
      </c>
      <c r="F10" s="1" t="s">
        <v>504</v>
      </c>
      <c r="G10" s="1" t="s">
        <v>509</v>
      </c>
      <c r="I10" s="1" t="s">
        <v>510</v>
      </c>
      <c r="J10" s="29" t="s">
        <v>521</v>
      </c>
      <c r="K10" s="50">
        <v>83979</v>
      </c>
      <c r="L10" s="50">
        <v>96629</v>
      </c>
      <c r="M10" s="50">
        <v>-12650</v>
      </c>
    </row>
    <row r="11" spans="1:14" ht="15" x14ac:dyDescent="0.25">
      <c r="A11" s="1" t="s">
        <v>440</v>
      </c>
      <c r="B11" s="1" t="s">
        <v>441</v>
      </c>
      <c r="C11" s="1">
        <v>3408</v>
      </c>
      <c r="D11" s="1">
        <v>0</v>
      </c>
      <c r="E11" s="1">
        <f t="shared" si="0"/>
        <v>-5738</v>
      </c>
      <c r="F11" s="1" t="s">
        <v>208</v>
      </c>
      <c r="G11" s="1" t="s">
        <v>271</v>
      </c>
      <c r="H11" s="43">
        <v>44013</v>
      </c>
      <c r="I11" s="1" t="s">
        <v>506</v>
      </c>
      <c r="J11"/>
      <c r="K11"/>
      <c r="L11"/>
    </row>
    <row r="12" spans="1:14" ht="15" x14ac:dyDescent="0.25">
      <c r="A12" s="1" t="s">
        <v>512</v>
      </c>
      <c r="B12" s="1" t="s">
        <v>513</v>
      </c>
      <c r="C12" s="1">
        <v>0</v>
      </c>
      <c r="D12" s="1">
        <v>180</v>
      </c>
      <c r="E12" s="1">
        <f t="shared" si="0"/>
        <v>-5918</v>
      </c>
      <c r="F12" s="1" t="s">
        <v>514</v>
      </c>
      <c r="G12" s="1" t="s">
        <v>509</v>
      </c>
      <c r="H12" s="43"/>
      <c r="I12" s="1" t="s">
        <v>510</v>
      </c>
      <c r="J12"/>
      <c r="K12"/>
      <c r="L12"/>
    </row>
    <row r="13" spans="1:14" ht="15" x14ac:dyDescent="0.25">
      <c r="A13" s="1" t="s">
        <v>512</v>
      </c>
      <c r="B13" s="1" t="s">
        <v>515</v>
      </c>
      <c r="C13" s="1">
        <v>0</v>
      </c>
      <c r="D13" s="1">
        <v>3400</v>
      </c>
      <c r="E13" s="1">
        <f t="shared" si="0"/>
        <v>-9318</v>
      </c>
      <c r="F13" s="1" t="s">
        <v>515</v>
      </c>
      <c r="G13" s="1" t="s">
        <v>495</v>
      </c>
      <c r="H13" s="43"/>
      <c r="I13" s="1" t="s">
        <v>506</v>
      </c>
      <c r="J13"/>
      <c r="K13"/>
      <c r="L13"/>
    </row>
    <row r="14" spans="1:14" ht="15" x14ac:dyDescent="0.25">
      <c r="A14" s="1" t="s">
        <v>512</v>
      </c>
      <c r="B14" s="1" t="s">
        <v>515</v>
      </c>
      <c r="C14" s="1">
        <v>0</v>
      </c>
      <c r="D14" s="1">
        <v>2000</v>
      </c>
      <c r="E14" s="1">
        <f t="shared" si="0"/>
        <v>-11318</v>
      </c>
      <c r="F14" s="1" t="s">
        <v>515</v>
      </c>
      <c r="G14" s="1" t="s">
        <v>509</v>
      </c>
      <c r="H14" s="43"/>
      <c r="I14" s="1" t="s">
        <v>510</v>
      </c>
      <c r="J14"/>
      <c r="K14"/>
      <c r="L14"/>
    </row>
    <row r="15" spans="1:14" ht="15" x14ac:dyDescent="0.25">
      <c r="A15" s="1" t="s">
        <v>442</v>
      </c>
      <c r="B15" s="1" t="s">
        <v>518</v>
      </c>
      <c r="C15" s="1">
        <v>0</v>
      </c>
      <c r="D15" s="1">
        <v>485</v>
      </c>
      <c r="E15" s="1">
        <f t="shared" si="0"/>
        <v>-11803</v>
      </c>
      <c r="F15" s="1" t="s">
        <v>516</v>
      </c>
      <c r="G15" s="1" t="s">
        <v>495</v>
      </c>
      <c r="H15" s="43"/>
      <c r="I15" s="1" t="s">
        <v>506</v>
      </c>
      <c r="J15"/>
      <c r="K15"/>
      <c r="L15"/>
    </row>
    <row r="16" spans="1:14" ht="15" x14ac:dyDescent="0.25">
      <c r="A16" s="1" t="s">
        <v>442</v>
      </c>
      <c r="B16" s="1" t="s">
        <v>445</v>
      </c>
      <c r="C16" s="1">
        <v>3408</v>
      </c>
      <c r="D16" s="1">
        <v>0</v>
      </c>
      <c r="E16" s="1">
        <f t="shared" si="0"/>
        <v>-8395</v>
      </c>
      <c r="F16" s="1" t="s">
        <v>208</v>
      </c>
      <c r="G16" s="1" t="s">
        <v>298</v>
      </c>
      <c r="H16" s="43">
        <v>44013</v>
      </c>
      <c r="I16" s="1" t="s">
        <v>506</v>
      </c>
      <c r="J16"/>
      <c r="K16"/>
      <c r="L16"/>
    </row>
    <row r="17" spans="1:12" ht="15" x14ac:dyDescent="0.25">
      <c r="A17" s="1" t="s">
        <v>444</v>
      </c>
      <c r="B17" s="1" t="s">
        <v>446</v>
      </c>
      <c r="C17" s="1">
        <v>3183</v>
      </c>
      <c r="D17" s="1">
        <v>0</v>
      </c>
      <c r="E17" s="1">
        <f t="shared" si="0"/>
        <v>-5212</v>
      </c>
      <c r="F17" s="1" t="s">
        <v>208</v>
      </c>
      <c r="G17" s="1" t="s">
        <v>443</v>
      </c>
      <c r="H17" s="43">
        <v>44013</v>
      </c>
      <c r="I17" s="1" t="s">
        <v>506</v>
      </c>
      <c r="J17"/>
      <c r="K17"/>
      <c r="L17"/>
    </row>
    <row r="18" spans="1:12" ht="15" x14ac:dyDescent="0.25">
      <c r="A18" s="1" t="s">
        <v>517</v>
      </c>
      <c r="B18" s="1" t="s">
        <v>518</v>
      </c>
      <c r="C18" s="1">
        <v>0</v>
      </c>
      <c r="D18" s="1">
        <v>90</v>
      </c>
      <c r="E18" s="1">
        <f t="shared" si="0"/>
        <v>-5302</v>
      </c>
      <c r="F18" s="1" t="s">
        <v>519</v>
      </c>
      <c r="G18" s="1" t="s">
        <v>495</v>
      </c>
      <c r="H18" s="43"/>
      <c r="I18" s="1" t="s">
        <v>506</v>
      </c>
      <c r="J18"/>
      <c r="K18"/>
      <c r="L18"/>
    </row>
    <row r="19" spans="1:12" ht="15" x14ac:dyDescent="0.25">
      <c r="A19" s="1" t="s">
        <v>458</v>
      </c>
      <c r="B19" s="1" t="s">
        <v>518</v>
      </c>
      <c r="C19" s="1">
        <v>0</v>
      </c>
      <c r="D19" s="1">
        <v>45</v>
      </c>
      <c r="E19" s="1">
        <f t="shared" si="0"/>
        <v>-5347</v>
      </c>
      <c r="F19" s="1" t="s">
        <v>520</v>
      </c>
      <c r="G19" s="1" t="s">
        <v>495</v>
      </c>
      <c r="H19" s="43"/>
      <c r="I19" s="1" t="s">
        <v>506</v>
      </c>
      <c r="J19"/>
      <c r="K19"/>
      <c r="L19"/>
    </row>
    <row r="20" spans="1:12" x14ac:dyDescent="0.2">
      <c r="A20" s="1" t="s">
        <v>458</v>
      </c>
      <c r="B20" s="1" t="s">
        <v>457</v>
      </c>
      <c r="C20" s="1">
        <v>3408</v>
      </c>
      <c r="D20" s="1">
        <v>0</v>
      </c>
      <c r="E20" s="1">
        <f t="shared" si="0"/>
        <v>-1939</v>
      </c>
      <c r="F20" s="1" t="s">
        <v>208</v>
      </c>
      <c r="G20" s="1" t="s">
        <v>335</v>
      </c>
      <c r="H20" s="43">
        <v>44013</v>
      </c>
      <c r="I20" s="1" t="s">
        <v>506</v>
      </c>
    </row>
    <row r="21" spans="1:12" x14ac:dyDescent="0.2">
      <c r="A21" s="1" t="s">
        <v>458</v>
      </c>
      <c r="B21" s="1" t="s">
        <v>457</v>
      </c>
      <c r="C21" s="1">
        <v>3408</v>
      </c>
      <c r="D21" s="1">
        <v>0</v>
      </c>
      <c r="E21" s="1">
        <f t="shared" si="0"/>
        <v>1469</v>
      </c>
      <c r="F21" s="1" t="s">
        <v>208</v>
      </c>
      <c r="G21" s="1" t="s">
        <v>335</v>
      </c>
      <c r="H21" s="43">
        <v>44044</v>
      </c>
      <c r="I21" s="1" t="s">
        <v>506</v>
      </c>
    </row>
    <row r="22" spans="1:12" x14ac:dyDescent="0.2">
      <c r="A22" s="1" t="s">
        <v>458</v>
      </c>
      <c r="B22" s="1" t="s">
        <v>456</v>
      </c>
      <c r="C22" s="1">
        <v>3500</v>
      </c>
      <c r="D22" s="1">
        <v>0</v>
      </c>
      <c r="E22" s="1">
        <f t="shared" si="0"/>
        <v>4969</v>
      </c>
      <c r="F22" s="1" t="s">
        <v>41</v>
      </c>
      <c r="G22" s="1" t="s">
        <v>335</v>
      </c>
      <c r="H22" s="43" t="s">
        <v>41</v>
      </c>
      <c r="I22" s="1" t="s">
        <v>506</v>
      </c>
    </row>
    <row r="23" spans="1:12" x14ac:dyDescent="0.2">
      <c r="A23" s="1" t="s">
        <v>458</v>
      </c>
      <c r="B23" s="1" t="s">
        <v>461</v>
      </c>
      <c r="C23" s="1">
        <v>3500</v>
      </c>
      <c r="D23" s="1">
        <v>0</v>
      </c>
      <c r="E23" s="1">
        <f t="shared" si="0"/>
        <v>8469</v>
      </c>
      <c r="F23" s="1" t="s">
        <v>41</v>
      </c>
      <c r="G23" s="1" t="s">
        <v>312</v>
      </c>
      <c r="H23" s="43" t="s">
        <v>41</v>
      </c>
      <c r="I23" s="1" t="s">
        <v>506</v>
      </c>
    </row>
    <row r="24" spans="1:12" x14ac:dyDescent="0.2">
      <c r="A24" s="1" t="s">
        <v>458</v>
      </c>
      <c r="B24" s="1" t="s">
        <v>459</v>
      </c>
      <c r="C24" s="1">
        <v>32000</v>
      </c>
      <c r="D24" s="1">
        <v>0</v>
      </c>
      <c r="E24" s="1">
        <f t="shared" si="0"/>
        <v>40469</v>
      </c>
      <c r="F24" s="1" t="s">
        <v>41</v>
      </c>
      <c r="G24" s="1" t="s">
        <v>460</v>
      </c>
      <c r="H24" s="43" t="s">
        <v>41</v>
      </c>
      <c r="I24" s="1" t="s">
        <v>506</v>
      </c>
    </row>
    <row r="25" spans="1:12" x14ac:dyDescent="0.2">
      <c r="A25" s="1" t="s">
        <v>465</v>
      </c>
      <c r="B25" s="1" t="s">
        <v>487</v>
      </c>
      <c r="C25" s="1">
        <v>0</v>
      </c>
      <c r="D25" s="1">
        <v>52258</v>
      </c>
      <c r="E25" s="1">
        <f t="shared" si="0"/>
        <v>-11789</v>
      </c>
      <c r="F25" s="1" t="s">
        <v>466</v>
      </c>
      <c r="I25" s="1" t="s">
        <v>506</v>
      </c>
    </row>
    <row r="26" spans="1:12" x14ac:dyDescent="0.2">
      <c r="A26" s="1" t="s">
        <v>486</v>
      </c>
      <c r="B26" s="1" t="s">
        <v>446</v>
      </c>
      <c r="C26" s="1">
        <v>3183</v>
      </c>
      <c r="D26" s="1">
        <v>0</v>
      </c>
      <c r="E26" s="1">
        <f t="shared" si="0"/>
        <v>-8606</v>
      </c>
      <c r="F26" s="1" t="s">
        <v>208</v>
      </c>
      <c r="G26" s="1" t="s">
        <v>443</v>
      </c>
      <c r="H26" s="43">
        <v>44044</v>
      </c>
      <c r="I26" s="1" t="s">
        <v>508</v>
      </c>
    </row>
    <row r="27" spans="1:12" x14ac:dyDescent="0.2">
      <c r="A27" s="1" t="s">
        <v>532</v>
      </c>
      <c r="B27" s="1" t="s">
        <v>535</v>
      </c>
      <c r="C27" s="1">
        <v>6500</v>
      </c>
      <c r="D27" s="1">
        <v>0</v>
      </c>
      <c r="E27" s="1">
        <f t="shared" si="0"/>
        <v>-2106</v>
      </c>
      <c r="F27" s="1" t="s">
        <v>208</v>
      </c>
      <c r="G27" s="1" t="s">
        <v>373</v>
      </c>
      <c r="H27" s="43" t="s">
        <v>536</v>
      </c>
      <c r="I27" s="1" t="s">
        <v>508</v>
      </c>
    </row>
    <row r="28" spans="1:12" x14ac:dyDescent="0.2">
      <c r="A28" s="1" t="s">
        <v>532</v>
      </c>
      <c r="B28" s="1" t="s">
        <v>526</v>
      </c>
      <c r="C28" s="1">
        <v>21000</v>
      </c>
      <c r="D28" s="1">
        <v>0</v>
      </c>
      <c r="E28" s="1">
        <f t="shared" si="0"/>
        <v>18894</v>
      </c>
      <c r="F28" s="1" t="s">
        <v>533</v>
      </c>
      <c r="H28" s="43" t="s">
        <v>41</v>
      </c>
      <c r="I28" s="1" t="s">
        <v>508</v>
      </c>
    </row>
    <row r="29" spans="1:12" x14ac:dyDescent="0.2">
      <c r="A29" s="1" t="s">
        <v>532</v>
      </c>
      <c r="B29" s="1" t="s">
        <v>527</v>
      </c>
      <c r="C29" s="1">
        <v>3500</v>
      </c>
      <c r="D29" s="1">
        <v>0</v>
      </c>
      <c r="E29" s="1">
        <f t="shared" si="0"/>
        <v>22394</v>
      </c>
      <c r="F29" s="1" t="s">
        <v>41</v>
      </c>
      <c r="H29" s="43" t="s">
        <v>41</v>
      </c>
      <c r="I29" s="1" t="s">
        <v>508</v>
      </c>
    </row>
    <row r="30" spans="1:12" x14ac:dyDescent="0.2">
      <c r="A30" s="1" t="s">
        <v>532</v>
      </c>
      <c r="B30" s="1" t="s">
        <v>489</v>
      </c>
      <c r="C30" s="1">
        <v>0</v>
      </c>
      <c r="D30" s="1">
        <v>2000</v>
      </c>
      <c r="E30" s="1">
        <f t="shared" si="0"/>
        <v>20394</v>
      </c>
      <c r="F30" s="1" t="s">
        <v>490</v>
      </c>
      <c r="G30" s="1" t="s">
        <v>501</v>
      </c>
      <c r="I30" s="1" t="s">
        <v>508</v>
      </c>
    </row>
    <row r="31" spans="1:12" x14ac:dyDescent="0.2">
      <c r="A31" s="1" t="s">
        <v>532</v>
      </c>
      <c r="B31" s="1" t="s">
        <v>545</v>
      </c>
      <c r="C31" s="1">
        <v>0</v>
      </c>
      <c r="D31" s="1">
        <v>3000</v>
      </c>
      <c r="E31" s="1">
        <f t="shared" si="0"/>
        <v>17394</v>
      </c>
      <c r="F31" s="1" t="s">
        <v>545</v>
      </c>
      <c r="H31" s="43"/>
      <c r="I31" s="1" t="s">
        <v>508</v>
      </c>
    </row>
    <row r="32" spans="1:12" x14ac:dyDescent="0.2">
      <c r="A32" s="1" t="s">
        <v>532</v>
      </c>
      <c r="B32" s="1" t="s">
        <v>548</v>
      </c>
      <c r="C32" s="1">
        <v>0</v>
      </c>
      <c r="D32" s="1">
        <v>11375</v>
      </c>
      <c r="E32" s="1">
        <f t="shared" si="0"/>
        <v>6019</v>
      </c>
      <c r="F32" s="1" t="s">
        <v>548</v>
      </c>
      <c r="H32" s="43"/>
      <c r="I32" s="1" t="s">
        <v>508</v>
      </c>
    </row>
    <row r="33" spans="1:9" x14ac:dyDescent="0.2">
      <c r="A33" s="1" t="s">
        <v>532</v>
      </c>
      <c r="B33" s="1" t="s">
        <v>549</v>
      </c>
      <c r="C33" s="1">
        <v>3221</v>
      </c>
      <c r="E33" s="1">
        <f t="shared" si="0"/>
        <v>9240</v>
      </c>
      <c r="F33" s="1" t="s">
        <v>208</v>
      </c>
      <c r="G33" s="1" t="s">
        <v>287</v>
      </c>
      <c r="H33" s="43">
        <v>44044</v>
      </c>
      <c r="I33" s="1" t="s">
        <v>508</v>
      </c>
    </row>
    <row r="34" spans="1:9" x14ac:dyDescent="0.2">
      <c r="A34" s="1" t="s">
        <v>553</v>
      </c>
      <c r="B34" s="1" t="s">
        <v>518</v>
      </c>
      <c r="C34" s="1">
        <v>0</v>
      </c>
      <c r="D34" s="1">
        <v>60</v>
      </c>
      <c r="E34" s="1">
        <f t="shared" si="0"/>
        <v>9180</v>
      </c>
      <c r="F34" s="1" t="s">
        <v>554</v>
      </c>
      <c r="H34" s="43"/>
      <c r="I34" s="1" t="s">
        <v>508</v>
      </c>
    </row>
    <row r="35" spans="1:9" x14ac:dyDescent="0.2">
      <c r="A35" s="1" t="s">
        <v>543</v>
      </c>
      <c r="B35" s="1" t="s">
        <v>544</v>
      </c>
      <c r="C35" s="1">
        <v>3410</v>
      </c>
      <c r="D35" s="1">
        <v>0</v>
      </c>
      <c r="E35" s="1">
        <f t="shared" si="0"/>
        <v>12590</v>
      </c>
      <c r="F35" s="1" t="s">
        <v>208</v>
      </c>
      <c r="G35" s="1" t="s">
        <v>294</v>
      </c>
      <c r="I35" s="1" t="s">
        <v>508</v>
      </c>
    </row>
    <row r="36" spans="1:9" x14ac:dyDescent="0.2">
      <c r="A36" s="1" t="s">
        <v>556</v>
      </c>
      <c r="B36" s="1" t="s">
        <v>557</v>
      </c>
      <c r="C36" s="1">
        <v>3500</v>
      </c>
      <c r="D36" s="1">
        <v>0</v>
      </c>
      <c r="E36" s="1">
        <f t="shared" si="0"/>
        <v>16090</v>
      </c>
      <c r="F36" s="1" t="s">
        <v>41</v>
      </c>
      <c r="G36" s="1" t="s">
        <v>279</v>
      </c>
      <c r="I36" s="1" t="s">
        <v>508</v>
      </c>
    </row>
    <row r="37" spans="1:9" x14ac:dyDescent="0.2">
      <c r="A37" s="1" t="s">
        <v>556</v>
      </c>
      <c r="B37" s="1" t="s">
        <v>558</v>
      </c>
      <c r="C37" s="1">
        <v>3500</v>
      </c>
      <c r="D37" s="1">
        <v>0</v>
      </c>
      <c r="E37" s="1">
        <f t="shared" si="0"/>
        <v>19590</v>
      </c>
      <c r="F37" s="1" t="s">
        <v>41</v>
      </c>
      <c r="G37" s="1" t="s">
        <v>278</v>
      </c>
      <c r="I37" s="1" t="s">
        <v>508</v>
      </c>
    </row>
    <row r="38" spans="1:9" x14ac:dyDescent="0.2">
      <c r="A38" s="1" t="s">
        <v>556</v>
      </c>
      <c r="B38" s="1" t="s">
        <v>559</v>
      </c>
      <c r="C38" s="1">
        <v>3500</v>
      </c>
      <c r="D38" s="1">
        <v>0</v>
      </c>
      <c r="E38" s="1">
        <f t="shared" si="0"/>
        <v>23090</v>
      </c>
      <c r="F38" s="1" t="s">
        <v>41</v>
      </c>
      <c r="G38" s="1" t="s">
        <v>326</v>
      </c>
      <c r="I38" s="1" t="s">
        <v>508</v>
      </c>
    </row>
    <row r="39" spans="1:9" x14ac:dyDescent="0.2">
      <c r="A39" s="1" t="s">
        <v>556</v>
      </c>
      <c r="B39" s="1" t="s">
        <v>560</v>
      </c>
      <c r="C39" s="1">
        <v>3394</v>
      </c>
      <c r="D39" s="1">
        <v>0</v>
      </c>
      <c r="E39" s="1">
        <f t="shared" si="0"/>
        <v>26484</v>
      </c>
      <c r="F39" s="1" t="s">
        <v>208</v>
      </c>
      <c r="G39" s="1" t="s">
        <v>282</v>
      </c>
      <c r="H39" s="43">
        <v>44044</v>
      </c>
      <c r="I39" s="1" t="s">
        <v>508</v>
      </c>
    </row>
    <row r="40" spans="1:9" x14ac:dyDescent="0.2">
      <c r="A40" s="1" t="s">
        <v>562</v>
      </c>
      <c r="B40" s="1" t="s">
        <v>561</v>
      </c>
      <c r="C40" s="1">
        <v>3394</v>
      </c>
      <c r="D40" s="1">
        <v>0</v>
      </c>
      <c r="E40" s="1">
        <f t="shared" si="0"/>
        <v>29878</v>
      </c>
      <c r="F40" s="1" t="s">
        <v>208</v>
      </c>
      <c r="G40" s="1" t="s">
        <v>284</v>
      </c>
      <c r="I40" s="1" t="s">
        <v>508</v>
      </c>
    </row>
    <row r="41" spans="1:9" x14ac:dyDescent="0.2">
      <c r="A41" s="1" t="s">
        <v>587</v>
      </c>
      <c r="B41" s="1" t="s">
        <v>588</v>
      </c>
      <c r="C41" s="1">
        <v>0</v>
      </c>
      <c r="D41" s="1">
        <v>15000</v>
      </c>
      <c r="E41" s="1">
        <f t="shared" si="0"/>
        <v>14878</v>
      </c>
      <c r="F41" s="1" t="s">
        <v>589</v>
      </c>
      <c r="I41" s="1" t="s">
        <v>508</v>
      </c>
    </row>
    <row r="42" spans="1:9" x14ac:dyDescent="0.2">
      <c r="A42" s="1" t="s">
        <v>590</v>
      </c>
      <c r="B42" s="1" t="s">
        <v>591</v>
      </c>
      <c r="C42" s="1">
        <f>735*3*6</f>
        <v>13230</v>
      </c>
      <c r="D42" s="1">
        <v>0</v>
      </c>
      <c r="E42" s="1">
        <f t="shared" si="0"/>
        <v>28108</v>
      </c>
      <c r="F42" s="1" t="s">
        <v>208</v>
      </c>
      <c r="G42" s="1" t="s">
        <v>368</v>
      </c>
      <c r="I42" s="1" t="s">
        <v>508</v>
      </c>
    </row>
    <row r="43" spans="1:9" x14ac:dyDescent="0.2">
      <c r="A43" s="1" t="s">
        <v>597</v>
      </c>
      <c r="B43" s="1" t="s">
        <v>598</v>
      </c>
      <c r="C43" s="1">
        <v>40000</v>
      </c>
      <c r="D43" s="1">
        <v>0</v>
      </c>
      <c r="E43" s="1">
        <f t="shared" si="0"/>
        <v>68108</v>
      </c>
      <c r="F43" s="1" t="s">
        <v>599</v>
      </c>
      <c r="I43" s="1" t="s">
        <v>508</v>
      </c>
    </row>
    <row r="44" spans="1:9" x14ac:dyDescent="0.2">
      <c r="A44" s="1" t="s">
        <v>600</v>
      </c>
      <c r="B44" s="1" t="s">
        <v>487</v>
      </c>
      <c r="C44" s="1">
        <v>0</v>
      </c>
      <c r="D44" s="1">
        <v>51900</v>
      </c>
      <c r="E44" s="1">
        <f t="shared" si="0"/>
        <v>16208</v>
      </c>
      <c r="F44" s="1" t="s">
        <v>466</v>
      </c>
      <c r="I44" s="1" t="s">
        <v>508</v>
      </c>
    </row>
    <row r="45" spans="1:9" x14ac:dyDescent="0.2">
      <c r="A45" s="1" t="s">
        <v>602</v>
      </c>
      <c r="B45" s="1" t="s">
        <v>603</v>
      </c>
      <c r="C45" s="1">
        <v>10000</v>
      </c>
      <c r="D45" s="1">
        <v>0</v>
      </c>
      <c r="E45" s="1">
        <f t="shared" si="0"/>
        <v>26208</v>
      </c>
      <c r="F45" s="1" t="s">
        <v>41</v>
      </c>
      <c r="G45" s="1" t="s">
        <v>604</v>
      </c>
      <c r="I45" s="1" t="s">
        <v>508</v>
      </c>
    </row>
    <row r="46" spans="1:9" x14ac:dyDescent="0.2">
      <c r="A46" s="1" t="s">
        <v>601</v>
      </c>
      <c r="B46" s="1" t="s">
        <v>489</v>
      </c>
      <c r="C46" s="1">
        <v>0</v>
      </c>
      <c r="D46" s="1">
        <v>2000</v>
      </c>
      <c r="E46" s="1">
        <f t="shared" si="0"/>
        <v>24208</v>
      </c>
      <c r="F46" s="1" t="s">
        <v>490</v>
      </c>
      <c r="G46" s="1" t="s">
        <v>501</v>
      </c>
      <c r="I46" s="1" t="s">
        <v>508</v>
      </c>
    </row>
    <row r="47" spans="1:9" x14ac:dyDescent="0.2">
      <c r="A47" s="1" t="s">
        <v>658</v>
      </c>
      <c r="B47" s="1" t="s">
        <v>489</v>
      </c>
      <c r="C47" s="1">
        <v>0</v>
      </c>
      <c r="D47" s="1">
        <v>2000</v>
      </c>
      <c r="E47" s="1">
        <f t="shared" si="0"/>
        <v>22208</v>
      </c>
      <c r="F47" s="1" t="s">
        <v>490</v>
      </c>
      <c r="G47" s="1" t="s">
        <v>501</v>
      </c>
      <c r="I47" s="1" t="s">
        <v>508</v>
      </c>
    </row>
    <row r="48" spans="1:9" x14ac:dyDescent="0.2">
      <c r="A48" s="1" t="s">
        <v>658</v>
      </c>
      <c r="B48" s="1" t="s">
        <v>489</v>
      </c>
      <c r="C48" s="1">
        <v>0</v>
      </c>
      <c r="D48" s="1">
        <v>2000</v>
      </c>
      <c r="E48" s="1">
        <f t="shared" si="0"/>
        <v>20208</v>
      </c>
      <c r="F48" s="1" t="s">
        <v>490</v>
      </c>
      <c r="G48" s="1" t="s">
        <v>501</v>
      </c>
      <c r="I48" s="1" t="s">
        <v>508</v>
      </c>
    </row>
    <row r="49" spans="1:9" x14ac:dyDescent="0.2">
      <c r="A49" s="1" t="s">
        <v>659</v>
      </c>
      <c r="B49" s="1" t="s">
        <v>660</v>
      </c>
      <c r="C49" s="1">
        <v>3221</v>
      </c>
      <c r="D49" s="1">
        <v>0</v>
      </c>
      <c r="E49" s="1">
        <f t="shared" si="0"/>
        <v>23429</v>
      </c>
      <c r="F49" s="1" t="s">
        <v>208</v>
      </c>
      <c r="G49" s="1" t="s">
        <v>396</v>
      </c>
      <c r="I49" s="1" t="s">
        <v>508</v>
      </c>
    </row>
    <row r="50" spans="1:9" x14ac:dyDescent="0.2">
      <c r="A50" s="1" t="s">
        <v>652</v>
      </c>
      <c r="B50" s="1" t="s">
        <v>598</v>
      </c>
      <c r="C50" s="1">
        <v>40000</v>
      </c>
      <c r="D50" s="1">
        <v>0</v>
      </c>
      <c r="E50" s="1">
        <f t="shared" si="0"/>
        <v>63429</v>
      </c>
      <c r="F50" s="1" t="s">
        <v>599</v>
      </c>
      <c r="I50" s="1" t="s">
        <v>508</v>
      </c>
    </row>
    <row r="51" spans="1:9" x14ac:dyDescent="0.2">
      <c r="A51" s="1" t="s">
        <v>653</v>
      </c>
      <c r="B51" s="1" t="s">
        <v>487</v>
      </c>
      <c r="C51" s="1">
        <v>0</v>
      </c>
      <c r="D51" s="1">
        <v>54000</v>
      </c>
      <c r="E51" s="1">
        <f t="shared" si="0"/>
        <v>9429</v>
      </c>
      <c r="F51" s="1" t="s">
        <v>466</v>
      </c>
      <c r="G51" s="1" t="s">
        <v>656</v>
      </c>
      <c r="I51" s="1" t="s">
        <v>508</v>
      </c>
    </row>
    <row r="52" spans="1:9" x14ac:dyDescent="0.2">
      <c r="A52" s="1" t="s">
        <v>654</v>
      </c>
      <c r="B52" s="1" t="s">
        <v>655</v>
      </c>
      <c r="C52" s="1">
        <v>0</v>
      </c>
      <c r="D52" s="1">
        <v>8000</v>
      </c>
      <c r="E52" s="1">
        <f t="shared" si="0"/>
        <v>1429</v>
      </c>
      <c r="F52" s="1" t="s">
        <v>589</v>
      </c>
      <c r="G52" s="1" t="s">
        <v>657</v>
      </c>
      <c r="I52" s="1" t="s">
        <v>508</v>
      </c>
    </row>
    <row r="53" spans="1:9" x14ac:dyDescent="0.2">
      <c r="A53" s="1" t="s">
        <v>654</v>
      </c>
      <c r="B53" s="1" t="s">
        <v>446</v>
      </c>
      <c r="C53" s="1">
        <v>3183</v>
      </c>
      <c r="D53" s="1">
        <v>0</v>
      </c>
      <c r="E53" s="1">
        <f t="shared" si="0"/>
        <v>4612</v>
      </c>
      <c r="F53" s="1" t="s">
        <v>208</v>
      </c>
      <c r="G53" s="1" t="s">
        <v>443</v>
      </c>
      <c r="H53" s="43">
        <v>44075</v>
      </c>
      <c r="I53" s="1" t="s">
        <v>506</v>
      </c>
    </row>
    <row r="54" spans="1:9" x14ac:dyDescent="0.2">
      <c r="A54" s="1" t="s">
        <v>654</v>
      </c>
      <c r="B54" s="1" t="s">
        <v>544</v>
      </c>
      <c r="C54" s="1">
        <v>3408</v>
      </c>
      <c r="D54" s="1">
        <v>0</v>
      </c>
      <c r="E54" s="1">
        <f t="shared" si="0"/>
        <v>8020</v>
      </c>
      <c r="F54" s="1" t="s">
        <v>208</v>
      </c>
      <c r="G54" s="1" t="s">
        <v>294</v>
      </c>
      <c r="I54" s="1" t="s">
        <v>506</v>
      </c>
    </row>
    <row r="55" spans="1:9" x14ac:dyDescent="0.2">
      <c r="A55" s="1" t="s">
        <v>663</v>
      </c>
      <c r="B55" s="1" t="s">
        <v>603</v>
      </c>
      <c r="C55" s="1">
        <v>10000</v>
      </c>
      <c r="D55" s="1">
        <v>0</v>
      </c>
      <c r="E55" s="1">
        <f t="shared" si="0"/>
        <v>18020</v>
      </c>
      <c r="F55" s="1" t="s">
        <v>41</v>
      </c>
      <c r="G55" s="1" t="s">
        <v>604</v>
      </c>
      <c r="I55" s="1" t="s">
        <v>508</v>
      </c>
    </row>
    <row r="56" spans="1:9" x14ac:dyDescent="0.2">
      <c r="A56" s="1" t="s">
        <v>663</v>
      </c>
      <c r="B56" s="1" t="s">
        <v>666</v>
      </c>
      <c r="C56" s="1">
        <v>0</v>
      </c>
      <c r="D56" s="1">
        <v>5500</v>
      </c>
      <c r="E56" s="1">
        <f t="shared" si="0"/>
        <v>12520</v>
      </c>
      <c r="F56" s="1" t="s">
        <v>667</v>
      </c>
      <c r="I56" s="1" t="s">
        <v>508</v>
      </c>
    </row>
    <row r="57" spans="1:9" x14ac:dyDescent="0.2">
      <c r="A57" s="1" t="s">
        <v>663</v>
      </c>
      <c r="B57" s="1" t="s">
        <v>441</v>
      </c>
      <c r="C57" s="1">
        <v>3408</v>
      </c>
      <c r="D57" s="1">
        <v>0</v>
      </c>
      <c r="E57" s="1">
        <f t="shared" si="0"/>
        <v>15928</v>
      </c>
      <c r="F57" s="1" t="s">
        <v>208</v>
      </c>
      <c r="G57" s="1" t="s">
        <v>271</v>
      </c>
      <c r="H57" s="43">
        <v>44075</v>
      </c>
      <c r="I57" s="1" t="s">
        <v>508</v>
      </c>
    </row>
    <row r="58" spans="1:9" x14ac:dyDescent="0.2">
      <c r="A58" s="1" t="s">
        <v>664</v>
      </c>
      <c r="B58" s="1" t="s">
        <v>549</v>
      </c>
      <c r="C58" s="1">
        <v>3221</v>
      </c>
      <c r="D58" s="1">
        <v>0</v>
      </c>
      <c r="E58" s="1">
        <f t="shared" si="0"/>
        <v>19149</v>
      </c>
      <c r="F58" s="1" t="s">
        <v>208</v>
      </c>
      <c r="G58" s="1" t="s">
        <v>287</v>
      </c>
      <c r="H58" s="43">
        <v>44075</v>
      </c>
      <c r="I58" s="1" t="s">
        <v>508</v>
      </c>
    </row>
    <row r="59" spans="1:9" x14ac:dyDescent="0.2">
      <c r="A59" s="1" t="s">
        <v>664</v>
      </c>
      <c r="B59" s="1" t="s">
        <v>548</v>
      </c>
      <c r="C59" s="1">
        <v>0</v>
      </c>
      <c r="D59" s="1">
        <v>9460</v>
      </c>
      <c r="E59" s="1">
        <f t="shared" si="0"/>
        <v>9689</v>
      </c>
      <c r="F59" s="1" t="s">
        <v>665</v>
      </c>
      <c r="I59" s="1" t="s">
        <v>508</v>
      </c>
    </row>
    <row r="60" spans="1:9" x14ac:dyDescent="0.2">
      <c r="A60" s="1" t="s">
        <v>664</v>
      </c>
      <c r="B60" s="1" t="s">
        <v>671</v>
      </c>
      <c r="C60" s="1">
        <v>3550</v>
      </c>
      <c r="D60" s="1">
        <v>0</v>
      </c>
      <c r="E60" s="1">
        <f t="shared" si="0"/>
        <v>13239</v>
      </c>
      <c r="F60" s="1" t="s">
        <v>208</v>
      </c>
      <c r="G60" s="1" t="s">
        <v>260</v>
      </c>
      <c r="H60" s="43">
        <v>44075</v>
      </c>
      <c r="I60" s="1" t="s">
        <v>508</v>
      </c>
    </row>
    <row r="61" spans="1:9" x14ac:dyDescent="0.2">
      <c r="A61" s="1" t="s">
        <v>699</v>
      </c>
      <c r="B61" s="1" t="s">
        <v>700</v>
      </c>
      <c r="C61" s="1">
        <v>0</v>
      </c>
      <c r="D61" s="1">
        <v>11136</v>
      </c>
      <c r="E61" s="1">
        <f t="shared" si="0"/>
        <v>2103</v>
      </c>
      <c r="F61" s="1" t="s">
        <v>700</v>
      </c>
      <c r="H61" s="43"/>
      <c r="I61" s="1" t="s">
        <v>508</v>
      </c>
    </row>
    <row r="62" spans="1:9" x14ac:dyDescent="0.2">
      <c r="A62" s="1" t="s">
        <v>812</v>
      </c>
      <c r="B62" s="1" t="s">
        <v>813</v>
      </c>
      <c r="C62" s="1">
        <v>3500</v>
      </c>
      <c r="D62" s="1">
        <v>0</v>
      </c>
      <c r="E62" s="1">
        <f t="shared" si="0"/>
        <v>5603</v>
      </c>
      <c r="F62" s="1" t="s">
        <v>41</v>
      </c>
      <c r="G62" s="1" t="s">
        <v>604</v>
      </c>
      <c r="I62" s="1" t="s">
        <v>508</v>
      </c>
    </row>
    <row r="63" spans="1:9" x14ac:dyDescent="0.2">
      <c r="A63" s="1" t="s">
        <v>698</v>
      </c>
      <c r="B63" s="1" t="s">
        <v>549</v>
      </c>
      <c r="C63" s="1">
        <v>3221</v>
      </c>
      <c r="D63" s="1">
        <v>0</v>
      </c>
      <c r="E63" s="1">
        <f t="shared" si="0"/>
        <v>8824</v>
      </c>
      <c r="F63" s="1" t="s">
        <v>208</v>
      </c>
      <c r="G63" s="1" t="s">
        <v>287</v>
      </c>
      <c r="H63" s="43">
        <v>44105</v>
      </c>
      <c r="I63" s="1" t="s">
        <v>508</v>
      </c>
    </row>
    <row r="64" spans="1:9" x14ac:dyDescent="0.2">
      <c r="A64" s="1" t="s">
        <v>698</v>
      </c>
      <c r="B64" s="1" t="s">
        <v>598</v>
      </c>
      <c r="C64" s="1">
        <v>54000</v>
      </c>
      <c r="D64" s="1">
        <v>0</v>
      </c>
      <c r="E64" s="1">
        <f t="shared" si="0"/>
        <v>62824</v>
      </c>
      <c r="F64" s="1" t="s">
        <v>599</v>
      </c>
      <c r="I64" s="1" t="s">
        <v>508</v>
      </c>
    </row>
    <row r="65" spans="1:9" x14ac:dyDescent="0.2">
      <c r="A65" s="1" t="s">
        <v>698</v>
      </c>
      <c r="B65" s="1" t="s">
        <v>703</v>
      </c>
      <c r="C65" s="1">
        <v>0</v>
      </c>
      <c r="D65" s="1">
        <v>4000</v>
      </c>
      <c r="E65" s="1">
        <f t="shared" si="0"/>
        <v>58824</v>
      </c>
      <c r="F65" s="1" t="s">
        <v>703</v>
      </c>
      <c r="G65" s="1" t="s">
        <v>704</v>
      </c>
      <c r="I65" s="1" t="s">
        <v>508</v>
      </c>
    </row>
    <row r="66" spans="1:9" x14ac:dyDescent="0.2">
      <c r="A66" s="1" t="s">
        <v>701</v>
      </c>
      <c r="B66" s="1" t="s">
        <v>487</v>
      </c>
      <c r="C66" s="1">
        <v>0</v>
      </c>
      <c r="D66" s="1">
        <v>52840</v>
      </c>
      <c r="E66" s="1">
        <f t="shared" si="0"/>
        <v>5984</v>
      </c>
      <c r="F66" s="1" t="s">
        <v>466</v>
      </c>
      <c r="G66" s="1" t="s">
        <v>702</v>
      </c>
      <c r="I66" s="1" t="s">
        <v>508</v>
      </c>
    </row>
    <row r="67" spans="1:9" x14ac:dyDescent="0.2">
      <c r="A67" s="1" t="s">
        <v>701</v>
      </c>
      <c r="B67" s="1" t="s">
        <v>705</v>
      </c>
      <c r="C67" s="1">
        <f>4652-1100</f>
        <v>3552</v>
      </c>
      <c r="D67" s="1">
        <v>0</v>
      </c>
      <c r="E67" s="1">
        <f t="shared" si="0"/>
        <v>9536</v>
      </c>
      <c r="F67" s="1" t="s">
        <v>208</v>
      </c>
      <c r="G67" s="1" t="s">
        <v>255</v>
      </c>
      <c r="H67" s="43">
        <v>44105</v>
      </c>
      <c r="I67" s="1" t="s">
        <v>508</v>
      </c>
    </row>
    <row r="68" spans="1:9" x14ac:dyDescent="0.2">
      <c r="A68" s="1" t="s">
        <v>701</v>
      </c>
      <c r="B68" s="1" t="s">
        <v>731</v>
      </c>
      <c r="C68" s="1">
        <v>0</v>
      </c>
      <c r="D68" s="1">
        <v>260</v>
      </c>
      <c r="E68" s="1">
        <f t="shared" si="0"/>
        <v>9276</v>
      </c>
      <c r="F68" s="1" t="s">
        <v>731</v>
      </c>
      <c r="H68" s="43"/>
      <c r="I68" s="1" t="s">
        <v>508</v>
      </c>
    </row>
    <row r="69" spans="1:9" x14ac:dyDescent="0.2">
      <c r="A69" s="1" t="s">
        <v>701</v>
      </c>
      <c r="B69" s="1" t="s">
        <v>733</v>
      </c>
      <c r="C69" s="1">
        <v>0</v>
      </c>
      <c r="D69" s="1">
        <f>2400+600</f>
        <v>3000</v>
      </c>
      <c r="E69" s="1">
        <f t="shared" ref="E69:E132" si="1">+E68+C69-D69</f>
        <v>6276</v>
      </c>
      <c r="F69" s="1" t="s">
        <v>733</v>
      </c>
      <c r="H69" s="43"/>
      <c r="I69" s="1" t="s">
        <v>508</v>
      </c>
    </row>
    <row r="70" spans="1:9" x14ac:dyDescent="0.2">
      <c r="A70" s="1" t="s">
        <v>701</v>
      </c>
      <c r="B70" s="1" t="s">
        <v>732</v>
      </c>
      <c r="C70" s="1">
        <v>0</v>
      </c>
      <c r="D70" s="1">
        <v>1260</v>
      </c>
      <c r="E70" s="1">
        <f t="shared" si="1"/>
        <v>5016</v>
      </c>
      <c r="F70" s="1" t="s">
        <v>732</v>
      </c>
      <c r="H70" s="43"/>
      <c r="I70" s="1" t="s">
        <v>508</v>
      </c>
    </row>
    <row r="71" spans="1:9" x14ac:dyDescent="0.2">
      <c r="A71" s="1" t="s">
        <v>701</v>
      </c>
      <c r="B71" s="1" t="s">
        <v>744</v>
      </c>
      <c r="C71" s="1">
        <v>0</v>
      </c>
      <c r="D71" s="1">
        <v>300</v>
      </c>
      <c r="E71" s="1">
        <f t="shared" si="1"/>
        <v>4716</v>
      </c>
      <c r="F71" s="1" t="s">
        <v>735</v>
      </c>
      <c r="H71" s="43"/>
      <c r="I71" s="1" t="s">
        <v>508</v>
      </c>
    </row>
    <row r="72" spans="1:9" x14ac:dyDescent="0.2">
      <c r="A72" s="1" t="s">
        <v>701</v>
      </c>
      <c r="B72" s="1" t="s">
        <v>535</v>
      </c>
      <c r="C72" s="1">
        <v>2000</v>
      </c>
      <c r="D72" s="1">
        <v>0</v>
      </c>
      <c r="E72" s="1">
        <f t="shared" si="1"/>
        <v>6716</v>
      </c>
      <c r="F72" s="1" t="s">
        <v>208</v>
      </c>
      <c r="G72" s="1" t="s">
        <v>373</v>
      </c>
      <c r="H72" s="43">
        <v>44105</v>
      </c>
      <c r="I72" s="1" t="s">
        <v>508</v>
      </c>
    </row>
    <row r="73" spans="1:9" x14ac:dyDescent="0.2">
      <c r="A73" s="1" t="s">
        <v>724</v>
      </c>
      <c r="B73" s="1" t="s">
        <v>758</v>
      </c>
      <c r="C73" s="55">
        <v>0</v>
      </c>
      <c r="D73" s="55">
        <v>2400</v>
      </c>
      <c r="E73" s="1">
        <f t="shared" si="1"/>
        <v>4316</v>
      </c>
      <c r="F73" s="1" t="s">
        <v>726</v>
      </c>
      <c r="H73" s="43"/>
      <c r="I73" s="1" t="s">
        <v>508</v>
      </c>
    </row>
    <row r="74" spans="1:9" x14ac:dyDescent="0.2">
      <c r="A74" s="1" t="s">
        <v>724</v>
      </c>
      <c r="B74" s="1" t="s">
        <v>734</v>
      </c>
      <c r="C74" s="55">
        <v>0</v>
      </c>
      <c r="D74" s="55">
        <f>220+250+250+350+685+430</f>
        <v>2185</v>
      </c>
      <c r="E74" s="1">
        <f t="shared" si="1"/>
        <v>2131</v>
      </c>
      <c r="F74" s="1" t="s">
        <v>725</v>
      </c>
      <c r="H74" s="43"/>
      <c r="I74" s="1" t="s">
        <v>508</v>
      </c>
    </row>
    <row r="75" spans="1:9" x14ac:dyDescent="0.2">
      <c r="A75" s="1" t="s">
        <v>724</v>
      </c>
      <c r="B75" s="1" t="s">
        <v>738</v>
      </c>
      <c r="C75" s="55">
        <v>9250</v>
      </c>
      <c r="D75" s="55">
        <v>0</v>
      </c>
      <c r="E75" s="1">
        <f t="shared" si="1"/>
        <v>11381</v>
      </c>
      <c r="F75" s="1" t="s">
        <v>208</v>
      </c>
      <c r="G75" s="1" t="s">
        <v>234</v>
      </c>
      <c r="H75" s="43" t="s">
        <v>739</v>
      </c>
      <c r="I75" s="1" t="s">
        <v>508</v>
      </c>
    </row>
    <row r="76" spans="1:9" x14ac:dyDescent="0.2">
      <c r="A76" s="1" t="s">
        <v>706</v>
      </c>
      <c r="B76" s="1" t="s">
        <v>707</v>
      </c>
      <c r="C76" s="1">
        <v>0</v>
      </c>
      <c r="D76" s="1">
        <v>3000</v>
      </c>
      <c r="E76" s="1">
        <f t="shared" si="1"/>
        <v>8381</v>
      </c>
      <c r="F76" s="1" t="s">
        <v>707</v>
      </c>
      <c r="G76" s="1" t="s">
        <v>704</v>
      </c>
      <c r="I76" s="1" t="s">
        <v>508</v>
      </c>
    </row>
    <row r="77" spans="1:9" x14ac:dyDescent="0.2">
      <c r="A77" s="1" t="s">
        <v>720</v>
      </c>
      <c r="B77" s="1" t="s">
        <v>598</v>
      </c>
      <c r="C77" s="1">
        <v>70000</v>
      </c>
      <c r="D77" s="1">
        <v>0</v>
      </c>
      <c r="E77" s="1">
        <f t="shared" si="1"/>
        <v>78381</v>
      </c>
      <c r="F77" s="1" t="s">
        <v>599</v>
      </c>
      <c r="I77" s="1" t="s">
        <v>508</v>
      </c>
    </row>
    <row r="78" spans="1:9" x14ac:dyDescent="0.2">
      <c r="A78" s="1" t="s">
        <v>720</v>
      </c>
      <c r="B78" s="1" t="s">
        <v>487</v>
      </c>
      <c r="C78" s="1">
        <v>0</v>
      </c>
      <c r="D78" s="1">
        <v>52800</v>
      </c>
      <c r="E78" s="1">
        <f t="shared" si="1"/>
        <v>25581</v>
      </c>
      <c r="F78" s="1" t="s">
        <v>466</v>
      </c>
      <c r="I78" s="1" t="s">
        <v>508</v>
      </c>
    </row>
    <row r="79" spans="1:9" x14ac:dyDescent="0.2">
      <c r="A79" s="1" t="s">
        <v>720</v>
      </c>
      <c r="B79" s="1" t="s">
        <v>591</v>
      </c>
      <c r="C79" s="1">
        <f>2205*3</f>
        <v>6615</v>
      </c>
      <c r="D79" s="1">
        <v>0</v>
      </c>
      <c r="E79" s="1">
        <f t="shared" si="1"/>
        <v>32196</v>
      </c>
      <c r="F79" s="1" t="s">
        <v>208</v>
      </c>
      <c r="G79" s="1" t="s">
        <v>368</v>
      </c>
      <c r="H79" s="43" t="s">
        <v>721</v>
      </c>
      <c r="I79" s="1" t="s">
        <v>508</v>
      </c>
    </row>
    <row r="80" spans="1:9" x14ac:dyDescent="0.2">
      <c r="A80" s="1" t="s">
        <v>753</v>
      </c>
      <c r="B80" s="1" t="s">
        <v>754</v>
      </c>
      <c r="C80" s="1">
        <v>0</v>
      </c>
      <c r="D80" s="1">
        <v>5500</v>
      </c>
      <c r="E80" s="1">
        <f t="shared" si="1"/>
        <v>26696</v>
      </c>
      <c r="F80" s="1" t="s">
        <v>755</v>
      </c>
      <c r="H80" s="43"/>
      <c r="I80" s="1" t="s">
        <v>508</v>
      </c>
    </row>
    <row r="81" spans="1:9" x14ac:dyDescent="0.2">
      <c r="A81" s="1" t="s">
        <v>740</v>
      </c>
      <c r="B81" s="1" t="s">
        <v>741</v>
      </c>
      <c r="C81" s="1">
        <v>0</v>
      </c>
      <c r="D81" s="1">
        <v>5380</v>
      </c>
      <c r="E81" s="1">
        <f t="shared" si="1"/>
        <v>21316</v>
      </c>
      <c r="F81" s="1" t="s">
        <v>741</v>
      </c>
      <c r="H81" s="43"/>
      <c r="I81" s="1" t="s">
        <v>508</v>
      </c>
    </row>
    <row r="82" spans="1:9" x14ac:dyDescent="0.2">
      <c r="A82" s="1" t="s">
        <v>740</v>
      </c>
      <c r="B82" s="1" t="s">
        <v>742</v>
      </c>
      <c r="C82" s="1">
        <v>0</v>
      </c>
      <c r="D82" s="1">
        <v>9980</v>
      </c>
      <c r="E82" s="1">
        <f t="shared" si="1"/>
        <v>11336</v>
      </c>
      <c r="F82" s="1" t="s">
        <v>742</v>
      </c>
      <c r="H82" s="56"/>
      <c r="I82" s="1" t="s">
        <v>508</v>
      </c>
    </row>
    <row r="83" spans="1:9" x14ac:dyDescent="0.2">
      <c r="A83" s="1" t="s">
        <v>730</v>
      </c>
      <c r="B83" s="1" t="s">
        <v>671</v>
      </c>
      <c r="C83" s="1">
        <v>3550</v>
      </c>
      <c r="D83" s="1">
        <v>0</v>
      </c>
      <c r="E83" s="1">
        <f t="shared" si="1"/>
        <v>14886</v>
      </c>
      <c r="F83" s="1" t="s">
        <v>208</v>
      </c>
      <c r="G83" s="1" t="s">
        <v>260</v>
      </c>
      <c r="H83" s="43">
        <v>44105</v>
      </c>
      <c r="I83" s="1" t="s">
        <v>508</v>
      </c>
    </row>
    <row r="84" spans="1:9" x14ac:dyDescent="0.2">
      <c r="A84" s="1" t="s">
        <v>736</v>
      </c>
      <c r="B84" s="1" t="s">
        <v>737</v>
      </c>
      <c r="C84" s="1">
        <v>0</v>
      </c>
      <c r="D84" s="1">
        <v>600</v>
      </c>
      <c r="E84" s="1">
        <f t="shared" si="1"/>
        <v>14286</v>
      </c>
      <c r="F84" s="1" t="s">
        <v>737</v>
      </c>
      <c r="H84" s="43"/>
      <c r="I84" s="1" t="s">
        <v>508</v>
      </c>
    </row>
    <row r="85" spans="1:9" x14ac:dyDescent="0.2">
      <c r="A85" s="1" t="s">
        <v>729</v>
      </c>
      <c r="B85" s="1" t="s">
        <v>441</v>
      </c>
      <c r="C85" s="1">
        <v>3408</v>
      </c>
      <c r="D85" s="1">
        <v>0</v>
      </c>
      <c r="E85" s="1">
        <f t="shared" si="1"/>
        <v>17694</v>
      </c>
      <c r="F85" s="1" t="s">
        <v>208</v>
      </c>
      <c r="G85" s="1" t="s">
        <v>271</v>
      </c>
      <c r="H85" s="43">
        <v>44105</v>
      </c>
      <c r="I85" s="1" t="s">
        <v>508</v>
      </c>
    </row>
    <row r="86" spans="1:9" x14ac:dyDescent="0.2">
      <c r="A86" s="1" t="s">
        <v>729</v>
      </c>
      <c r="B86" s="1" t="s">
        <v>489</v>
      </c>
      <c r="C86" s="1">
        <v>0</v>
      </c>
      <c r="D86" s="1">
        <v>2000</v>
      </c>
      <c r="E86" s="1">
        <f t="shared" si="1"/>
        <v>15694</v>
      </c>
      <c r="F86" s="1" t="s">
        <v>490</v>
      </c>
      <c r="G86" s="1" t="s">
        <v>495</v>
      </c>
      <c r="I86" s="1" t="s">
        <v>508</v>
      </c>
    </row>
    <row r="87" spans="1:9" x14ac:dyDescent="0.2">
      <c r="A87" s="1" t="s">
        <v>743</v>
      </c>
      <c r="B87" s="1" t="s">
        <v>457</v>
      </c>
      <c r="C87" s="1">
        <v>3408</v>
      </c>
      <c r="D87" s="1">
        <v>0</v>
      </c>
      <c r="E87" s="1">
        <f t="shared" si="1"/>
        <v>19102</v>
      </c>
      <c r="F87" s="1" t="s">
        <v>208</v>
      </c>
      <c r="G87" s="1" t="s">
        <v>335</v>
      </c>
      <c r="H87" s="43">
        <v>44105</v>
      </c>
      <c r="I87" s="1" t="s">
        <v>508</v>
      </c>
    </row>
    <row r="88" spans="1:9" x14ac:dyDescent="0.2">
      <c r="A88" s="1" t="s">
        <v>743</v>
      </c>
      <c r="B88" s="1" t="s">
        <v>544</v>
      </c>
      <c r="C88" s="1">
        <v>3408</v>
      </c>
      <c r="D88" s="1">
        <v>0</v>
      </c>
      <c r="E88" s="1">
        <f t="shared" si="1"/>
        <v>22510</v>
      </c>
      <c r="F88" s="1" t="s">
        <v>208</v>
      </c>
      <c r="G88" s="1" t="s">
        <v>294</v>
      </c>
      <c r="H88" s="43">
        <v>44105</v>
      </c>
      <c r="I88" s="1" t="s">
        <v>508</v>
      </c>
    </row>
    <row r="89" spans="1:9" x14ac:dyDescent="0.2">
      <c r="A89" s="1" t="s">
        <v>743</v>
      </c>
      <c r="B89" s="1" t="s">
        <v>752</v>
      </c>
      <c r="C89" s="1">
        <v>4604</v>
      </c>
      <c r="D89" s="1">
        <v>0</v>
      </c>
      <c r="E89" s="1">
        <f t="shared" si="1"/>
        <v>27114</v>
      </c>
      <c r="F89" s="1" t="s">
        <v>208</v>
      </c>
      <c r="G89" s="1" t="s">
        <v>276</v>
      </c>
      <c r="H89" s="43">
        <v>44105</v>
      </c>
      <c r="I89" s="1" t="s">
        <v>508</v>
      </c>
    </row>
    <row r="90" spans="1:9" x14ac:dyDescent="0.2">
      <c r="A90" s="1" t="s">
        <v>743</v>
      </c>
      <c r="B90" s="1" t="s">
        <v>549</v>
      </c>
      <c r="C90" s="1">
        <v>3221</v>
      </c>
      <c r="D90" s="1">
        <v>0</v>
      </c>
      <c r="E90" s="1">
        <f t="shared" si="1"/>
        <v>30335</v>
      </c>
      <c r="F90" s="1" t="s">
        <v>208</v>
      </c>
      <c r="G90" s="1" t="s">
        <v>287</v>
      </c>
      <c r="H90" s="43">
        <v>44136</v>
      </c>
      <c r="I90" s="1" t="s">
        <v>508</v>
      </c>
    </row>
    <row r="91" spans="1:9" x14ac:dyDescent="0.2">
      <c r="A91" s="1" t="s">
        <v>761</v>
      </c>
      <c r="B91" s="1" t="s">
        <v>762</v>
      </c>
      <c r="C91" s="1">
        <v>0</v>
      </c>
      <c r="D91" s="1">
        <v>2000</v>
      </c>
      <c r="E91" s="1">
        <f t="shared" si="1"/>
        <v>28335</v>
      </c>
      <c r="F91" s="1" t="s">
        <v>762</v>
      </c>
      <c r="G91" s="1" t="s">
        <v>763</v>
      </c>
      <c r="I91" s="1" t="s">
        <v>508</v>
      </c>
    </row>
    <row r="92" spans="1:9" x14ac:dyDescent="0.2">
      <c r="A92" s="1" t="s">
        <v>761</v>
      </c>
      <c r="B92" s="1" t="s">
        <v>764</v>
      </c>
      <c r="C92" s="1">
        <v>0</v>
      </c>
      <c r="D92" s="1">
        <v>750</v>
      </c>
      <c r="E92" s="1">
        <f t="shared" si="1"/>
        <v>27585</v>
      </c>
      <c r="F92" s="1" t="s">
        <v>764</v>
      </c>
      <c r="G92" s="1" t="s">
        <v>765</v>
      </c>
      <c r="I92" s="1" t="s">
        <v>508</v>
      </c>
    </row>
    <row r="93" spans="1:9" x14ac:dyDescent="0.2">
      <c r="A93" s="1" t="s">
        <v>766</v>
      </c>
      <c r="B93" s="1" t="s">
        <v>741</v>
      </c>
      <c r="C93" s="1">
        <v>0</v>
      </c>
      <c r="D93" s="1">
        <f>11520-5380</f>
        <v>6140</v>
      </c>
      <c r="E93" s="1">
        <f t="shared" si="1"/>
        <v>21445</v>
      </c>
      <c r="F93" s="1" t="s">
        <v>741</v>
      </c>
      <c r="I93" s="1" t="s">
        <v>508</v>
      </c>
    </row>
    <row r="94" spans="1:9" x14ac:dyDescent="0.2">
      <c r="A94" s="1" t="s">
        <v>766</v>
      </c>
      <c r="B94" s="1" t="s">
        <v>742</v>
      </c>
      <c r="C94" s="1">
        <v>0</v>
      </c>
      <c r="D94" s="1">
        <f>21410-9980</f>
        <v>11430</v>
      </c>
      <c r="E94" s="1">
        <f t="shared" si="1"/>
        <v>10015</v>
      </c>
      <c r="F94" s="1" t="s">
        <v>742</v>
      </c>
      <c r="I94" s="1" t="s">
        <v>508</v>
      </c>
    </row>
    <row r="95" spans="1:9" x14ac:dyDescent="0.2">
      <c r="A95" s="1" t="s">
        <v>766</v>
      </c>
      <c r="B95" s="1" t="s">
        <v>767</v>
      </c>
      <c r="C95" s="1">
        <v>4600</v>
      </c>
      <c r="D95" s="1">
        <v>0</v>
      </c>
      <c r="E95" s="1">
        <f t="shared" si="1"/>
        <v>14615</v>
      </c>
      <c r="F95" s="1" t="s">
        <v>208</v>
      </c>
      <c r="G95" s="1" t="s">
        <v>326</v>
      </c>
      <c r="H95" s="43">
        <v>44013</v>
      </c>
      <c r="I95" s="1" t="s">
        <v>508</v>
      </c>
    </row>
    <row r="96" spans="1:9" x14ac:dyDescent="0.2">
      <c r="A96" s="1" t="s">
        <v>768</v>
      </c>
      <c r="B96" s="1" t="s">
        <v>441</v>
      </c>
      <c r="C96" s="1">
        <v>3410</v>
      </c>
      <c r="D96" s="1">
        <v>0</v>
      </c>
      <c r="E96" s="1">
        <f t="shared" si="1"/>
        <v>18025</v>
      </c>
      <c r="F96" s="1" t="s">
        <v>208</v>
      </c>
      <c r="G96" s="1" t="s">
        <v>271</v>
      </c>
      <c r="H96" s="43">
        <v>44136</v>
      </c>
      <c r="I96" s="1" t="s">
        <v>508</v>
      </c>
    </row>
    <row r="97" spans="1:9" x14ac:dyDescent="0.2">
      <c r="A97" s="1" t="s">
        <v>768</v>
      </c>
      <c r="B97" s="1" t="s">
        <v>671</v>
      </c>
      <c r="C97" s="1">
        <v>3550</v>
      </c>
      <c r="D97" s="1">
        <v>0</v>
      </c>
      <c r="E97" s="1">
        <f t="shared" si="1"/>
        <v>21575</v>
      </c>
      <c r="F97" s="1" t="s">
        <v>208</v>
      </c>
      <c r="G97" s="1" t="s">
        <v>260</v>
      </c>
      <c r="H97" s="43">
        <v>44136</v>
      </c>
      <c r="I97" s="1" t="s">
        <v>508</v>
      </c>
    </row>
    <row r="98" spans="1:9" x14ac:dyDescent="0.2">
      <c r="A98" s="1" t="s">
        <v>768</v>
      </c>
      <c r="B98" s="1" t="s">
        <v>769</v>
      </c>
      <c r="C98" s="1">
        <v>0</v>
      </c>
      <c r="D98" s="1">
        <v>3550</v>
      </c>
      <c r="E98" s="1">
        <f t="shared" si="1"/>
        <v>18025</v>
      </c>
      <c r="F98" s="1" t="s">
        <v>955</v>
      </c>
      <c r="I98" s="1" t="s">
        <v>508</v>
      </c>
    </row>
    <row r="99" spans="1:9" x14ac:dyDescent="0.2">
      <c r="A99" s="1" t="s">
        <v>805</v>
      </c>
      <c r="B99" s="1" t="s">
        <v>489</v>
      </c>
      <c r="C99" s="1">
        <v>0</v>
      </c>
      <c r="D99" s="1">
        <v>2370</v>
      </c>
      <c r="E99" s="1">
        <f t="shared" si="1"/>
        <v>15655</v>
      </c>
      <c r="F99" s="1" t="s">
        <v>490</v>
      </c>
      <c r="G99" s="1" t="s">
        <v>810</v>
      </c>
      <c r="I99" s="1" t="s">
        <v>508</v>
      </c>
    </row>
    <row r="100" spans="1:9" x14ac:dyDescent="0.2">
      <c r="A100" s="1" t="s">
        <v>804</v>
      </c>
      <c r="B100" s="1" t="s">
        <v>544</v>
      </c>
      <c r="C100" s="1">
        <v>3410</v>
      </c>
      <c r="D100" s="1">
        <v>0</v>
      </c>
      <c r="E100" s="1">
        <f t="shared" si="1"/>
        <v>19065</v>
      </c>
      <c r="F100" s="1" t="s">
        <v>208</v>
      </c>
      <c r="G100" s="1" t="s">
        <v>294</v>
      </c>
      <c r="H100" s="43">
        <v>44136</v>
      </c>
      <c r="I100" s="1" t="s">
        <v>508</v>
      </c>
    </row>
    <row r="101" spans="1:9" x14ac:dyDescent="0.2">
      <c r="A101" s="1" t="s">
        <v>804</v>
      </c>
      <c r="B101" s="1" t="s">
        <v>457</v>
      </c>
      <c r="C101" s="1">
        <v>3410</v>
      </c>
      <c r="D101" s="1">
        <v>0</v>
      </c>
      <c r="E101" s="1">
        <f t="shared" si="1"/>
        <v>22475</v>
      </c>
      <c r="F101" s="1" t="s">
        <v>208</v>
      </c>
      <c r="G101" s="1" t="s">
        <v>335</v>
      </c>
      <c r="H101" s="43">
        <v>44136</v>
      </c>
      <c r="I101" s="1" t="s">
        <v>508</v>
      </c>
    </row>
    <row r="102" spans="1:9" x14ac:dyDescent="0.2">
      <c r="A102" s="1" t="s">
        <v>804</v>
      </c>
      <c r="B102" s="1" t="s">
        <v>446</v>
      </c>
      <c r="C102" s="1">
        <v>3183</v>
      </c>
      <c r="D102" s="1">
        <v>0</v>
      </c>
      <c r="E102" s="1">
        <f t="shared" si="1"/>
        <v>25658</v>
      </c>
      <c r="F102" s="1" t="s">
        <v>208</v>
      </c>
      <c r="G102" s="1" t="s">
        <v>443</v>
      </c>
      <c r="H102" s="43">
        <v>44136</v>
      </c>
      <c r="I102" s="1" t="s">
        <v>508</v>
      </c>
    </row>
    <row r="103" spans="1:9" x14ac:dyDescent="0.2">
      <c r="A103" s="1" t="s">
        <v>804</v>
      </c>
      <c r="B103" s="1" t="s">
        <v>560</v>
      </c>
      <c r="C103" s="1">
        <v>3394</v>
      </c>
      <c r="D103" s="1">
        <v>0</v>
      </c>
      <c r="E103" s="1">
        <f t="shared" si="1"/>
        <v>29052</v>
      </c>
      <c r="F103" s="1" t="s">
        <v>208</v>
      </c>
      <c r="G103" s="1" t="s">
        <v>282</v>
      </c>
      <c r="H103" s="43">
        <v>44136</v>
      </c>
      <c r="I103" s="1" t="s">
        <v>508</v>
      </c>
    </row>
    <row r="104" spans="1:9" x14ac:dyDescent="0.2">
      <c r="A104" s="1" t="s">
        <v>804</v>
      </c>
      <c r="B104" s="1" t="s">
        <v>811</v>
      </c>
      <c r="C104" s="1">
        <v>4600</v>
      </c>
      <c r="D104" s="1">
        <v>0</v>
      </c>
      <c r="E104" s="1">
        <f t="shared" si="1"/>
        <v>33652</v>
      </c>
      <c r="F104" s="1" t="s">
        <v>208</v>
      </c>
      <c r="G104" s="1" t="s">
        <v>247</v>
      </c>
      <c r="H104" s="43">
        <v>44136</v>
      </c>
      <c r="I104" s="1" t="s">
        <v>508</v>
      </c>
    </row>
    <row r="105" spans="1:9" x14ac:dyDescent="0.2">
      <c r="A105" s="1" t="s">
        <v>814</v>
      </c>
      <c r="B105" s="1" t="s">
        <v>518</v>
      </c>
      <c r="C105" s="1">
        <v>0</v>
      </c>
      <c r="D105" s="1">
        <v>100</v>
      </c>
      <c r="E105" s="1">
        <f t="shared" si="1"/>
        <v>33552</v>
      </c>
      <c r="F105" s="1" t="s">
        <v>815</v>
      </c>
      <c r="I105" s="1" t="s">
        <v>508</v>
      </c>
    </row>
    <row r="106" spans="1:9" x14ac:dyDescent="0.2">
      <c r="A106" s="1" t="s">
        <v>977</v>
      </c>
      <c r="B106" s="1" t="s">
        <v>518</v>
      </c>
      <c r="C106" s="1">
        <v>0</v>
      </c>
      <c r="D106" s="1">
        <v>100</v>
      </c>
      <c r="E106" s="1">
        <f t="shared" si="1"/>
        <v>33452</v>
      </c>
      <c r="F106" s="1" t="s">
        <v>815</v>
      </c>
      <c r="I106" s="1" t="s">
        <v>508</v>
      </c>
    </row>
    <row r="107" spans="1:9" x14ac:dyDescent="0.2">
      <c r="A107" s="1" t="s">
        <v>817</v>
      </c>
      <c r="B107" s="1" t="s">
        <v>818</v>
      </c>
      <c r="C107" s="1">
        <v>0</v>
      </c>
      <c r="D107" s="1">
        <v>5000</v>
      </c>
      <c r="E107" s="1">
        <f t="shared" si="1"/>
        <v>28452</v>
      </c>
      <c r="F107" s="1" t="s">
        <v>819</v>
      </c>
      <c r="I107" s="1" t="s">
        <v>508</v>
      </c>
    </row>
    <row r="108" spans="1:9" x14ac:dyDescent="0.2">
      <c r="A108" s="1" t="s">
        <v>820</v>
      </c>
      <c r="B108" s="1" t="s">
        <v>821</v>
      </c>
      <c r="C108" s="1">
        <v>0</v>
      </c>
      <c r="D108" s="1">
        <v>500</v>
      </c>
      <c r="E108" s="1">
        <f t="shared" si="1"/>
        <v>27952</v>
      </c>
      <c r="F108" s="1" t="s">
        <v>822</v>
      </c>
      <c r="I108" s="1" t="s">
        <v>508</v>
      </c>
    </row>
    <row r="109" spans="1:9" x14ac:dyDescent="0.2">
      <c r="A109" s="1" t="s">
        <v>816</v>
      </c>
      <c r="B109" s="1" t="s">
        <v>767</v>
      </c>
      <c r="C109" s="1">
        <v>4600</v>
      </c>
      <c r="D109" s="1">
        <v>0</v>
      </c>
      <c r="E109" s="1">
        <f t="shared" si="1"/>
        <v>32552</v>
      </c>
      <c r="F109" s="1" t="s">
        <v>208</v>
      </c>
      <c r="G109" s="1" t="s">
        <v>326</v>
      </c>
      <c r="H109" s="43">
        <v>44044</v>
      </c>
      <c r="I109" s="1" t="s">
        <v>508</v>
      </c>
    </row>
    <row r="110" spans="1:9" x14ac:dyDescent="0.2">
      <c r="A110" s="1" t="s">
        <v>816</v>
      </c>
      <c r="B110" s="1" t="s">
        <v>499</v>
      </c>
      <c r="C110" s="1">
        <v>0</v>
      </c>
      <c r="D110" s="1">
        <v>600</v>
      </c>
      <c r="E110" s="1">
        <f t="shared" si="1"/>
        <v>31952</v>
      </c>
      <c r="F110" s="1" t="s">
        <v>500</v>
      </c>
      <c r="I110" s="1" t="s">
        <v>508</v>
      </c>
    </row>
    <row r="111" spans="1:9" x14ac:dyDescent="0.2">
      <c r="A111" s="1" t="s">
        <v>830</v>
      </c>
      <c r="B111" s="1" t="s">
        <v>831</v>
      </c>
      <c r="C111" s="1">
        <v>0</v>
      </c>
      <c r="D111" s="1">
        <v>1500</v>
      </c>
      <c r="E111" s="1">
        <f t="shared" si="1"/>
        <v>30452</v>
      </c>
      <c r="F111" s="1" t="s">
        <v>832</v>
      </c>
      <c r="I111" s="1" t="s">
        <v>508</v>
      </c>
    </row>
    <row r="112" spans="1:9" x14ac:dyDescent="0.2">
      <c r="A112" s="1" t="s">
        <v>823</v>
      </c>
      <c r="B112" s="1" t="s">
        <v>518</v>
      </c>
      <c r="C112" s="1">
        <v>0</v>
      </c>
      <c r="D112" s="1">
        <v>350</v>
      </c>
      <c r="E112" s="1">
        <f t="shared" si="1"/>
        <v>30102</v>
      </c>
      <c r="F112" s="1" t="s">
        <v>824</v>
      </c>
      <c r="I112" s="1" t="s">
        <v>508</v>
      </c>
    </row>
    <row r="113" spans="1:9" x14ac:dyDescent="0.2">
      <c r="A113" s="1" t="s">
        <v>826</v>
      </c>
      <c r="B113" s="1" t="s">
        <v>598</v>
      </c>
      <c r="C113" s="1">
        <v>100000</v>
      </c>
      <c r="D113" s="1">
        <v>0</v>
      </c>
      <c r="E113" s="1">
        <f t="shared" si="1"/>
        <v>130102</v>
      </c>
      <c r="F113" s="1" t="s">
        <v>599</v>
      </c>
      <c r="I113" s="1" t="s">
        <v>508</v>
      </c>
    </row>
    <row r="114" spans="1:9" x14ac:dyDescent="0.2">
      <c r="A114" s="1" t="s">
        <v>826</v>
      </c>
      <c r="B114" s="1" t="s">
        <v>671</v>
      </c>
      <c r="C114" s="1">
        <v>2217</v>
      </c>
      <c r="D114" s="1">
        <v>0</v>
      </c>
      <c r="E114" s="1">
        <f t="shared" si="1"/>
        <v>132319</v>
      </c>
      <c r="F114" s="1" t="s">
        <v>208</v>
      </c>
      <c r="G114" s="1" t="s">
        <v>260</v>
      </c>
      <c r="H114" s="43">
        <v>44166</v>
      </c>
      <c r="I114" s="1" t="s">
        <v>508</v>
      </c>
    </row>
    <row r="115" spans="1:9" x14ac:dyDescent="0.2">
      <c r="A115" s="1" t="s">
        <v>825</v>
      </c>
      <c r="B115" s="1" t="s">
        <v>971</v>
      </c>
      <c r="C115" s="1">
        <v>0</v>
      </c>
      <c r="D115" s="1">
        <v>9900</v>
      </c>
      <c r="E115" s="1">
        <f t="shared" si="1"/>
        <v>122419</v>
      </c>
      <c r="F115" s="1" t="s">
        <v>972</v>
      </c>
      <c r="H115" s="43"/>
      <c r="I115" s="1" t="s">
        <v>508</v>
      </c>
    </row>
    <row r="116" spans="1:9" x14ac:dyDescent="0.2">
      <c r="A116" s="1" t="s">
        <v>825</v>
      </c>
      <c r="B116" s="1" t="s">
        <v>487</v>
      </c>
      <c r="C116" s="1">
        <v>0</v>
      </c>
      <c r="D116" s="1">
        <v>104438</v>
      </c>
      <c r="E116" s="1">
        <f t="shared" si="1"/>
        <v>17981</v>
      </c>
      <c r="F116" s="1" t="s">
        <v>827</v>
      </c>
      <c r="G116" s="1" t="s">
        <v>828</v>
      </c>
      <c r="I116" s="1" t="s">
        <v>508</v>
      </c>
    </row>
    <row r="117" spans="1:9" x14ac:dyDescent="0.2">
      <c r="A117" s="1" t="s">
        <v>825</v>
      </c>
      <c r="B117" s="1" t="s">
        <v>489</v>
      </c>
      <c r="C117" s="1">
        <v>0</v>
      </c>
      <c r="D117" s="1">
        <v>2500</v>
      </c>
      <c r="E117" s="1">
        <f t="shared" si="1"/>
        <v>15481</v>
      </c>
      <c r="F117" s="1" t="s">
        <v>490</v>
      </c>
      <c r="I117" s="1" t="s">
        <v>508</v>
      </c>
    </row>
    <row r="118" spans="1:9" x14ac:dyDescent="0.2">
      <c r="A118" s="1" t="s">
        <v>834</v>
      </c>
      <c r="B118" s="1" t="s">
        <v>489</v>
      </c>
      <c r="C118" s="1">
        <v>0</v>
      </c>
      <c r="D118" s="1">
        <v>1500</v>
      </c>
      <c r="E118" s="1">
        <f t="shared" si="1"/>
        <v>13981</v>
      </c>
      <c r="F118" s="1" t="s">
        <v>490</v>
      </c>
      <c r="I118" s="1" t="s">
        <v>508</v>
      </c>
    </row>
    <row r="119" spans="1:9" x14ac:dyDescent="0.2">
      <c r="A119" s="1" t="s">
        <v>829</v>
      </c>
      <c r="B119" s="1" t="s">
        <v>833</v>
      </c>
      <c r="C119" s="1">
        <v>0</v>
      </c>
      <c r="D119" s="1">
        <v>1740</v>
      </c>
      <c r="E119" s="1">
        <f t="shared" si="1"/>
        <v>12241</v>
      </c>
      <c r="F119" s="1" t="s">
        <v>764</v>
      </c>
      <c r="I119" s="1" t="s">
        <v>508</v>
      </c>
    </row>
    <row r="120" spans="1:9" x14ac:dyDescent="0.2">
      <c r="A120" s="1" t="s">
        <v>829</v>
      </c>
      <c r="B120" s="1" t="s">
        <v>441</v>
      </c>
      <c r="C120" s="1">
        <v>2130</v>
      </c>
      <c r="D120" s="1">
        <v>0</v>
      </c>
      <c r="E120" s="1">
        <f t="shared" si="1"/>
        <v>14371</v>
      </c>
      <c r="F120" s="1" t="s">
        <v>208</v>
      </c>
      <c r="G120" s="1" t="s">
        <v>271</v>
      </c>
      <c r="H120" s="43">
        <v>44166</v>
      </c>
      <c r="I120" s="1" t="s">
        <v>508</v>
      </c>
    </row>
    <row r="121" spans="1:9" x14ac:dyDescent="0.2">
      <c r="A121" s="1" t="s">
        <v>829</v>
      </c>
      <c r="B121" s="1" t="s">
        <v>962</v>
      </c>
      <c r="C121" s="1">
        <v>0</v>
      </c>
      <c r="D121" s="1">
        <v>160</v>
      </c>
      <c r="E121" s="1">
        <f t="shared" si="1"/>
        <v>14211</v>
      </c>
      <c r="F121" s="1" t="s">
        <v>963</v>
      </c>
      <c r="I121" s="1" t="s">
        <v>508</v>
      </c>
    </row>
    <row r="122" spans="1:9" x14ac:dyDescent="0.2">
      <c r="A122" s="1" t="s">
        <v>829</v>
      </c>
      <c r="B122" s="1" t="s">
        <v>446</v>
      </c>
      <c r="C122" s="1">
        <v>1989</v>
      </c>
      <c r="D122" s="1">
        <v>0</v>
      </c>
      <c r="E122" s="1">
        <f t="shared" si="1"/>
        <v>16200</v>
      </c>
      <c r="F122" s="1" t="s">
        <v>208</v>
      </c>
      <c r="G122" s="1" t="s">
        <v>443</v>
      </c>
      <c r="H122" s="43">
        <v>44166</v>
      </c>
      <c r="I122" s="1" t="s">
        <v>508</v>
      </c>
    </row>
    <row r="123" spans="1:9" x14ac:dyDescent="0.2">
      <c r="A123" s="1" t="s">
        <v>835</v>
      </c>
      <c r="B123" s="1" t="s">
        <v>544</v>
      </c>
      <c r="C123" s="1">
        <v>2130</v>
      </c>
      <c r="D123" s="1">
        <v>0</v>
      </c>
      <c r="E123" s="1">
        <f t="shared" si="1"/>
        <v>18330</v>
      </c>
      <c r="F123" s="1" t="s">
        <v>208</v>
      </c>
      <c r="G123" s="1" t="s">
        <v>294</v>
      </c>
      <c r="H123" s="43">
        <v>44166</v>
      </c>
      <c r="I123" s="1" t="s">
        <v>508</v>
      </c>
    </row>
    <row r="124" spans="1:9" x14ac:dyDescent="0.2">
      <c r="A124" s="1" t="s">
        <v>835</v>
      </c>
      <c r="B124" s="1" t="s">
        <v>560</v>
      </c>
      <c r="C124" s="1">
        <v>2121</v>
      </c>
      <c r="D124" s="1">
        <v>0</v>
      </c>
      <c r="E124" s="1">
        <f t="shared" si="1"/>
        <v>20451</v>
      </c>
      <c r="F124" s="1" t="s">
        <v>208</v>
      </c>
      <c r="G124" s="1" t="s">
        <v>282</v>
      </c>
      <c r="H124" s="43">
        <v>44166</v>
      </c>
      <c r="I124" s="1" t="s">
        <v>508</v>
      </c>
    </row>
    <row r="125" spans="1:9" x14ac:dyDescent="0.2">
      <c r="A125" s="1" t="s">
        <v>835</v>
      </c>
      <c r="B125" s="1" t="s">
        <v>549</v>
      </c>
      <c r="C125" s="1">
        <v>2013</v>
      </c>
      <c r="D125" s="1">
        <v>0</v>
      </c>
      <c r="E125" s="1">
        <f t="shared" si="1"/>
        <v>22464</v>
      </c>
      <c r="F125" s="1" t="s">
        <v>208</v>
      </c>
      <c r="G125" s="1" t="s">
        <v>287</v>
      </c>
      <c r="H125" s="43">
        <v>44166</v>
      </c>
      <c r="I125" s="1" t="s">
        <v>508</v>
      </c>
    </row>
    <row r="126" spans="1:9" x14ac:dyDescent="0.2">
      <c r="A126" s="1" t="s">
        <v>968</v>
      </c>
      <c r="B126" s="1" t="s">
        <v>969</v>
      </c>
      <c r="C126" s="1">
        <v>0</v>
      </c>
      <c r="D126" s="1">
        <v>3350</v>
      </c>
      <c r="E126" s="1">
        <f t="shared" si="1"/>
        <v>19114</v>
      </c>
      <c r="F126" s="1" t="s">
        <v>969</v>
      </c>
      <c r="H126" s="43"/>
      <c r="I126" s="1" t="s">
        <v>508</v>
      </c>
    </row>
    <row r="127" spans="1:9" x14ac:dyDescent="0.2">
      <c r="A127" s="1" t="s">
        <v>968</v>
      </c>
      <c r="B127" s="1" t="s">
        <v>970</v>
      </c>
      <c r="C127" s="1">
        <v>0</v>
      </c>
      <c r="D127" s="1">
        <v>5110</v>
      </c>
      <c r="E127" s="1">
        <f t="shared" si="1"/>
        <v>14004</v>
      </c>
      <c r="F127" s="1" t="s">
        <v>970</v>
      </c>
      <c r="H127" s="43"/>
      <c r="I127" s="1" t="s">
        <v>508</v>
      </c>
    </row>
    <row r="128" spans="1:9" x14ac:dyDescent="0.2">
      <c r="A128" s="1" t="s">
        <v>886</v>
      </c>
      <c r="B128" s="1" t="s">
        <v>767</v>
      </c>
      <c r="C128" s="1">
        <v>4600</v>
      </c>
      <c r="D128" s="1">
        <v>0</v>
      </c>
      <c r="E128" s="1">
        <f t="shared" si="1"/>
        <v>18604</v>
      </c>
      <c r="F128" s="1" t="s">
        <v>208</v>
      </c>
      <c r="G128" s="1" t="s">
        <v>326</v>
      </c>
      <c r="H128" s="43">
        <v>44075</v>
      </c>
      <c r="I128" s="1" t="s">
        <v>508</v>
      </c>
    </row>
    <row r="129" spans="1:9" x14ac:dyDescent="0.2">
      <c r="A129" s="1" t="s">
        <v>974</v>
      </c>
      <c r="B129" s="1" t="s">
        <v>973</v>
      </c>
      <c r="C129" s="1">
        <v>0</v>
      </c>
      <c r="D129" s="1">
        <v>1100</v>
      </c>
      <c r="E129" s="1">
        <f t="shared" si="1"/>
        <v>17504</v>
      </c>
      <c r="F129" s="1" t="s">
        <v>975</v>
      </c>
      <c r="H129" s="43"/>
      <c r="I129" s="1" t="s">
        <v>508</v>
      </c>
    </row>
    <row r="130" spans="1:9" x14ac:dyDescent="0.2">
      <c r="A130" s="1" t="s">
        <v>887</v>
      </c>
      <c r="B130" s="1" t="s">
        <v>671</v>
      </c>
      <c r="C130" s="1">
        <v>2377</v>
      </c>
      <c r="D130" s="1">
        <v>0</v>
      </c>
      <c r="E130" s="1">
        <f t="shared" si="1"/>
        <v>19881</v>
      </c>
      <c r="F130" s="1" t="s">
        <v>208</v>
      </c>
      <c r="G130" s="1" t="s">
        <v>260</v>
      </c>
      <c r="H130" s="43">
        <v>44197</v>
      </c>
      <c r="I130" s="1" t="s">
        <v>508</v>
      </c>
    </row>
    <row r="131" spans="1:9" x14ac:dyDescent="0.2">
      <c r="A131" s="1" t="s">
        <v>898</v>
      </c>
      <c r="B131" s="1" t="s">
        <v>441</v>
      </c>
      <c r="C131" s="1">
        <v>2200</v>
      </c>
      <c r="D131" s="1">
        <v>0</v>
      </c>
      <c r="E131" s="1">
        <f t="shared" si="1"/>
        <v>22081</v>
      </c>
      <c r="F131" s="1" t="s">
        <v>208</v>
      </c>
      <c r="G131" s="1" t="s">
        <v>271</v>
      </c>
      <c r="H131" s="43">
        <v>44197</v>
      </c>
      <c r="I131" s="1" t="s">
        <v>508</v>
      </c>
    </row>
    <row r="132" spans="1:9" x14ac:dyDescent="0.2">
      <c r="A132" s="1" t="s">
        <v>908</v>
      </c>
      <c r="B132" s="1" t="s">
        <v>591</v>
      </c>
      <c r="C132" s="1">
        <v>2210</v>
      </c>
      <c r="D132" s="1">
        <v>0</v>
      </c>
      <c r="E132" s="1">
        <f t="shared" si="1"/>
        <v>24291</v>
      </c>
      <c r="F132" s="1" t="s">
        <v>208</v>
      </c>
      <c r="G132" s="1" t="s">
        <v>368</v>
      </c>
      <c r="H132" s="43">
        <v>44197</v>
      </c>
      <c r="I132" s="1" t="s">
        <v>508</v>
      </c>
    </row>
    <row r="133" spans="1:9" x14ac:dyDescent="0.2">
      <c r="A133" s="1" t="s">
        <v>964</v>
      </c>
      <c r="B133" s="55" t="s">
        <v>965</v>
      </c>
      <c r="C133" s="55">
        <v>0</v>
      </c>
      <c r="D133" s="1">
        <v>1000</v>
      </c>
      <c r="E133" s="1">
        <f t="shared" ref="E133:E154" si="2">+E132+C133-D133</f>
        <v>23291</v>
      </c>
      <c r="F133" s="1" t="s">
        <v>966</v>
      </c>
      <c r="H133" s="43"/>
      <c r="I133" s="1" t="s">
        <v>508</v>
      </c>
    </row>
    <row r="134" spans="1:9" x14ac:dyDescent="0.2">
      <c r="A134" s="1" t="s">
        <v>954</v>
      </c>
      <c r="B134" s="1" t="s">
        <v>767</v>
      </c>
      <c r="C134" s="1">
        <v>4600</v>
      </c>
      <c r="D134" s="1">
        <v>0</v>
      </c>
      <c r="E134" s="1">
        <f t="shared" si="2"/>
        <v>27891</v>
      </c>
      <c r="F134" s="1" t="s">
        <v>208</v>
      </c>
      <c r="G134" s="1" t="s">
        <v>326</v>
      </c>
      <c r="H134" s="43">
        <v>44105</v>
      </c>
      <c r="I134" s="1" t="s">
        <v>508</v>
      </c>
    </row>
    <row r="135" spans="1:9" x14ac:dyDescent="0.2">
      <c r="A135" s="1" t="s">
        <v>976</v>
      </c>
      <c r="B135" s="1" t="s">
        <v>985</v>
      </c>
      <c r="C135" s="1">
        <v>0</v>
      </c>
      <c r="D135" s="1">
        <v>1550</v>
      </c>
      <c r="E135" s="1">
        <f t="shared" si="2"/>
        <v>26341</v>
      </c>
      <c r="F135" s="1" t="s">
        <v>986</v>
      </c>
      <c r="H135" s="43"/>
      <c r="I135" s="1" t="s">
        <v>508</v>
      </c>
    </row>
    <row r="136" spans="1:9" x14ac:dyDescent="0.2">
      <c r="A136" s="1" t="s">
        <v>953</v>
      </c>
      <c r="B136" s="1" t="s">
        <v>833</v>
      </c>
      <c r="C136" s="1">
        <v>0</v>
      </c>
      <c r="D136" s="1">
        <v>2000</v>
      </c>
      <c r="E136" s="1">
        <f t="shared" si="2"/>
        <v>24341</v>
      </c>
      <c r="F136" s="1" t="s">
        <v>764</v>
      </c>
      <c r="I136" s="1" t="s">
        <v>508</v>
      </c>
    </row>
    <row r="137" spans="1:9" x14ac:dyDescent="0.2">
      <c r="A137" s="1" t="s">
        <v>959</v>
      </c>
      <c r="B137" s="1" t="s">
        <v>951</v>
      </c>
      <c r="C137" s="1">
        <v>2198</v>
      </c>
      <c r="E137" s="1">
        <f t="shared" si="2"/>
        <v>26539</v>
      </c>
      <c r="F137" s="1" t="s">
        <v>208</v>
      </c>
      <c r="G137" s="1" t="s">
        <v>292</v>
      </c>
      <c r="H137" s="43">
        <v>44228</v>
      </c>
      <c r="I137" s="1" t="s">
        <v>508</v>
      </c>
    </row>
    <row r="138" spans="1:9" x14ac:dyDescent="0.2">
      <c r="A138" s="1" t="s">
        <v>959</v>
      </c>
      <c r="B138" s="1" t="s">
        <v>960</v>
      </c>
      <c r="C138" s="1">
        <v>0</v>
      </c>
      <c r="D138" s="1">
        <v>340</v>
      </c>
      <c r="E138" s="1">
        <f t="shared" si="2"/>
        <v>26199</v>
      </c>
      <c r="F138" s="1" t="s">
        <v>961</v>
      </c>
      <c r="H138" s="43"/>
      <c r="I138" s="1" t="s">
        <v>508</v>
      </c>
    </row>
    <row r="139" spans="1:9" x14ac:dyDescent="0.2">
      <c r="A139" s="1" t="s">
        <v>959</v>
      </c>
      <c r="B139" s="1" t="s">
        <v>967</v>
      </c>
      <c r="C139" s="1">
        <v>1010</v>
      </c>
      <c r="D139" s="1">
        <v>0</v>
      </c>
      <c r="E139" s="1">
        <f t="shared" si="2"/>
        <v>27209</v>
      </c>
      <c r="F139" s="1" t="s">
        <v>956</v>
      </c>
      <c r="H139" s="43"/>
      <c r="I139" s="1" t="s">
        <v>508</v>
      </c>
    </row>
    <row r="140" spans="1:9" x14ac:dyDescent="0.2">
      <c r="A140" s="1" t="s">
        <v>959</v>
      </c>
      <c r="B140" s="1" t="s">
        <v>978</v>
      </c>
      <c r="C140" s="1">
        <v>0</v>
      </c>
      <c r="D140" s="1">
        <f>550*4</f>
        <v>2200</v>
      </c>
      <c r="E140" s="1">
        <f t="shared" si="2"/>
        <v>25009</v>
      </c>
      <c r="F140" s="1" t="s">
        <v>984</v>
      </c>
      <c r="I140" s="1" t="s">
        <v>508</v>
      </c>
    </row>
    <row r="141" spans="1:9" x14ac:dyDescent="0.2">
      <c r="A141" s="1" t="s">
        <v>952</v>
      </c>
      <c r="B141" s="1" t="s">
        <v>671</v>
      </c>
      <c r="C141" s="1">
        <v>2377</v>
      </c>
      <c r="D141" s="1">
        <v>0</v>
      </c>
      <c r="E141" s="1">
        <f t="shared" si="2"/>
        <v>27386</v>
      </c>
      <c r="F141" s="1" t="s">
        <v>208</v>
      </c>
      <c r="G141" s="1" t="s">
        <v>260</v>
      </c>
      <c r="H141" s="43">
        <v>44228</v>
      </c>
      <c r="I141" s="1" t="s">
        <v>508</v>
      </c>
    </row>
    <row r="142" spans="1:9" x14ac:dyDescent="0.2">
      <c r="A142" s="1" t="s">
        <v>942</v>
      </c>
      <c r="B142" s="1" t="s">
        <v>943</v>
      </c>
      <c r="C142" s="1">
        <v>2200</v>
      </c>
      <c r="D142" s="1">
        <v>0</v>
      </c>
      <c r="E142" s="1">
        <f t="shared" si="2"/>
        <v>29586</v>
      </c>
      <c r="F142" s="1" t="s">
        <v>208</v>
      </c>
      <c r="G142" s="1" t="s">
        <v>288</v>
      </c>
      <c r="H142" s="43">
        <v>44228</v>
      </c>
      <c r="I142" s="1" t="s">
        <v>508</v>
      </c>
    </row>
    <row r="143" spans="1:9" x14ac:dyDescent="0.2">
      <c r="A143" s="1" t="s">
        <v>942</v>
      </c>
      <c r="B143" s="1" t="s">
        <v>549</v>
      </c>
      <c r="C143" s="1">
        <v>1000</v>
      </c>
      <c r="D143" s="1">
        <v>0</v>
      </c>
      <c r="E143" s="1">
        <f t="shared" si="2"/>
        <v>30586</v>
      </c>
      <c r="F143" s="1" t="s">
        <v>208</v>
      </c>
      <c r="G143" s="1" t="s">
        <v>287</v>
      </c>
      <c r="H143" s="43">
        <v>44228</v>
      </c>
      <c r="I143" s="1" t="s">
        <v>508</v>
      </c>
    </row>
    <row r="144" spans="1:9" x14ac:dyDescent="0.2">
      <c r="A144" s="1" t="s">
        <v>957</v>
      </c>
      <c r="B144" s="1" t="s">
        <v>544</v>
      </c>
      <c r="C144" s="1">
        <v>4430</v>
      </c>
      <c r="E144" s="1">
        <f t="shared" si="2"/>
        <v>35016</v>
      </c>
      <c r="F144" s="1" t="s">
        <v>208</v>
      </c>
      <c r="G144" s="1" t="s">
        <v>294</v>
      </c>
      <c r="H144" s="43" t="s">
        <v>958</v>
      </c>
      <c r="I144" s="1" t="s">
        <v>508</v>
      </c>
    </row>
    <row r="145" spans="1:9" x14ac:dyDescent="0.2">
      <c r="A145" s="1" t="s">
        <v>979</v>
      </c>
      <c r="B145" s="1" t="s">
        <v>980</v>
      </c>
      <c r="C145" s="1">
        <v>0</v>
      </c>
      <c r="D145" s="1">
        <v>10700</v>
      </c>
      <c r="E145" s="1">
        <f t="shared" si="2"/>
        <v>24316</v>
      </c>
      <c r="F145" s="1" t="s">
        <v>981</v>
      </c>
      <c r="I145" s="1" t="s">
        <v>508</v>
      </c>
    </row>
    <row r="146" spans="1:9" x14ac:dyDescent="0.2">
      <c r="A146" s="1" t="s">
        <v>987</v>
      </c>
      <c r="B146" s="1" t="s">
        <v>489</v>
      </c>
      <c r="C146" s="1">
        <v>0</v>
      </c>
      <c r="D146" s="1">
        <v>2000</v>
      </c>
      <c r="E146" s="1">
        <f t="shared" si="2"/>
        <v>22316</v>
      </c>
      <c r="F146" s="1" t="s">
        <v>490</v>
      </c>
      <c r="I146" s="1" t="s">
        <v>508</v>
      </c>
    </row>
    <row r="147" spans="1:9" x14ac:dyDescent="0.2">
      <c r="A147" s="1" t="s">
        <v>991</v>
      </c>
      <c r="B147" s="1" t="s">
        <v>671</v>
      </c>
      <c r="C147" s="1">
        <v>2377</v>
      </c>
      <c r="D147" s="1">
        <v>0</v>
      </c>
      <c r="E147" s="1">
        <f t="shared" si="2"/>
        <v>24693</v>
      </c>
      <c r="F147" s="1" t="s">
        <v>208</v>
      </c>
      <c r="G147" s="1" t="s">
        <v>260</v>
      </c>
      <c r="H147" s="43">
        <v>44256</v>
      </c>
      <c r="I147" s="1" t="s">
        <v>508</v>
      </c>
    </row>
    <row r="148" spans="1:9" x14ac:dyDescent="0.2">
      <c r="A148" s="1" t="s">
        <v>992</v>
      </c>
      <c r="B148" s="1" t="s">
        <v>544</v>
      </c>
      <c r="C148" s="1">
        <v>2205</v>
      </c>
      <c r="D148" s="1">
        <v>0</v>
      </c>
      <c r="E148" s="1">
        <f t="shared" si="2"/>
        <v>26898</v>
      </c>
      <c r="F148" s="1" t="s">
        <v>208</v>
      </c>
      <c r="G148" s="1" t="s">
        <v>294</v>
      </c>
      <c r="H148" s="43">
        <v>44256</v>
      </c>
      <c r="I148" s="1" t="s">
        <v>508</v>
      </c>
    </row>
    <row r="149" spans="1:9" x14ac:dyDescent="0.2">
      <c r="A149" s="1" t="s">
        <v>992</v>
      </c>
      <c r="B149" s="1" t="s">
        <v>441</v>
      </c>
      <c r="C149" s="1">
        <v>2200</v>
      </c>
      <c r="D149" s="1">
        <v>0</v>
      </c>
      <c r="E149" s="1">
        <f t="shared" si="2"/>
        <v>29098</v>
      </c>
      <c r="F149" s="1" t="s">
        <v>208</v>
      </c>
      <c r="G149" s="1" t="s">
        <v>271</v>
      </c>
      <c r="H149" s="43">
        <v>44256</v>
      </c>
      <c r="I149" s="1" t="s">
        <v>508</v>
      </c>
    </row>
    <row r="150" spans="1:9" x14ac:dyDescent="0.2">
      <c r="A150" s="1" t="s">
        <v>1012</v>
      </c>
      <c r="B150" s="1" t="s">
        <v>598</v>
      </c>
      <c r="C150" s="1">
        <v>50000</v>
      </c>
      <c r="D150" s="1">
        <v>0</v>
      </c>
      <c r="E150" s="1">
        <f t="shared" si="2"/>
        <v>79098</v>
      </c>
      <c r="F150" s="1" t="s">
        <v>599</v>
      </c>
      <c r="H150" s="43"/>
      <c r="I150" s="1" t="s">
        <v>507</v>
      </c>
    </row>
    <row r="151" spans="1:9" x14ac:dyDescent="0.2">
      <c r="A151" s="1" t="s">
        <v>996</v>
      </c>
      <c r="B151" s="1" t="s">
        <v>561</v>
      </c>
      <c r="C151" s="1">
        <v>2198</v>
      </c>
      <c r="D151" s="1">
        <v>0</v>
      </c>
      <c r="E151" s="1">
        <f t="shared" si="2"/>
        <v>81296</v>
      </c>
      <c r="F151" s="1" t="s">
        <v>208</v>
      </c>
      <c r="G151" s="1" t="s">
        <v>284</v>
      </c>
      <c r="H151" s="43">
        <v>44256</v>
      </c>
      <c r="I151" s="1" t="s">
        <v>508</v>
      </c>
    </row>
    <row r="152" spans="1:9" x14ac:dyDescent="0.2">
      <c r="A152" s="1" t="s">
        <v>996</v>
      </c>
      <c r="B152" s="1" t="s">
        <v>560</v>
      </c>
      <c r="C152" s="1">
        <v>2198</v>
      </c>
      <c r="D152" s="1">
        <v>0</v>
      </c>
      <c r="E152" s="1">
        <f t="shared" si="2"/>
        <v>83494</v>
      </c>
      <c r="F152" s="1" t="s">
        <v>208</v>
      </c>
      <c r="G152" s="1" t="s">
        <v>282</v>
      </c>
      <c r="H152" s="43">
        <v>44256</v>
      </c>
      <c r="I152" s="1" t="s">
        <v>508</v>
      </c>
    </row>
    <row r="153" spans="1:9" x14ac:dyDescent="0.2">
      <c r="A153" s="1" t="s">
        <v>996</v>
      </c>
      <c r="B153" s="1" t="s">
        <v>995</v>
      </c>
      <c r="C153" s="1">
        <v>2200</v>
      </c>
      <c r="D153" s="1">
        <v>0</v>
      </c>
      <c r="E153" s="1">
        <f t="shared" si="2"/>
        <v>85694</v>
      </c>
      <c r="F153" s="1" t="s">
        <v>208</v>
      </c>
      <c r="G153" s="1" t="s">
        <v>379</v>
      </c>
      <c r="H153" s="43">
        <v>44256</v>
      </c>
      <c r="I153" s="1" t="s">
        <v>508</v>
      </c>
    </row>
    <row r="154" spans="1:9" x14ac:dyDescent="0.2">
      <c r="A154" s="1" t="s">
        <v>996</v>
      </c>
      <c r="B154" s="1" t="s">
        <v>549</v>
      </c>
      <c r="C154" s="1">
        <v>2183</v>
      </c>
      <c r="D154" s="1">
        <v>0</v>
      </c>
      <c r="E154" s="1">
        <f t="shared" si="2"/>
        <v>87877</v>
      </c>
      <c r="F154" s="1" t="s">
        <v>208</v>
      </c>
      <c r="G154" s="1" t="s">
        <v>287</v>
      </c>
      <c r="H154" s="43">
        <v>44256</v>
      </c>
      <c r="I154" s="1" t="s">
        <v>508</v>
      </c>
    </row>
    <row r="155" spans="1:9" x14ac:dyDescent="0.2">
      <c r="A155" s="1" t="s">
        <v>1025</v>
      </c>
      <c r="B155" s="62" t="s">
        <v>1017</v>
      </c>
      <c r="C155" s="1">
        <v>0</v>
      </c>
      <c r="D155" s="1">
        <v>10400</v>
      </c>
      <c r="E155" s="1">
        <f>+E154+C155-D155</f>
        <v>77477</v>
      </c>
      <c r="F155" s="1" t="s">
        <v>1018</v>
      </c>
      <c r="G155" s="43" t="s">
        <v>1019</v>
      </c>
      <c r="H155" s="43">
        <v>44287</v>
      </c>
      <c r="I155" s="1" t="s">
        <v>508</v>
      </c>
    </row>
    <row r="156" spans="1:9" x14ac:dyDescent="0.2">
      <c r="A156" s="1" t="s">
        <v>1025</v>
      </c>
      <c r="B156" s="62" t="s">
        <v>1048</v>
      </c>
      <c r="C156" s="1">
        <v>0</v>
      </c>
      <c r="D156" s="1">
        <v>600</v>
      </c>
      <c r="E156" s="1">
        <f>+E155+C156-D156</f>
        <v>76877</v>
      </c>
      <c r="F156" s="1" t="s">
        <v>1049</v>
      </c>
      <c r="G156" s="43"/>
      <c r="H156" s="43"/>
      <c r="I156" s="1" t="s">
        <v>506</v>
      </c>
    </row>
    <row r="157" spans="1:9" x14ac:dyDescent="0.2">
      <c r="A157" s="1" t="s">
        <v>1020</v>
      </c>
      <c r="B157" s="1" t="s">
        <v>518</v>
      </c>
      <c r="C157" s="1">
        <v>0</v>
      </c>
      <c r="D157" s="1">
        <v>300</v>
      </c>
      <c r="E157" s="1">
        <f>+E156+C157-D157</f>
        <v>76577</v>
      </c>
      <c r="F157" s="1" t="s">
        <v>1021</v>
      </c>
      <c r="I157" s="1" t="s">
        <v>508</v>
      </c>
    </row>
    <row r="158" spans="1:9" x14ac:dyDescent="0.2">
      <c r="A158" s="1" t="s">
        <v>1024</v>
      </c>
      <c r="B158" s="1" t="s">
        <v>489</v>
      </c>
      <c r="C158" s="1">
        <v>0</v>
      </c>
      <c r="D158" s="1">
        <v>2000</v>
      </c>
      <c r="E158" s="1">
        <f>+E157+C158-D158</f>
        <v>74577</v>
      </c>
      <c r="F158" s="1" t="s">
        <v>490</v>
      </c>
      <c r="I158" s="1" t="s">
        <v>506</v>
      </c>
    </row>
    <row r="159" spans="1:9" x14ac:dyDescent="0.2">
      <c r="A159" s="1" t="s">
        <v>1029</v>
      </c>
      <c r="B159" s="1" t="s">
        <v>767</v>
      </c>
      <c r="C159" s="1">
        <v>4600</v>
      </c>
      <c r="D159" s="1">
        <v>0</v>
      </c>
      <c r="E159" s="1">
        <f>+E158+C159-D159</f>
        <v>79177</v>
      </c>
      <c r="F159" s="1" t="s">
        <v>208</v>
      </c>
      <c r="G159" s="1" t="s">
        <v>326</v>
      </c>
      <c r="H159" s="43">
        <v>44166</v>
      </c>
      <c r="I159" s="1" t="s">
        <v>508</v>
      </c>
    </row>
    <row r="160" spans="1:9" x14ac:dyDescent="0.2">
      <c r="A160" s="1" t="s">
        <v>1029</v>
      </c>
      <c r="B160" s="1" t="s">
        <v>671</v>
      </c>
      <c r="C160" s="1">
        <v>2377</v>
      </c>
      <c r="D160" s="1">
        <v>0</v>
      </c>
      <c r="E160" s="1">
        <f t="shared" ref="E160:E171" si="3">+E159+C160-D160</f>
        <v>81554</v>
      </c>
      <c r="F160" s="1" t="s">
        <v>208</v>
      </c>
      <c r="G160" s="1" t="s">
        <v>260</v>
      </c>
      <c r="H160" s="43">
        <v>44287</v>
      </c>
      <c r="I160" s="1" t="s">
        <v>506</v>
      </c>
    </row>
    <row r="161" spans="1:10" x14ac:dyDescent="0.2">
      <c r="A161" s="1" t="s">
        <v>1030</v>
      </c>
      <c r="B161" s="1" t="s">
        <v>660</v>
      </c>
      <c r="C161" s="1">
        <v>2350</v>
      </c>
      <c r="D161" s="1">
        <v>0</v>
      </c>
      <c r="E161" s="1">
        <f t="shared" si="3"/>
        <v>83904</v>
      </c>
      <c r="F161" s="1" t="s">
        <v>208</v>
      </c>
      <c r="G161" s="1" t="s">
        <v>396</v>
      </c>
      <c r="H161" s="43">
        <v>44287</v>
      </c>
      <c r="I161" s="1" t="s">
        <v>508</v>
      </c>
    </row>
    <row r="162" spans="1:10" x14ac:dyDescent="0.2">
      <c r="A162" s="1" t="s">
        <v>1022</v>
      </c>
      <c r="B162" s="1" t="s">
        <v>1033</v>
      </c>
      <c r="C162" s="1">
        <v>0</v>
      </c>
      <c r="D162" s="1">
        <v>55733</v>
      </c>
      <c r="E162" s="1">
        <f t="shared" si="3"/>
        <v>28171</v>
      </c>
      <c r="F162" s="1" t="s">
        <v>827</v>
      </c>
      <c r="G162" s="43" t="s">
        <v>1019</v>
      </c>
      <c r="H162" s="43">
        <v>44287</v>
      </c>
      <c r="I162" s="1" t="s">
        <v>508</v>
      </c>
    </row>
    <row r="163" spans="1:10" x14ac:dyDescent="0.2">
      <c r="A163" s="1" t="s">
        <v>1022</v>
      </c>
      <c r="B163" s="1" t="s">
        <v>489</v>
      </c>
      <c r="C163" s="1">
        <v>0</v>
      </c>
      <c r="D163" s="1">
        <v>3000</v>
      </c>
      <c r="E163" s="1">
        <f t="shared" si="3"/>
        <v>25171</v>
      </c>
      <c r="F163" s="1" t="s">
        <v>490</v>
      </c>
      <c r="I163" s="1" t="s">
        <v>508</v>
      </c>
    </row>
    <row r="164" spans="1:10" x14ac:dyDescent="0.2">
      <c r="A164" s="1" t="s">
        <v>1023</v>
      </c>
      <c r="B164" s="1" t="s">
        <v>489</v>
      </c>
      <c r="C164" s="1">
        <v>0</v>
      </c>
      <c r="D164" s="1">
        <v>3000</v>
      </c>
      <c r="E164" s="1">
        <f t="shared" si="3"/>
        <v>22171</v>
      </c>
      <c r="F164" s="1" t="s">
        <v>490</v>
      </c>
      <c r="I164" s="1" t="s">
        <v>508</v>
      </c>
    </row>
    <row r="165" spans="1:10" x14ac:dyDescent="0.2">
      <c r="A165" s="1" t="s">
        <v>1023</v>
      </c>
      <c r="B165" s="1" t="s">
        <v>995</v>
      </c>
      <c r="C165" s="1">
        <v>2200</v>
      </c>
      <c r="D165" s="1">
        <v>0</v>
      </c>
      <c r="E165" s="1">
        <f t="shared" si="3"/>
        <v>24371</v>
      </c>
      <c r="F165" s="1" t="s">
        <v>208</v>
      </c>
      <c r="G165" s="1" t="s">
        <v>379</v>
      </c>
      <c r="H165" s="43">
        <v>44287</v>
      </c>
      <c r="I165" s="1" t="s">
        <v>508</v>
      </c>
    </row>
    <row r="166" spans="1:10" x14ac:dyDescent="0.2">
      <c r="A166" s="1" t="s">
        <v>1050</v>
      </c>
      <c r="B166" s="62" t="s">
        <v>1048</v>
      </c>
      <c r="C166" s="1">
        <v>0</v>
      </c>
      <c r="D166" s="1">
        <v>500</v>
      </c>
      <c r="E166" s="1">
        <f t="shared" si="3"/>
        <v>23871</v>
      </c>
      <c r="F166" s="1" t="s">
        <v>1049</v>
      </c>
      <c r="G166" s="43"/>
      <c r="H166" s="43"/>
      <c r="I166" s="1" t="s">
        <v>506</v>
      </c>
    </row>
    <row r="167" spans="1:10" x14ac:dyDescent="0.2">
      <c r="A167" s="1" t="s">
        <v>1027</v>
      </c>
      <c r="B167" s="1" t="s">
        <v>544</v>
      </c>
      <c r="C167" s="1">
        <v>2200</v>
      </c>
      <c r="D167" s="1">
        <v>0</v>
      </c>
      <c r="E167" s="1">
        <f t="shared" si="3"/>
        <v>26071</v>
      </c>
      <c r="F167" s="1" t="s">
        <v>208</v>
      </c>
      <c r="G167" s="1" t="s">
        <v>294</v>
      </c>
      <c r="H167" s="43">
        <v>44287</v>
      </c>
      <c r="I167" s="1" t="s">
        <v>508</v>
      </c>
    </row>
    <row r="168" spans="1:10" x14ac:dyDescent="0.2">
      <c r="A168" s="1" t="s">
        <v>1028</v>
      </c>
      <c r="B168" s="1" t="s">
        <v>754</v>
      </c>
      <c r="C168" s="1">
        <v>0</v>
      </c>
      <c r="D168" s="1">
        <v>8500</v>
      </c>
      <c r="E168" s="1">
        <f t="shared" si="3"/>
        <v>17571</v>
      </c>
      <c r="F168" s="1" t="s">
        <v>755</v>
      </c>
      <c r="I168" s="1" t="s">
        <v>508</v>
      </c>
    </row>
    <row r="169" spans="1:10" x14ac:dyDescent="0.2">
      <c r="A169" s="1" t="s">
        <v>1028</v>
      </c>
      <c r="B169" s="1" t="s">
        <v>1031</v>
      </c>
      <c r="C169" s="1">
        <v>0</v>
      </c>
      <c r="D169" s="1">
        <v>100</v>
      </c>
      <c r="E169" s="1">
        <f t="shared" si="3"/>
        <v>17471</v>
      </c>
      <c r="F169" s="1" t="s">
        <v>1032</v>
      </c>
      <c r="I169" s="1" t="s">
        <v>508</v>
      </c>
    </row>
    <row r="170" spans="1:10" x14ac:dyDescent="0.2">
      <c r="A170" s="1" t="s">
        <v>1026</v>
      </c>
      <c r="B170" s="1" t="s">
        <v>489</v>
      </c>
      <c r="C170" s="1">
        <v>0</v>
      </c>
      <c r="D170" s="1">
        <v>2000</v>
      </c>
      <c r="E170" s="1">
        <f t="shared" si="3"/>
        <v>15471</v>
      </c>
      <c r="F170" s="1" t="s">
        <v>490</v>
      </c>
      <c r="I170" s="1" t="s">
        <v>506</v>
      </c>
    </row>
    <row r="171" spans="1:10" x14ac:dyDescent="0.2">
      <c r="A171" s="1" t="s">
        <v>1051</v>
      </c>
      <c r="B171" s="1" t="s">
        <v>560</v>
      </c>
      <c r="C171" s="1">
        <v>2198</v>
      </c>
      <c r="D171" s="1">
        <v>0</v>
      </c>
      <c r="E171" s="1">
        <f t="shared" si="3"/>
        <v>17669</v>
      </c>
      <c r="F171" s="1" t="s">
        <v>208</v>
      </c>
      <c r="G171" s="1" t="s">
        <v>282</v>
      </c>
      <c r="H171" s="43">
        <v>44287</v>
      </c>
      <c r="I171" s="1" t="s">
        <v>508</v>
      </c>
    </row>
    <row r="172" spans="1:10" x14ac:dyDescent="0.2">
      <c r="A172" s="1" t="s">
        <v>1051</v>
      </c>
      <c r="B172" s="1" t="s">
        <v>561</v>
      </c>
      <c r="C172" s="1">
        <v>2200</v>
      </c>
      <c r="D172" s="1">
        <v>0</v>
      </c>
      <c r="E172" s="1">
        <f t="shared" ref="E172:E188" si="4">+E171+C172-D172</f>
        <v>19869</v>
      </c>
      <c r="F172" s="1" t="s">
        <v>208</v>
      </c>
      <c r="G172" s="1" t="s">
        <v>284</v>
      </c>
      <c r="H172" s="43">
        <v>44287</v>
      </c>
      <c r="I172" s="1" t="s">
        <v>508</v>
      </c>
    </row>
    <row r="173" spans="1:10" x14ac:dyDescent="0.2">
      <c r="A173" s="1" t="s">
        <v>1057</v>
      </c>
      <c r="B173" s="1" t="s">
        <v>1058</v>
      </c>
      <c r="C173" s="1">
        <v>2200</v>
      </c>
      <c r="D173" s="1">
        <v>0</v>
      </c>
      <c r="E173" s="1">
        <f t="shared" si="4"/>
        <v>22069</v>
      </c>
      <c r="F173" s="1" t="s">
        <v>208</v>
      </c>
      <c r="G173" s="1" t="s">
        <v>253</v>
      </c>
      <c r="H173" s="43">
        <v>44317</v>
      </c>
      <c r="I173" s="1" t="s">
        <v>1065</v>
      </c>
    </row>
    <row r="174" spans="1:10" x14ac:dyDescent="0.2">
      <c r="A174" s="1" t="s">
        <v>1057</v>
      </c>
      <c r="B174" s="1" t="s">
        <v>489</v>
      </c>
      <c r="C174" s="1">
        <v>0</v>
      </c>
      <c r="D174" s="1">
        <v>2200</v>
      </c>
      <c r="E174" s="1">
        <f t="shared" si="4"/>
        <v>19869</v>
      </c>
      <c r="F174" s="1" t="s">
        <v>490</v>
      </c>
      <c r="I174" s="1" t="s">
        <v>1065</v>
      </c>
      <c r="J174" s="1" t="s">
        <v>1056</v>
      </c>
    </row>
    <row r="175" spans="1:10" x14ac:dyDescent="0.2">
      <c r="A175" s="1" t="s">
        <v>1057</v>
      </c>
      <c r="B175" s="1" t="s">
        <v>1059</v>
      </c>
      <c r="C175" s="1">
        <v>0</v>
      </c>
      <c r="D175" s="1">
        <v>3750</v>
      </c>
      <c r="E175" s="1">
        <f t="shared" si="4"/>
        <v>16119</v>
      </c>
      <c r="F175" s="1" t="s">
        <v>1060</v>
      </c>
      <c r="I175" s="1" t="s">
        <v>1061</v>
      </c>
    </row>
    <row r="176" spans="1:10" x14ac:dyDescent="0.2">
      <c r="A176" s="1" t="s">
        <v>1062</v>
      </c>
      <c r="B176" s="1" t="s">
        <v>518</v>
      </c>
      <c r="C176" s="1">
        <v>0</v>
      </c>
      <c r="D176" s="1">
        <v>100</v>
      </c>
      <c r="E176" s="1">
        <f t="shared" si="4"/>
        <v>16019</v>
      </c>
      <c r="F176" s="1" t="s">
        <v>1063</v>
      </c>
      <c r="I176" s="1" t="s">
        <v>507</v>
      </c>
    </row>
    <row r="177" spans="1:9" x14ac:dyDescent="0.2">
      <c r="A177" s="1" t="s">
        <v>1064</v>
      </c>
      <c r="B177" s="1" t="s">
        <v>671</v>
      </c>
      <c r="C177" s="1">
        <v>2377</v>
      </c>
      <c r="D177" s="1">
        <v>0</v>
      </c>
      <c r="E177" s="1">
        <f t="shared" si="4"/>
        <v>18396</v>
      </c>
      <c r="F177" s="1" t="s">
        <v>208</v>
      </c>
      <c r="G177" s="1" t="s">
        <v>260</v>
      </c>
      <c r="H177" s="43">
        <v>44317</v>
      </c>
      <c r="I177" s="1" t="s">
        <v>506</v>
      </c>
    </row>
    <row r="178" spans="1:9" x14ac:dyDescent="0.2">
      <c r="A178" s="1" t="s">
        <v>1064</v>
      </c>
      <c r="B178" s="1" t="s">
        <v>441</v>
      </c>
      <c r="C178" s="1">
        <v>2200</v>
      </c>
      <c r="D178" s="1">
        <v>0</v>
      </c>
      <c r="E178" s="1">
        <f t="shared" si="4"/>
        <v>20596</v>
      </c>
      <c r="F178" s="1" t="s">
        <v>208</v>
      </c>
      <c r="G178" s="1" t="s">
        <v>271</v>
      </c>
      <c r="H178" s="43">
        <v>44317</v>
      </c>
      <c r="I178" s="1" t="s">
        <v>506</v>
      </c>
    </row>
    <row r="179" spans="1:9" x14ac:dyDescent="0.2">
      <c r="A179" s="1" t="s">
        <v>1067</v>
      </c>
      <c r="B179" s="1" t="s">
        <v>1068</v>
      </c>
      <c r="C179" s="1">
        <v>0</v>
      </c>
      <c r="D179" s="1">
        <v>14000</v>
      </c>
      <c r="E179" s="1">
        <f t="shared" si="4"/>
        <v>6596</v>
      </c>
      <c r="F179" s="1" t="s">
        <v>1069</v>
      </c>
      <c r="H179" s="43"/>
      <c r="I179" s="1" t="s">
        <v>508</v>
      </c>
    </row>
    <row r="180" spans="1:9" x14ac:dyDescent="0.2">
      <c r="A180" s="1" t="s">
        <v>1066</v>
      </c>
      <c r="B180" s="1" t="s">
        <v>489</v>
      </c>
      <c r="C180" s="1">
        <v>0</v>
      </c>
      <c r="D180" s="1">
        <v>3000</v>
      </c>
      <c r="E180" s="1">
        <f t="shared" si="4"/>
        <v>3596</v>
      </c>
      <c r="F180" s="1" t="s">
        <v>490</v>
      </c>
      <c r="I180" s="1" t="s">
        <v>507</v>
      </c>
    </row>
    <row r="181" spans="1:9" x14ac:dyDescent="0.2">
      <c r="A181" s="1" t="s">
        <v>1070</v>
      </c>
      <c r="B181" s="1" t="s">
        <v>1071</v>
      </c>
      <c r="C181" s="1">
        <v>0</v>
      </c>
      <c r="D181" s="1">
        <v>1260</v>
      </c>
      <c r="E181" s="1">
        <f t="shared" si="4"/>
        <v>2336</v>
      </c>
      <c r="F181" s="1" t="s">
        <v>1071</v>
      </c>
      <c r="I181" s="1" t="s">
        <v>508</v>
      </c>
    </row>
    <row r="182" spans="1:9" x14ac:dyDescent="0.2">
      <c r="A182" s="1" t="s">
        <v>1072</v>
      </c>
      <c r="B182" s="1" t="s">
        <v>544</v>
      </c>
      <c r="C182" s="1">
        <v>2200</v>
      </c>
      <c r="D182" s="1">
        <v>0</v>
      </c>
      <c r="E182" s="1">
        <f t="shared" si="4"/>
        <v>4536</v>
      </c>
      <c r="F182" s="1" t="s">
        <v>208</v>
      </c>
      <c r="G182" s="1" t="s">
        <v>294</v>
      </c>
      <c r="H182" s="43">
        <v>44317</v>
      </c>
      <c r="I182" s="1" t="s">
        <v>508</v>
      </c>
    </row>
    <row r="183" spans="1:9" x14ac:dyDescent="0.2">
      <c r="A183" s="1" t="s">
        <v>1072</v>
      </c>
      <c r="B183" s="1" t="s">
        <v>446</v>
      </c>
      <c r="C183" s="1">
        <v>2179</v>
      </c>
      <c r="D183" s="1">
        <v>0</v>
      </c>
      <c r="E183" s="1">
        <f t="shared" si="4"/>
        <v>6715</v>
      </c>
      <c r="F183" s="1" t="s">
        <v>208</v>
      </c>
      <c r="G183" s="1" t="s">
        <v>443</v>
      </c>
      <c r="H183" s="43">
        <v>44317</v>
      </c>
      <c r="I183" s="1" t="s">
        <v>508</v>
      </c>
    </row>
    <row r="184" spans="1:9" x14ac:dyDescent="0.2">
      <c r="A184" s="1" t="s">
        <v>1073</v>
      </c>
      <c r="B184" s="1" t="s">
        <v>660</v>
      </c>
      <c r="C184" s="1">
        <v>2350</v>
      </c>
      <c r="D184" s="1">
        <v>0</v>
      </c>
      <c r="E184" s="1">
        <f t="shared" si="4"/>
        <v>9065</v>
      </c>
      <c r="F184" s="1" t="s">
        <v>208</v>
      </c>
      <c r="G184" s="1" t="s">
        <v>396</v>
      </c>
      <c r="H184" s="43">
        <v>44317</v>
      </c>
      <c r="I184" s="1" t="s">
        <v>508</v>
      </c>
    </row>
    <row r="185" spans="1:9" x14ac:dyDescent="0.2">
      <c r="A185" s="1" t="s">
        <v>1073</v>
      </c>
      <c r="B185" s="1" t="s">
        <v>560</v>
      </c>
      <c r="C185" s="1">
        <v>2200</v>
      </c>
      <c r="D185" s="1">
        <v>0</v>
      </c>
      <c r="E185" s="1">
        <f t="shared" si="4"/>
        <v>11265</v>
      </c>
      <c r="F185" s="1" t="s">
        <v>208</v>
      </c>
      <c r="G185" s="1" t="s">
        <v>282</v>
      </c>
      <c r="H185" s="43">
        <v>44317</v>
      </c>
      <c r="I185" s="1" t="s">
        <v>508</v>
      </c>
    </row>
    <row r="186" spans="1:9" x14ac:dyDescent="0.2">
      <c r="A186" s="1" t="s">
        <v>1073</v>
      </c>
      <c r="B186" s="1" t="s">
        <v>705</v>
      </c>
      <c r="C186" s="1">
        <f>2395+50</f>
        <v>2445</v>
      </c>
      <c r="D186" s="1">
        <v>0</v>
      </c>
      <c r="E186" s="1">
        <f t="shared" si="4"/>
        <v>13710</v>
      </c>
      <c r="F186" s="1" t="s">
        <v>208</v>
      </c>
      <c r="G186" s="1" t="s">
        <v>255</v>
      </c>
      <c r="H186" s="43">
        <v>44317</v>
      </c>
      <c r="I186" s="1" t="s">
        <v>508</v>
      </c>
    </row>
    <row r="187" spans="1:9" x14ac:dyDescent="0.2">
      <c r="A187" s="1" t="s">
        <v>1074</v>
      </c>
      <c r="B187" s="1" t="s">
        <v>1058</v>
      </c>
      <c r="C187" s="1">
        <v>2200</v>
      </c>
      <c r="D187" s="1">
        <v>0</v>
      </c>
      <c r="E187" s="1">
        <f t="shared" si="4"/>
        <v>15910</v>
      </c>
      <c r="F187" s="1" t="s">
        <v>208</v>
      </c>
      <c r="G187" s="1" t="s">
        <v>253</v>
      </c>
      <c r="H187" s="43">
        <v>44348</v>
      </c>
      <c r="I187" s="1" t="s">
        <v>1065</v>
      </c>
    </row>
    <row r="188" spans="1:9" x14ac:dyDescent="0.2">
      <c r="A188" s="1" t="s">
        <v>1074</v>
      </c>
      <c r="B188" s="1" t="s">
        <v>489</v>
      </c>
      <c r="C188" s="1">
        <v>0</v>
      </c>
      <c r="D188" s="1">
        <v>2200</v>
      </c>
      <c r="E188" s="1">
        <f t="shared" si="4"/>
        <v>13710</v>
      </c>
      <c r="F188" s="1" t="s">
        <v>490</v>
      </c>
      <c r="I188" s="1" t="s">
        <v>1065</v>
      </c>
    </row>
  </sheetData>
  <autoFilter ref="A2:I144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36" workbookViewId="0">
      <selection activeCell="D52" sqref="D52"/>
    </sheetView>
  </sheetViews>
  <sheetFormatPr defaultRowHeight="15" x14ac:dyDescent="0.25"/>
  <cols>
    <col min="1" max="1" width="9.85546875" bestFit="1" customWidth="1"/>
    <col min="3" max="3" width="12.5703125" bestFit="1" customWidth="1"/>
    <col min="4" max="4" width="67.42578125" customWidth="1"/>
  </cols>
  <sheetData>
    <row r="1" spans="1:4" ht="15.75" thickBot="1" x14ac:dyDescent="0.3">
      <c r="A1" s="29"/>
      <c r="B1" s="29"/>
      <c r="C1" s="29"/>
      <c r="D1" s="29"/>
    </row>
    <row r="2" spans="1:4" ht="15.75" thickBot="1" x14ac:dyDescent="0.3">
      <c r="A2" s="38" t="s">
        <v>217</v>
      </c>
      <c r="B2" s="39" t="s">
        <v>218</v>
      </c>
      <c r="C2" s="39" t="s">
        <v>413</v>
      </c>
      <c r="D2" s="28" t="s">
        <v>299</v>
      </c>
    </row>
    <row r="3" spans="1:4" x14ac:dyDescent="0.25">
      <c r="A3" s="31" t="s">
        <v>300</v>
      </c>
      <c r="B3" s="31">
        <v>101</v>
      </c>
      <c r="C3" s="31" t="s">
        <v>235</v>
      </c>
      <c r="D3" s="36" t="s">
        <v>301</v>
      </c>
    </row>
    <row r="4" spans="1:4" x14ac:dyDescent="0.25">
      <c r="A4" s="34" t="s">
        <v>300</v>
      </c>
      <c r="B4" s="34">
        <v>102</v>
      </c>
      <c r="C4" s="34" t="s">
        <v>234</v>
      </c>
      <c r="D4" s="33" t="s">
        <v>302</v>
      </c>
    </row>
    <row r="5" spans="1:4" x14ac:dyDescent="0.25">
      <c r="A5" s="34" t="s">
        <v>300</v>
      </c>
      <c r="B5" s="34">
        <v>103</v>
      </c>
      <c r="C5" s="34" t="s">
        <v>231</v>
      </c>
      <c r="D5" s="33" t="s">
        <v>303</v>
      </c>
    </row>
    <row r="6" spans="1:4" x14ac:dyDescent="0.25">
      <c r="A6" s="31" t="s">
        <v>300</v>
      </c>
      <c r="B6" s="31">
        <v>104</v>
      </c>
      <c r="C6" s="31" t="s">
        <v>242</v>
      </c>
      <c r="D6" s="36" t="s">
        <v>304</v>
      </c>
    </row>
    <row r="7" spans="1:4" x14ac:dyDescent="0.25">
      <c r="A7" s="34" t="s">
        <v>300</v>
      </c>
      <c r="B7" s="34">
        <v>201</v>
      </c>
      <c r="C7" s="34" t="s">
        <v>227</v>
      </c>
      <c r="D7" s="33" t="s">
        <v>305</v>
      </c>
    </row>
    <row r="8" spans="1:4" x14ac:dyDescent="0.25">
      <c r="A8" s="34" t="s">
        <v>300</v>
      </c>
      <c r="B8" s="34">
        <v>202</v>
      </c>
      <c r="C8" s="34" t="s">
        <v>226</v>
      </c>
      <c r="D8" s="33" t="s">
        <v>306</v>
      </c>
    </row>
    <row r="9" spans="1:4" x14ac:dyDescent="0.25">
      <c r="A9" s="31" t="s">
        <v>300</v>
      </c>
      <c r="B9" s="31">
        <v>203</v>
      </c>
      <c r="C9" s="31" t="s">
        <v>241</v>
      </c>
      <c r="D9" s="36" t="s">
        <v>854</v>
      </c>
    </row>
    <row r="10" spans="1:4" x14ac:dyDescent="0.25">
      <c r="A10" s="34" t="s">
        <v>300</v>
      </c>
      <c r="B10" s="34">
        <v>204</v>
      </c>
      <c r="C10" s="34" t="s">
        <v>228</v>
      </c>
      <c r="D10" s="33" t="s">
        <v>307</v>
      </c>
    </row>
    <row r="11" spans="1:4" x14ac:dyDescent="0.25">
      <c r="A11" s="34" t="s">
        <v>300</v>
      </c>
      <c r="B11" s="34">
        <v>301</v>
      </c>
      <c r="C11" s="34" t="s">
        <v>236</v>
      </c>
      <c r="D11" s="33" t="s">
        <v>308</v>
      </c>
    </row>
    <row r="12" spans="1:4" x14ac:dyDescent="0.25">
      <c r="A12" s="31" t="s">
        <v>300</v>
      </c>
      <c r="B12" s="31">
        <v>302</v>
      </c>
      <c r="C12" s="31" t="s">
        <v>232</v>
      </c>
      <c r="D12" s="36" t="s">
        <v>309</v>
      </c>
    </row>
    <row r="13" spans="1:4" x14ac:dyDescent="0.25">
      <c r="A13" s="34" t="s">
        <v>300</v>
      </c>
      <c r="B13" s="34">
        <v>303</v>
      </c>
      <c r="C13" s="34" t="s">
        <v>225</v>
      </c>
      <c r="D13" s="33" t="s">
        <v>310</v>
      </c>
    </row>
    <row r="14" spans="1:4" x14ac:dyDescent="0.25">
      <c r="A14" s="34" t="s">
        <v>300</v>
      </c>
      <c r="B14" s="34">
        <v>304</v>
      </c>
      <c r="C14" s="34" t="s">
        <v>229</v>
      </c>
      <c r="D14" s="33" t="s">
        <v>311</v>
      </c>
    </row>
    <row r="15" spans="1:4" x14ac:dyDescent="0.25">
      <c r="A15" s="31" t="s">
        <v>300</v>
      </c>
      <c r="B15" s="31">
        <v>401</v>
      </c>
      <c r="C15" s="31" t="s">
        <v>312</v>
      </c>
      <c r="D15" s="36" t="s">
        <v>313</v>
      </c>
    </row>
    <row r="16" spans="1:4" x14ac:dyDescent="0.25">
      <c r="A16" s="34" t="s">
        <v>300</v>
      </c>
      <c r="B16" s="34">
        <v>402</v>
      </c>
      <c r="C16" s="34" t="s">
        <v>239</v>
      </c>
      <c r="D16" s="33" t="s">
        <v>412</v>
      </c>
    </row>
    <row r="17" spans="1:4" x14ac:dyDescent="0.25">
      <c r="A17" s="31" t="s">
        <v>300</v>
      </c>
      <c r="B17" s="31">
        <v>403</v>
      </c>
      <c r="C17" s="31" t="s">
        <v>230</v>
      </c>
      <c r="D17" s="36" t="s">
        <v>314</v>
      </c>
    </row>
    <row r="18" spans="1:4" x14ac:dyDescent="0.25">
      <c r="A18" s="34" t="s">
        <v>300</v>
      </c>
      <c r="B18" s="34">
        <v>404</v>
      </c>
      <c r="C18" s="34" t="s">
        <v>246</v>
      </c>
      <c r="D18" s="33" t="s">
        <v>315</v>
      </c>
    </row>
    <row r="19" spans="1:4" x14ac:dyDescent="0.25">
      <c r="A19" s="34" t="s">
        <v>300</v>
      </c>
      <c r="B19" s="34">
        <v>501</v>
      </c>
      <c r="C19" s="34" t="s">
        <v>247</v>
      </c>
      <c r="D19" s="33" t="s">
        <v>316</v>
      </c>
    </row>
    <row r="20" spans="1:4" x14ac:dyDescent="0.25">
      <c r="A20" s="31" t="s">
        <v>300</v>
      </c>
      <c r="B20" s="31">
        <v>502</v>
      </c>
      <c r="C20" s="31" t="s">
        <v>233</v>
      </c>
      <c r="D20" s="36" t="s">
        <v>317</v>
      </c>
    </row>
    <row r="21" spans="1:4" x14ac:dyDescent="0.25">
      <c r="A21" s="34" t="s">
        <v>300</v>
      </c>
      <c r="B21" s="34">
        <v>503</v>
      </c>
      <c r="C21" s="34" t="s">
        <v>318</v>
      </c>
      <c r="D21" s="41" t="s">
        <v>319</v>
      </c>
    </row>
    <row r="22" spans="1:4" x14ac:dyDescent="0.25">
      <c r="A22" s="34" t="s">
        <v>300</v>
      </c>
      <c r="B22" s="34">
        <v>504</v>
      </c>
      <c r="C22" s="34" t="s">
        <v>245</v>
      </c>
      <c r="D22" s="33" t="s">
        <v>320</v>
      </c>
    </row>
    <row r="23" spans="1:4" x14ac:dyDescent="0.25">
      <c r="A23" s="31" t="s">
        <v>300</v>
      </c>
      <c r="B23" s="31">
        <v>601</v>
      </c>
      <c r="C23" s="31" t="s">
        <v>237</v>
      </c>
      <c r="D23" s="36" t="s">
        <v>321</v>
      </c>
    </row>
    <row r="24" spans="1:4" x14ac:dyDescent="0.25">
      <c r="A24" s="34" t="s">
        <v>300</v>
      </c>
      <c r="B24" s="34">
        <v>602</v>
      </c>
      <c r="C24" s="34" t="s">
        <v>244</v>
      </c>
      <c r="D24" s="33" t="s">
        <v>322</v>
      </c>
    </row>
    <row r="25" spans="1:4" x14ac:dyDescent="0.25">
      <c r="A25" s="34" t="s">
        <v>300</v>
      </c>
      <c r="B25" s="34">
        <v>603</v>
      </c>
      <c r="C25" s="34" t="s">
        <v>238</v>
      </c>
      <c r="D25" s="33" t="s">
        <v>323</v>
      </c>
    </row>
    <row r="26" spans="1:4" x14ac:dyDescent="0.25">
      <c r="A26" s="31" t="s">
        <v>300</v>
      </c>
      <c r="B26" s="31">
        <v>604</v>
      </c>
      <c r="C26" s="31" t="s">
        <v>243</v>
      </c>
      <c r="D26" s="36" t="s">
        <v>324</v>
      </c>
    </row>
    <row r="27" spans="1:4" x14ac:dyDescent="0.25">
      <c r="A27" s="34" t="s">
        <v>300</v>
      </c>
      <c r="B27" s="34">
        <v>701</v>
      </c>
      <c r="C27" s="34" t="s">
        <v>240</v>
      </c>
      <c r="D27" s="33" t="s">
        <v>325</v>
      </c>
    </row>
    <row r="28" spans="1:4" x14ac:dyDescent="0.25">
      <c r="A28" s="34" t="s">
        <v>300</v>
      </c>
      <c r="B28" s="34">
        <v>702</v>
      </c>
      <c r="C28" s="34" t="s">
        <v>326</v>
      </c>
      <c r="D28" s="33" t="s">
        <v>327</v>
      </c>
    </row>
    <row r="29" spans="1:4" x14ac:dyDescent="0.25">
      <c r="A29" s="34" t="s">
        <v>300</v>
      </c>
      <c r="B29" s="34">
        <v>703</v>
      </c>
      <c r="C29" s="34" t="s">
        <v>224</v>
      </c>
      <c r="D29" s="33" t="s">
        <v>328</v>
      </c>
    </row>
    <row r="30" spans="1:4" x14ac:dyDescent="0.25">
      <c r="A30" s="31" t="s">
        <v>300</v>
      </c>
      <c r="B30" s="31">
        <v>704</v>
      </c>
      <c r="C30" s="31" t="s">
        <v>329</v>
      </c>
      <c r="D30" s="40" t="s">
        <v>330</v>
      </c>
    </row>
    <row r="31" spans="1:4" x14ac:dyDescent="0.25">
      <c r="A31" s="34" t="s">
        <v>331</v>
      </c>
      <c r="B31" s="34">
        <v>101</v>
      </c>
      <c r="C31" s="34" t="s">
        <v>256</v>
      </c>
      <c r="D31" s="33" t="s">
        <v>332</v>
      </c>
    </row>
    <row r="32" spans="1:4" x14ac:dyDescent="0.25">
      <c r="A32" s="34" t="s">
        <v>331</v>
      </c>
      <c r="B32" s="34">
        <v>102</v>
      </c>
      <c r="C32" s="34" t="s">
        <v>275</v>
      </c>
      <c r="D32" s="33" t="s">
        <v>333</v>
      </c>
    </row>
    <row r="33" spans="1:4" x14ac:dyDescent="0.25">
      <c r="A33" s="34" t="s">
        <v>331</v>
      </c>
      <c r="B33" s="34">
        <v>103</v>
      </c>
      <c r="C33" s="34" t="s">
        <v>265</v>
      </c>
      <c r="D33" s="33" t="s">
        <v>787</v>
      </c>
    </row>
    <row r="34" spans="1:4" x14ac:dyDescent="0.25">
      <c r="A34" s="34" t="s">
        <v>331</v>
      </c>
      <c r="B34" s="34">
        <v>104</v>
      </c>
      <c r="C34" s="34" t="s">
        <v>258</v>
      </c>
      <c r="D34" s="33" t="s">
        <v>334</v>
      </c>
    </row>
    <row r="35" spans="1:4" x14ac:dyDescent="0.25">
      <c r="A35" s="31" t="s">
        <v>331</v>
      </c>
      <c r="B35" s="31">
        <v>105</v>
      </c>
      <c r="C35" s="31" t="s">
        <v>335</v>
      </c>
      <c r="D35" s="36" t="s">
        <v>336</v>
      </c>
    </row>
    <row r="36" spans="1:4" x14ac:dyDescent="0.25">
      <c r="A36" s="34" t="s">
        <v>331</v>
      </c>
      <c r="B36" s="34">
        <v>106</v>
      </c>
      <c r="C36" s="34" t="s">
        <v>337</v>
      </c>
      <c r="D36" s="33" t="s">
        <v>338</v>
      </c>
    </row>
    <row r="37" spans="1:4" x14ac:dyDescent="0.25">
      <c r="A37" s="34" t="s">
        <v>331</v>
      </c>
      <c r="B37" s="34">
        <v>201</v>
      </c>
      <c r="C37" s="34" t="s">
        <v>267</v>
      </c>
      <c r="D37" s="33" t="s">
        <v>339</v>
      </c>
    </row>
    <row r="38" spans="1:4" x14ac:dyDescent="0.25">
      <c r="A38" s="31" t="s">
        <v>331</v>
      </c>
      <c r="B38" s="31">
        <v>202</v>
      </c>
      <c r="C38" s="31" t="s">
        <v>279</v>
      </c>
      <c r="D38" s="36" t="s">
        <v>340</v>
      </c>
    </row>
    <row r="39" spans="1:4" x14ac:dyDescent="0.25">
      <c r="A39" s="34" t="s">
        <v>331</v>
      </c>
      <c r="B39" s="34">
        <v>203</v>
      </c>
      <c r="C39" s="34" t="s">
        <v>251</v>
      </c>
      <c r="D39" s="33" t="s">
        <v>341</v>
      </c>
    </row>
    <row r="40" spans="1:4" x14ac:dyDescent="0.25">
      <c r="A40" s="34" t="s">
        <v>331</v>
      </c>
      <c r="B40" s="34">
        <v>204</v>
      </c>
      <c r="C40" s="34" t="s">
        <v>274</v>
      </c>
      <c r="D40" s="33" t="s">
        <v>342</v>
      </c>
    </row>
    <row r="41" spans="1:4" x14ac:dyDescent="0.25">
      <c r="A41" s="31" t="s">
        <v>331</v>
      </c>
      <c r="B41" s="31">
        <v>205</v>
      </c>
      <c r="C41" s="31" t="s">
        <v>343</v>
      </c>
      <c r="D41" s="36" t="s">
        <v>342</v>
      </c>
    </row>
    <row r="42" spans="1:4" x14ac:dyDescent="0.25">
      <c r="A42" s="34" t="s">
        <v>331</v>
      </c>
      <c r="B42" s="34">
        <v>206</v>
      </c>
      <c r="C42" s="34" t="s">
        <v>278</v>
      </c>
      <c r="D42" s="33" t="s">
        <v>344</v>
      </c>
    </row>
    <row r="43" spans="1:4" x14ac:dyDescent="0.25">
      <c r="A43" s="34" t="s">
        <v>331</v>
      </c>
      <c r="B43" s="34">
        <v>301</v>
      </c>
      <c r="C43" s="34" t="s">
        <v>249</v>
      </c>
      <c r="D43" s="33" t="s">
        <v>345</v>
      </c>
    </row>
    <row r="44" spans="1:4" x14ac:dyDescent="0.25">
      <c r="A44" s="34" t="s">
        <v>331</v>
      </c>
      <c r="B44" s="34">
        <v>302</v>
      </c>
      <c r="C44" s="34" t="s">
        <v>252</v>
      </c>
      <c r="D44" s="33" t="s">
        <v>346</v>
      </c>
    </row>
    <row r="45" spans="1:4" x14ac:dyDescent="0.25">
      <c r="A45" s="34" t="s">
        <v>331</v>
      </c>
      <c r="B45" s="34">
        <v>303</v>
      </c>
      <c r="C45" s="34" t="s">
        <v>260</v>
      </c>
      <c r="D45" s="33" t="s">
        <v>347</v>
      </c>
    </row>
    <row r="46" spans="1:4" x14ac:dyDescent="0.25">
      <c r="A46" s="31" t="s">
        <v>331</v>
      </c>
      <c r="B46" s="31">
        <v>304</v>
      </c>
      <c r="C46" s="31" t="s">
        <v>262</v>
      </c>
      <c r="D46" s="36" t="s">
        <v>348</v>
      </c>
    </row>
    <row r="47" spans="1:4" x14ac:dyDescent="0.25">
      <c r="A47" s="34" t="s">
        <v>331</v>
      </c>
      <c r="B47" s="34">
        <v>305</v>
      </c>
      <c r="C47" s="34" t="s">
        <v>264</v>
      </c>
      <c r="D47" s="33" t="s">
        <v>349</v>
      </c>
    </row>
    <row r="48" spans="1:4" x14ac:dyDescent="0.25">
      <c r="A48" s="34" t="s">
        <v>331</v>
      </c>
      <c r="B48" s="34">
        <v>306</v>
      </c>
      <c r="C48" s="34" t="s">
        <v>255</v>
      </c>
      <c r="D48" s="33" t="s">
        <v>350</v>
      </c>
    </row>
    <row r="49" spans="1:4" x14ac:dyDescent="0.25">
      <c r="A49" s="34" t="s">
        <v>331</v>
      </c>
      <c r="B49" s="34">
        <v>401</v>
      </c>
      <c r="C49" s="34" t="s">
        <v>276</v>
      </c>
      <c r="D49" s="33" t="s">
        <v>351</v>
      </c>
    </row>
    <row r="50" spans="1:4" x14ac:dyDescent="0.25">
      <c r="A50" s="34" t="s">
        <v>331</v>
      </c>
      <c r="B50" s="34">
        <v>402</v>
      </c>
      <c r="C50" s="34" t="s">
        <v>250</v>
      </c>
      <c r="D50" s="33" t="s">
        <v>352</v>
      </c>
    </row>
    <row r="51" spans="1:4" x14ac:dyDescent="0.25">
      <c r="A51" s="31" t="s">
        <v>331</v>
      </c>
      <c r="B51" s="31">
        <v>403</v>
      </c>
      <c r="C51" s="31" t="s">
        <v>257</v>
      </c>
      <c r="D51" s="36" t="s">
        <v>353</v>
      </c>
    </row>
    <row r="52" spans="1:4" x14ac:dyDescent="0.25">
      <c r="A52" s="34" t="s">
        <v>331</v>
      </c>
      <c r="B52" s="34">
        <v>404</v>
      </c>
      <c r="C52" s="34" t="s">
        <v>272</v>
      </c>
      <c r="D52" s="33" t="s">
        <v>354</v>
      </c>
    </row>
    <row r="53" spans="1:4" x14ac:dyDescent="0.25">
      <c r="A53" s="34" t="s">
        <v>331</v>
      </c>
      <c r="B53" s="34">
        <v>405</v>
      </c>
      <c r="C53" s="34" t="s">
        <v>355</v>
      </c>
      <c r="D53" s="33" t="s">
        <v>356</v>
      </c>
    </row>
    <row r="54" spans="1:4" x14ac:dyDescent="0.25">
      <c r="A54" s="31" t="s">
        <v>331</v>
      </c>
      <c r="B54" s="31">
        <v>406</v>
      </c>
      <c r="C54" s="31" t="s">
        <v>357</v>
      </c>
      <c r="D54" s="40" t="s">
        <v>358</v>
      </c>
    </row>
    <row r="55" spans="1:4" x14ac:dyDescent="0.25">
      <c r="A55" s="34" t="s">
        <v>331</v>
      </c>
      <c r="B55" s="34">
        <v>501</v>
      </c>
      <c r="C55" s="34" t="s">
        <v>254</v>
      </c>
      <c r="D55" s="33" t="s">
        <v>359</v>
      </c>
    </row>
    <row r="56" spans="1:4" x14ac:dyDescent="0.25">
      <c r="A56" s="34" t="s">
        <v>331</v>
      </c>
      <c r="B56" s="34">
        <v>502</v>
      </c>
      <c r="C56" s="34" t="s">
        <v>360</v>
      </c>
      <c r="D56" s="33" t="s">
        <v>361</v>
      </c>
    </row>
    <row r="57" spans="1:4" x14ac:dyDescent="0.25">
      <c r="A57" s="34" t="s">
        <v>331</v>
      </c>
      <c r="B57" s="34">
        <v>503</v>
      </c>
      <c r="C57" s="34" t="s">
        <v>362</v>
      </c>
      <c r="D57" s="41" t="s">
        <v>319</v>
      </c>
    </row>
    <row r="58" spans="1:4" x14ac:dyDescent="0.25">
      <c r="A58" s="34" t="s">
        <v>331</v>
      </c>
      <c r="B58" s="34">
        <v>504</v>
      </c>
      <c r="C58" s="34" t="s">
        <v>263</v>
      </c>
      <c r="D58" s="33" t="s">
        <v>363</v>
      </c>
    </row>
    <row r="59" spans="1:4" x14ac:dyDescent="0.25">
      <c r="A59" s="34" t="s">
        <v>331</v>
      </c>
      <c r="B59" s="34">
        <v>505</v>
      </c>
      <c r="C59" s="34" t="s">
        <v>253</v>
      </c>
      <c r="D59" s="33" t="s">
        <v>364</v>
      </c>
    </row>
    <row r="60" spans="1:4" x14ac:dyDescent="0.25">
      <c r="A60" s="34" t="s">
        <v>331</v>
      </c>
      <c r="B60" s="34">
        <v>506</v>
      </c>
      <c r="C60" s="34" t="s">
        <v>259</v>
      </c>
      <c r="D60" s="33" t="s">
        <v>365</v>
      </c>
    </row>
    <row r="61" spans="1:4" x14ac:dyDescent="0.25">
      <c r="A61" s="31" t="s">
        <v>331</v>
      </c>
      <c r="B61" s="31">
        <v>601</v>
      </c>
      <c r="C61" s="31" t="s">
        <v>277</v>
      </c>
      <c r="D61" s="36" t="s">
        <v>366</v>
      </c>
    </row>
    <row r="62" spans="1:4" x14ac:dyDescent="0.25">
      <c r="A62" s="34" t="s">
        <v>331</v>
      </c>
      <c r="B62" s="34">
        <v>602</v>
      </c>
      <c r="C62" s="34" t="s">
        <v>261</v>
      </c>
      <c r="D62" s="33" t="s">
        <v>367</v>
      </c>
    </row>
    <row r="63" spans="1:4" x14ac:dyDescent="0.25">
      <c r="A63" s="34" t="s">
        <v>331</v>
      </c>
      <c r="B63" s="34">
        <v>603</v>
      </c>
      <c r="C63" s="34" t="s">
        <v>368</v>
      </c>
      <c r="D63" s="33" t="s">
        <v>369</v>
      </c>
    </row>
    <row r="64" spans="1:4" x14ac:dyDescent="0.25">
      <c r="A64" s="34" t="s">
        <v>331</v>
      </c>
      <c r="B64" s="34">
        <v>604</v>
      </c>
      <c r="C64" s="34" t="s">
        <v>268</v>
      </c>
      <c r="D64" s="33" t="s">
        <v>369</v>
      </c>
    </row>
    <row r="65" spans="1:4" x14ac:dyDescent="0.25">
      <c r="A65" s="34" t="s">
        <v>331</v>
      </c>
      <c r="B65" s="34">
        <v>605</v>
      </c>
      <c r="C65" s="34" t="s">
        <v>269</v>
      </c>
      <c r="D65" s="33" t="s">
        <v>369</v>
      </c>
    </row>
    <row r="66" spans="1:4" x14ac:dyDescent="0.25">
      <c r="A66" s="34" t="s">
        <v>331</v>
      </c>
      <c r="B66" s="34">
        <v>606</v>
      </c>
      <c r="C66" s="34" t="s">
        <v>223</v>
      </c>
      <c r="D66" s="33" t="s">
        <v>370</v>
      </c>
    </row>
    <row r="67" spans="1:4" x14ac:dyDescent="0.25">
      <c r="A67" s="31" t="s">
        <v>331</v>
      </c>
      <c r="B67" s="31">
        <v>701</v>
      </c>
      <c r="C67" s="31" t="s">
        <v>273</v>
      </c>
      <c r="D67" s="36" t="s">
        <v>371</v>
      </c>
    </row>
    <row r="68" spans="1:4" x14ac:dyDescent="0.25">
      <c r="A68" s="34" t="s">
        <v>331</v>
      </c>
      <c r="B68" s="34">
        <v>702</v>
      </c>
      <c r="C68" s="34" t="s">
        <v>270</v>
      </c>
      <c r="D68" s="33" t="s">
        <v>372</v>
      </c>
    </row>
    <row r="69" spans="1:4" x14ac:dyDescent="0.25">
      <c r="A69" s="34" t="s">
        <v>331</v>
      </c>
      <c r="B69" s="34">
        <v>703</v>
      </c>
      <c r="C69" s="34" t="s">
        <v>373</v>
      </c>
      <c r="D69" s="33" t="s">
        <v>374</v>
      </c>
    </row>
    <row r="70" spans="1:4" x14ac:dyDescent="0.25">
      <c r="A70" s="34" t="s">
        <v>331</v>
      </c>
      <c r="B70" s="34">
        <v>704</v>
      </c>
      <c r="C70" s="34" t="s">
        <v>248</v>
      </c>
      <c r="D70" s="33" t="s">
        <v>375</v>
      </c>
    </row>
    <row r="71" spans="1:4" x14ac:dyDescent="0.25">
      <c r="A71" s="31" t="s">
        <v>331</v>
      </c>
      <c r="B71" s="31">
        <v>705</v>
      </c>
      <c r="C71" s="31" t="s">
        <v>271</v>
      </c>
      <c r="D71" s="36" t="s">
        <v>376</v>
      </c>
    </row>
    <row r="72" spans="1:4" x14ac:dyDescent="0.25">
      <c r="A72" s="34" t="s">
        <v>331</v>
      </c>
      <c r="B72" s="34">
        <v>706</v>
      </c>
      <c r="C72" s="34" t="s">
        <v>266</v>
      </c>
      <c r="D72" s="33" t="s">
        <v>377</v>
      </c>
    </row>
    <row r="73" spans="1:4" x14ac:dyDescent="0.25">
      <c r="A73" s="31" t="s">
        <v>378</v>
      </c>
      <c r="B73" s="31">
        <v>101</v>
      </c>
      <c r="C73" s="31" t="s">
        <v>379</v>
      </c>
      <c r="D73" s="36" t="s">
        <v>380</v>
      </c>
    </row>
    <row r="74" spans="1:4" x14ac:dyDescent="0.25">
      <c r="A74" s="34" t="s">
        <v>378</v>
      </c>
      <c r="B74" s="34">
        <v>102</v>
      </c>
      <c r="C74" s="34" t="s">
        <v>381</v>
      </c>
      <c r="D74" s="33" t="s">
        <v>382</v>
      </c>
    </row>
    <row r="75" spans="1:4" x14ac:dyDescent="0.25">
      <c r="A75" s="31" t="s">
        <v>378</v>
      </c>
      <c r="B75" s="31">
        <v>103</v>
      </c>
      <c r="C75" s="31" t="s">
        <v>443</v>
      </c>
      <c r="D75" s="36" t="s">
        <v>383</v>
      </c>
    </row>
    <row r="76" spans="1:4" x14ac:dyDescent="0.25">
      <c r="A76" s="34" t="s">
        <v>378</v>
      </c>
      <c r="B76" s="34">
        <v>104</v>
      </c>
      <c r="C76" s="34" t="s">
        <v>298</v>
      </c>
      <c r="D76" s="30" t="s">
        <v>384</v>
      </c>
    </row>
    <row r="77" spans="1:4" x14ac:dyDescent="0.25">
      <c r="A77" s="31" t="s">
        <v>378</v>
      </c>
      <c r="B77" s="31">
        <v>201</v>
      </c>
      <c r="C77" s="31" t="s">
        <v>282</v>
      </c>
      <c r="D77" s="36" t="s">
        <v>385</v>
      </c>
    </row>
    <row r="78" spans="1:4" x14ac:dyDescent="0.25">
      <c r="A78" s="34" t="s">
        <v>378</v>
      </c>
      <c r="B78" s="34">
        <v>202</v>
      </c>
      <c r="C78" s="34" t="s">
        <v>286</v>
      </c>
      <c r="D78" s="33" t="s">
        <v>386</v>
      </c>
    </row>
    <row r="79" spans="1:4" x14ac:dyDescent="0.25">
      <c r="A79" s="34" t="s">
        <v>378</v>
      </c>
      <c r="B79" s="34">
        <v>203</v>
      </c>
      <c r="C79" s="34" t="s">
        <v>287</v>
      </c>
      <c r="D79" s="33" t="s">
        <v>387</v>
      </c>
    </row>
    <row r="80" spans="1:4" x14ac:dyDescent="0.25">
      <c r="A80" s="31" t="s">
        <v>378</v>
      </c>
      <c r="B80" s="31">
        <v>204</v>
      </c>
      <c r="C80" s="31" t="s">
        <v>284</v>
      </c>
      <c r="D80" s="36" t="s">
        <v>388</v>
      </c>
    </row>
    <row r="81" spans="1:4" x14ac:dyDescent="0.25">
      <c r="A81" s="34" t="s">
        <v>378</v>
      </c>
      <c r="B81" s="34">
        <v>301</v>
      </c>
      <c r="C81" s="34" t="s">
        <v>285</v>
      </c>
      <c r="D81" s="33" t="s">
        <v>389</v>
      </c>
    </row>
    <row r="82" spans="1:4" x14ac:dyDescent="0.25">
      <c r="A82" s="34" t="s">
        <v>378</v>
      </c>
      <c r="B82" s="34">
        <v>302</v>
      </c>
      <c r="C82" s="34" t="s">
        <v>291</v>
      </c>
      <c r="D82" s="33" t="s">
        <v>390</v>
      </c>
    </row>
    <row r="83" spans="1:4" x14ac:dyDescent="0.25">
      <c r="A83" s="34" t="s">
        <v>378</v>
      </c>
      <c r="B83" s="34">
        <v>303</v>
      </c>
      <c r="C83" s="34" t="s">
        <v>280</v>
      </c>
      <c r="D83" s="33" t="s">
        <v>391</v>
      </c>
    </row>
    <row r="84" spans="1:4" x14ac:dyDescent="0.25">
      <c r="A84" s="34" t="s">
        <v>378</v>
      </c>
      <c r="B84" s="34">
        <v>304</v>
      </c>
      <c r="C84" s="34" t="s">
        <v>294</v>
      </c>
      <c r="D84" s="33" t="s">
        <v>392</v>
      </c>
    </row>
    <row r="85" spans="1:4" x14ac:dyDescent="0.25">
      <c r="A85" s="34" t="s">
        <v>378</v>
      </c>
      <c r="B85" s="34">
        <v>401</v>
      </c>
      <c r="C85" s="34" t="s">
        <v>393</v>
      </c>
      <c r="D85" s="33" t="s">
        <v>394</v>
      </c>
    </row>
    <row r="86" spans="1:4" x14ac:dyDescent="0.25">
      <c r="A86" s="34" t="s">
        <v>378</v>
      </c>
      <c r="B86" s="34">
        <v>402</v>
      </c>
      <c r="C86" s="34" t="s">
        <v>281</v>
      </c>
      <c r="D86" s="30" t="s">
        <v>395</v>
      </c>
    </row>
    <row r="87" spans="1:4" x14ac:dyDescent="0.25">
      <c r="A87" s="34" t="s">
        <v>378</v>
      </c>
      <c r="B87" s="34">
        <v>403</v>
      </c>
      <c r="C87" s="34" t="s">
        <v>396</v>
      </c>
      <c r="D87" s="30" t="s">
        <v>397</v>
      </c>
    </row>
    <row r="88" spans="1:4" x14ac:dyDescent="0.25">
      <c r="A88" s="34" t="s">
        <v>378</v>
      </c>
      <c r="B88" s="34">
        <v>404</v>
      </c>
      <c r="C88" s="34" t="s">
        <v>296</v>
      </c>
      <c r="D88" s="33" t="s">
        <v>398</v>
      </c>
    </row>
    <row r="89" spans="1:4" x14ac:dyDescent="0.25">
      <c r="A89" s="34" t="s">
        <v>378</v>
      </c>
      <c r="B89" s="34">
        <v>501</v>
      </c>
      <c r="C89" s="34" t="s">
        <v>399</v>
      </c>
      <c r="D89" s="41" t="s">
        <v>319</v>
      </c>
    </row>
    <row r="90" spans="1:4" x14ac:dyDescent="0.25">
      <c r="A90" s="34" t="s">
        <v>378</v>
      </c>
      <c r="B90" s="34">
        <v>502</v>
      </c>
      <c r="C90" s="34" t="s">
        <v>283</v>
      </c>
      <c r="D90" s="33" t="s">
        <v>400</v>
      </c>
    </row>
    <row r="91" spans="1:4" x14ac:dyDescent="0.25">
      <c r="A91" s="34" t="s">
        <v>378</v>
      </c>
      <c r="B91" s="34">
        <v>503</v>
      </c>
      <c r="C91" s="34" t="s">
        <v>295</v>
      </c>
      <c r="D91" s="33" t="s">
        <v>401</v>
      </c>
    </row>
    <row r="92" spans="1:4" x14ac:dyDescent="0.25">
      <c r="A92" s="31" t="s">
        <v>378</v>
      </c>
      <c r="B92" s="31">
        <v>504</v>
      </c>
      <c r="C92" s="31" t="s">
        <v>297</v>
      </c>
      <c r="D92" s="36" t="s">
        <v>402</v>
      </c>
    </row>
    <row r="93" spans="1:4" x14ac:dyDescent="0.25">
      <c r="A93" s="34" t="s">
        <v>378</v>
      </c>
      <c r="B93" s="34">
        <v>601</v>
      </c>
      <c r="C93" s="34" t="s">
        <v>292</v>
      </c>
      <c r="D93" s="33" t="s">
        <v>403</v>
      </c>
    </row>
    <row r="94" spans="1:4" x14ac:dyDescent="0.25">
      <c r="A94" s="31" t="s">
        <v>378</v>
      </c>
      <c r="B94" s="31">
        <v>602</v>
      </c>
      <c r="C94" s="31" t="s">
        <v>404</v>
      </c>
      <c r="D94" s="32" t="s">
        <v>405</v>
      </c>
    </row>
    <row r="95" spans="1:4" x14ac:dyDescent="0.25">
      <c r="A95" s="34" t="s">
        <v>378</v>
      </c>
      <c r="B95" s="34">
        <v>603</v>
      </c>
      <c r="C95" s="34" t="s">
        <v>290</v>
      </c>
      <c r="D95" s="33" t="s">
        <v>406</v>
      </c>
    </row>
    <row r="96" spans="1:4" x14ac:dyDescent="0.25">
      <c r="A96" s="31" t="s">
        <v>378</v>
      </c>
      <c r="B96" s="31">
        <v>604</v>
      </c>
      <c r="C96" s="31" t="s">
        <v>407</v>
      </c>
      <c r="D96" s="32" t="s">
        <v>895</v>
      </c>
    </row>
    <row r="97" spans="1:4" x14ac:dyDescent="0.25">
      <c r="A97" s="34" t="s">
        <v>378</v>
      </c>
      <c r="B97" s="34">
        <v>701</v>
      </c>
      <c r="C97" s="34" t="s">
        <v>288</v>
      </c>
      <c r="D97" s="33" t="s">
        <v>408</v>
      </c>
    </row>
    <row r="98" spans="1:4" x14ac:dyDescent="0.25">
      <c r="A98" s="34" t="s">
        <v>378</v>
      </c>
      <c r="B98" s="34">
        <v>702</v>
      </c>
      <c r="C98" s="34" t="s">
        <v>293</v>
      </c>
      <c r="D98" s="33" t="s">
        <v>409</v>
      </c>
    </row>
    <row r="99" spans="1:4" x14ac:dyDescent="0.25">
      <c r="A99" s="34" t="s">
        <v>378</v>
      </c>
      <c r="B99" s="34">
        <v>703</v>
      </c>
      <c r="C99" s="34" t="s">
        <v>410</v>
      </c>
      <c r="D99" s="33" t="s">
        <v>571</v>
      </c>
    </row>
    <row r="100" spans="1:4" x14ac:dyDescent="0.25">
      <c r="A100" s="37" t="s">
        <v>378</v>
      </c>
      <c r="B100" s="37">
        <v>704</v>
      </c>
      <c r="C100" s="37" t="s">
        <v>289</v>
      </c>
      <c r="D100" s="35" t="s">
        <v>411</v>
      </c>
    </row>
    <row r="101" spans="1:4" x14ac:dyDescent="0.25">
      <c r="A101" s="29"/>
      <c r="B101" s="29"/>
      <c r="C101" s="29"/>
      <c r="D101" s="29"/>
    </row>
    <row r="102" spans="1:4" x14ac:dyDescent="0.25">
      <c r="A102" s="29"/>
      <c r="B102" s="29"/>
      <c r="C102" s="29"/>
      <c r="D102" s="29"/>
    </row>
    <row r="103" spans="1:4" x14ac:dyDescent="0.25">
      <c r="A103" s="29"/>
      <c r="B103" s="29"/>
      <c r="C103" s="29"/>
      <c r="D103" s="29"/>
    </row>
    <row r="104" spans="1:4" x14ac:dyDescent="0.25">
      <c r="A104" s="29"/>
      <c r="B104" s="29"/>
      <c r="C104" s="29"/>
      <c r="D104" s="29"/>
    </row>
    <row r="105" spans="1:4" x14ac:dyDescent="0.25">
      <c r="A105" s="29"/>
      <c r="B105" s="29"/>
      <c r="C105" s="29"/>
      <c r="D105" s="29"/>
    </row>
  </sheetData>
  <autoFilter ref="A2:D10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topLeftCell="A90" zoomScale="90" zoomScaleNormal="90" zoomScaleSheetLayoutView="90" workbookViewId="0">
      <selection activeCell="G120" sqref="G120:G121"/>
    </sheetView>
  </sheetViews>
  <sheetFormatPr defaultRowHeight="12.75" x14ac:dyDescent="0.25"/>
  <cols>
    <col min="1" max="1" width="12.42578125" style="9" customWidth="1"/>
    <col min="2" max="2" width="41.28515625" style="5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5" bestFit="1" customWidth="1"/>
    <col min="11" max="11" width="20.28515625" style="5" customWidth="1"/>
    <col min="12" max="16384" width="9.140625" style="5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44075</v>
      </c>
      <c r="B10" s="8" t="s">
        <v>414</v>
      </c>
      <c r="C10" s="13"/>
      <c r="D10" s="20" t="s">
        <v>415</v>
      </c>
      <c r="E10" s="13">
        <v>0</v>
      </c>
      <c r="F10" s="13">
        <v>0</v>
      </c>
      <c r="G10" s="44">
        <f>'Aug-20'!H113</f>
        <v>520751</v>
      </c>
      <c r="H10" s="17"/>
      <c r="I10" s="27"/>
      <c r="J10" s="30" t="s">
        <v>415</v>
      </c>
      <c r="K10" s="26"/>
    </row>
    <row r="11" spans="1:11" s="19" customFormat="1" x14ac:dyDescent="0.25">
      <c r="A11" s="21">
        <v>44076</v>
      </c>
      <c r="B11" s="30" t="s">
        <v>193</v>
      </c>
      <c r="C11" s="30" t="s">
        <v>205</v>
      </c>
      <c r="D11" s="30" t="s">
        <v>208</v>
      </c>
      <c r="E11" s="34">
        <v>9188</v>
      </c>
      <c r="F11" s="34"/>
      <c r="G11" s="44">
        <f>G10+E11-F11</f>
        <v>529939</v>
      </c>
      <c r="H11" s="17" t="s">
        <v>277</v>
      </c>
      <c r="I11" s="27" t="str">
        <f>VLOOKUP(H11,'Flat Owner List for Vlookup'!C:D,2,FALSE)</f>
        <v>PRAKASH CHAND</v>
      </c>
      <c r="J11" s="30" t="s">
        <v>194</v>
      </c>
      <c r="K11" s="42" t="s">
        <v>416</v>
      </c>
    </row>
    <row r="12" spans="1:11" x14ac:dyDescent="0.25">
      <c r="A12" s="21">
        <v>44076</v>
      </c>
      <c r="B12" s="30" t="s">
        <v>195</v>
      </c>
      <c r="C12" s="30" t="s">
        <v>205</v>
      </c>
      <c r="D12" s="30" t="s">
        <v>208</v>
      </c>
      <c r="E12" s="34">
        <v>4652</v>
      </c>
      <c r="F12" s="13">
        <v>0</v>
      </c>
      <c r="G12" s="44">
        <f t="shared" ref="G12:G78" si="0">G11+E12-F12</f>
        <v>534591</v>
      </c>
      <c r="H12" s="17" t="s">
        <v>278</v>
      </c>
      <c r="I12" s="27" t="str">
        <f>VLOOKUP(H12,'Flat Owner List for Vlookup'!C:D,2,FALSE)</f>
        <v>SUNITA SINGH/LOKENDRA SINGH</v>
      </c>
      <c r="J12" s="30" t="s">
        <v>196</v>
      </c>
      <c r="K12" s="42" t="s">
        <v>416</v>
      </c>
    </row>
    <row r="13" spans="1:11" x14ac:dyDescent="0.25">
      <c r="A13" s="21">
        <v>44076</v>
      </c>
      <c r="B13" s="30" t="s">
        <v>197</v>
      </c>
      <c r="C13" s="30" t="s">
        <v>205</v>
      </c>
      <c r="D13" s="30" t="s">
        <v>208</v>
      </c>
      <c r="E13" s="34">
        <v>4604</v>
      </c>
      <c r="F13" s="13">
        <v>0</v>
      </c>
      <c r="G13" s="44">
        <f t="shared" si="0"/>
        <v>539195</v>
      </c>
      <c r="H13" s="17" t="s">
        <v>279</v>
      </c>
      <c r="I13" s="27" t="str">
        <f>VLOOKUP(H13,'Flat Owner List for Vlookup'!C:D,2,FALSE)</f>
        <v>MONISH GADE</v>
      </c>
      <c r="J13" s="30" t="s">
        <v>198</v>
      </c>
      <c r="K13" s="42" t="s">
        <v>416</v>
      </c>
    </row>
    <row r="14" spans="1:11" x14ac:dyDescent="0.25">
      <c r="A14" s="21">
        <v>44076</v>
      </c>
      <c r="B14" s="30" t="s">
        <v>199</v>
      </c>
      <c r="C14" s="30" t="s">
        <v>205</v>
      </c>
      <c r="D14" s="30" t="s">
        <v>208</v>
      </c>
      <c r="E14" s="34">
        <v>17250</v>
      </c>
      <c r="F14" s="13">
        <v>0</v>
      </c>
      <c r="G14" s="44">
        <f t="shared" si="0"/>
        <v>556445</v>
      </c>
      <c r="H14" s="17" t="s">
        <v>246</v>
      </c>
      <c r="I14" s="27" t="str">
        <f>VLOOKUP(H14,'Flat Owner List for Vlookup'!C:D,2,FALSE)</f>
        <v>NITESH H. MEDH &amp; SUSHILA H. MEDH</v>
      </c>
      <c r="J14" s="30" t="s">
        <v>200</v>
      </c>
      <c r="K14" s="42" t="s">
        <v>416</v>
      </c>
    </row>
    <row r="15" spans="1:11" s="19" customFormat="1" x14ac:dyDescent="0.25">
      <c r="A15" s="21">
        <v>44076</v>
      </c>
      <c r="B15" s="30" t="s">
        <v>75</v>
      </c>
      <c r="C15" s="34" t="s">
        <v>204</v>
      </c>
      <c r="D15" s="30" t="s">
        <v>208</v>
      </c>
      <c r="E15" s="34">
        <v>4604</v>
      </c>
      <c r="F15" s="34">
        <v>0</v>
      </c>
      <c r="G15" s="44">
        <f t="shared" si="0"/>
        <v>561049</v>
      </c>
      <c r="H15" s="17" t="s">
        <v>235</v>
      </c>
      <c r="I15" s="27" t="str">
        <f>VLOOKUP(H15,'Flat Owner List for Vlookup'!C:D,2,FALSE)</f>
        <v>PARTH BHARTIA</v>
      </c>
      <c r="J15" s="30" t="s">
        <v>417</v>
      </c>
      <c r="K15" s="26"/>
    </row>
    <row r="16" spans="1:11" x14ac:dyDescent="0.25">
      <c r="A16" s="21">
        <v>44078</v>
      </c>
      <c r="B16" s="8" t="s">
        <v>418</v>
      </c>
      <c r="C16" s="13" t="s">
        <v>204</v>
      </c>
      <c r="D16" s="20" t="s">
        <v>41</v>
      </c>
      <c r="E16" s="13">
        <v>3500</v>
      </c>
      <c r="F16" s="13">
        <v>0</v>
      </c>
      <c r="G16" s="44">
        <f t="shared" si="0"/>
        <v>564549</v>
      </c>
      <c r="H16" s="17" t="s">
        <v>234</v>
      </c>
      <c r="I16" s="27"/>
      <c r="J16" s="8" t="s">
        <v>419</v>
      </c>
      <c r="K16" s="26"/>
    </row>
    <row r="17" spans="1:11" x14ac:dyDescent="0.25">
      <c r="A17" s="21">
        <v>44078</v>
      </c>
      <c r="B17" s="8" t="s">
        <v>420</v>
      </c>
      <c r="C17" s="13" t="s">
        <v>422</v>
      </c>
      <c r="D17" s="20" t="s">
        <v>423</v>
      </c>
      <c r="E17" s="13">
        <v>0</v>
      </c>
      <c r="F17" s="13">
        <v>100000</v>
      </c>
      <c r="G17" s="44">
        <f t="shared" si="0"/>
        <v>464549</v>
      </c>
      <c r="H17" s="17" t="s">
        <v>220</v>
      </c>
      <c r="I17" s="27"/>
      <c r="J17" s="8" t="s">
        <v>424</v>
      </c>
      <c r="K17" s="26"/>
    </row>
    <row r="18" spans="1:11" x14ac:dyDescent="0.25">
      <c r="A18" s="21">
        <v>44078</v>
      </c>
      <c r="B18" s="30" t="s">
        <v>421</v>
      </c>
      <c r="C18" s="34" t="s">
        <v>422</v>
      </c>
      <c r="D18" s="30" t="s">
        <v>423</v>
      </c>
      <c r="E18" s="13">
        <v>0</v>
      </c>
      <c r="F18" s="13">
        <v>354</v>
      </c>
      <c r="G18" s="44">
        <f t="shared" si="0"/>
        <v>464195</v>
      </c>
      <c r="H18" s="17" t="s">
        <v>220</v>
      </c>
      <c r="I18" s="27"/>
      <c r="J18" s="30" t="s">
        <v>425</v>
      </c>
      <c r="K18" s="26"/>
    </row>
    <row r="19" spans="1:11" x14ac:dyDescent="0.25">
      <c r="A19" s="21">
        <v>44079</v>
      </c>
      <c r="B19" s="8" t="s">
        <v>140</v>
      </c>
      <c r="C19" s="13" t="s">
        <v>204</v>
      </c>
      <c r="D19" s="20" t="s">
        <v>208</v>
      </c>
      <c r="E19" s="13">
        <v>2124</v>
      </c>
      <c r="F19" s="13">
        <v>0</v>
      </c>
      <c r="G19" s="44">
        <f t="shared" si="0"/>
        <v>466319</v>
      </c>
      <c r="H19" s="17" t="s">
        <v>243</v>
      </c>
      <c r="I19" s="27" t="str">
        <f>VLOOKUP(H19,'Flat Owner List for Vlookup'!C:D,2,FALSE)</f>
        <v>SAGAR NAGESH GHULE</v>
      </c>
      <c r="J19" s="8" t="s">
        <v>426</v>
      </c>
      <c r="K19" s="26"/>
    </row>
    <row r="20" spans="1:11" x14ac:dyDescent="0.25">
      <c r="A20" s="21">
        <v>44079</v>
      </c>
      <c r="B20" s="30" t="s">
        <v>427</v>
      </c>
      <c r="C20" s="13" t="s">
        <v>204</v>
      </c>
      <c r="D20" s="20" t="s">
        <v>208</v>
      </c>
      <c r="E20" s="13">
        <v>4652</v>
      </c>
      <c r="F20" s="13">
        <v>0</v>
      </c>
      <c r="G20" s="44">
        <f t="shared" si="0"/>
        <v>470971</v>
      </c>
      <c r="H20" s="17" t="s">
        <v>255</v>
      </c>
      <c r="I20" s="27" t="str">
        <f>VLOOKUP(H20,'Flat Owner List for Vlookup'!C:D,2,FALSE)</f>
        <v>AJEESH KUMAR</v>
      </c>
      <c r="J20" s="30" t="s">
        <v>426</v>
      </c>
      <c r="K20" s="26"/>
    </row>
    <row r="21" spans="1:11" x14ac:dyDescent="0.25">
      <c r="A21" s="21">
        <v>44080</v>
      </c>
      <c r="B21" s="8" t="s">
        <v>78</v>
      </c>
      <c r="C21" s="13" t="s">
        <v>204</v>
      </c>
      <c r="D21" s="20" t="s">
        <v>208</v>
      </c>
      <c r="E21" s="13">
        <v>2000</v>
      </c>
      <c r="F21" s="13">
        <v>0</v>
      </c>
      <c r="G21" s="44">
        <f t="shared" si="0"/>
        <v>472971</v>
      </c>
      <c r="H21" s="17" t="s">
        <v>258</v>
      </c>
      <c r="I21" s="27" t="str">
        <f>VLOOKUP(H21,'Flat Owner List for Vlookup'!C:D,2,FALSE)</f>
        <v>AKASH TECHCHANDANI</v>
      </c>
      <c r="J21" s="30" t="s">
        <v>426</v>
      </c>
      <c r="K21" s="26"/>
    </row>
    <row r="22" spans="1:11" x14ac:dyDescent="0.25">
      <c r="A22" s="21">
        <v>44080</v>
      </c>
      <c r="B22" s="30" t="s">
        <v>78</v>
      </c>
      <c r="C22" s="13" t="s">
        <v>204</v>
      </c>
      <c r="D22" s="20" t="s">
        <v>208</v>
      </c>
      <c r="E22" s="13">
        <v>1538</v>
      </c>
      <c r="F22" s="13">
        <v>0</v>
      </c>
      <c r="G22" s="44">
        <f t="shared" si="0"/>
        <v>474509</v>
      </c>
      <c r="H22" s="17" t="s">
        <v>258</v>
      </c>
      <c r="I22" s="27" t="str">
        <f>VLOOKUP(H22,'Flat Owner List for Vlookup'!C:D,2,FALSE)</f>
        <v>AKASH TECHCHANDANI</v>
      </c>
      <c r="J22" s="30" t="s">
        <v>426</v>
      </c>
      <c r="K22" s="26"/>
    </row>
    <row r="23" spans="1:11" x14ac:dyDescent="0.25">
      <c r="A23" s="21">
        <v>44080</v>
      </c>
      <c r="B23" s="8" t="s">
        <v>429</v>
      </c>
      <c r="C23" s="13" t="s">
        <v>204</v>
      </c>
      <c r="D23" s="20" t="s">
        <v>208</v>
      </c>
      <c r="E23" s="13">
        <v>4652</v>
      </c>
      <c r="F23" s="13">
        <v>0</v>
      </c>
      <c r="G23" s="44">
        <f t="shared" si="0"/>
        <v>479161</v>
      </c>
      <c r="H23" s="17" t="s">
        <v>266</v>
      </c>
      <c r="I23" s="27" t="str">
        <f>VLOOKUP(H23,'Flat Owner List for Vlookup'!C:D,2,FALSE)</f>
        <v>VIKASKUMAR SINGH</v>
      </c>
      <c r="J23" s="30" t="s">
        <v>426</v>
      </c>
      <c r="K23" s="26"/>
    </row>
    <row r="24" spans="1:11" x14ac:dyDescent="0.25">
      <c r="A24" s="21">
        <v>44080</v>
      </c>
      <c r="B24" s="30" t="s">
        <v>430</v>
      </c>
      <c r="C24" s="34" t="s">
        <v>204</v>
      </c>
      <c r="D24" s="30" t="s">
        <v>208</v>
      </c>
      <c r="E24" s="13">
        <v>6868</v>
      </c>
      <c r="F24" s="13">
        <v>0</v>
      </c>
      <c r="G24" s="44">
        <f t="shared" si="0"/>
        <v>486029</v>
      </c>
      <c r="H24" s="17" t="s">
        <v>355</v>
      </c>
      <c r="I24" s="27" t="str">
        <f>VLOOKUP(H24,'Flat Owner List for Vlookup'!C:D,2,FALSE)</f>
        <v>RAMAGYA SINGH</v>
      </c>
      <c r="J24" s="30" t="s">
        <v>426</v>
      </c>
      <c r="K24" s="26"/>
    </row>
    <row r="25" spans="1:11" x14ac:dyDescent="0.25">
      <c r="A25" s="21">
        <v>44080</v>
      </c>
      <c r="B25" s="30" t="s">
        <v>100</v>
      </c>
      <c r="C25" s="13" t="s">
        <v>204</v>
      </c>
      <c r="D25" s="20" t="s">
        <v>208</v>
      </c>
      <c r="E25" s="13">
        <v>3408</v>
      </c>
      <c r="F25" s="13">
        <v>0</v>
      </c>
      <c r="G25" s="44">
        <f t="shared" si="0"/>
        <v>489437</v>
      </c>
      <c r="H25" s="17" t="s">
        <v>285</v>
      </c>
      <c r="I25" s="27" t="str">
        <f>VLOOKUP(H25,'Flat Owner List for Vlookup'!C:D,2,FALSE)</f>
        <v>RAKESH BAGADE</v>
      </c>
      <c r="J25" s="30" t="s">
        <v>426</v>
      </c>
      <c r="K25" s="26"/>
    </row>
    <row r="26" spans="1:11" x14ac:dyDescent="0.25">
      <c r="A26" s="21">
        <v>44080</v>
      </c>
      <c r="B26" s="30" t="s">
        <v>113</v>
      </c>
      <c r="C26" s="13" t="s">
        <v>204</v>
      </c>
      <c r="D26" s="20" t="s">
        <v>208</v>
      </c>
      <c r="E26" s="34">
        <v>3408</v>
      </c>
      <c r="F26" s="13">
        <v>0</v>
      </c>
      <c r="G26" s="44">
        <f t="shared" si="0"/>
        <v>492845</v>
      </c>
      <c r="H26" s="17" t="s">
        <v>288</v>
      </c>
      <c r="I26" s="27" t="str">
        <f>VLOOKUP(H26,'Flat Owner List for Vlookup'!C:D,2,FALSE)</f>
        <v>SURYAKANT MULATKAR</v>
      </c>
      <c r="J26" s="30" t="s">
        <v>426</v>
      </c>
      <c r="K26" s="26"/>
    </row>
    <row r="27" spans="1:11" x14ac:dyDescent="0.25">
      <c r="A27" s="21">
        <v>44080</v>
      </c>
      <c r="B27" s="30" t="s">
        <v>436</v>
      </c>
      <c r="C27" s="34" t="s">
        <v>204</v>
      </c>
      <c r="D27" s="30" t="s">
        <v>208</v>
      </c>
      <c r="E27" s="13">
        <v>3404</v>
      </c>
      <c r="F27" s="13">
        <v>0</v>
      </c>
      <c r="G27" s="44">
        <f t="shared" si="0"/>
        <v>496249</v>
      </c>
      <c r="H27" s="17" t="s">
        <v>286</v>
      </c>
      <c r="I27" s="27" t="str">
        <f>VLOOKUP(H27,'Flat Owner List for Vlookup'!C:D,2,FALSE)</f>
        <v>HITENDRA WASANIYA</v>
      </c>
      <c r="J27" s="30" t="s">
        <v>426</v>
      </c>
      <c r="K27" s="26"/>
    </row>
    <row r="28" spans="1:11" x14ac:dyDescent="0.25">
      <c r="A28" s="21">
        <v>44080</v>
      </c>
      <c r="B28" s="30" t="s">
        <v>48</v>
      </c>
      <c r="C28" s="34" t="s">
        <v>204</v>
      </c>
      <c r="D28" s="20" t="s">
        <v>208</v>
      </c>
      <c r="E28" s="13">
        <v>3418</v>
      </c>
      <c r="F28" s="13">
        <v>0</v>
      </c>
      <c r="G28" s="44">
        <f t="shared" si="0"/>
        <v>499667</v>
      </c>
      <c r="H28" s="17" t="s">
        <v>229</v>
      </c>
      <c r="I28" s="27" t="str">
        <f>VLOOKUP(H28,'Flat Owner List for Vlookup'!C:D,2,FALSE)</f>
        <v>BEBI R RAJENDRA PAWAR &amp; MUKESH R. PAWAR &amp; RAJENDRA L. PAWAR</v>
      </c>
      <c r="J28" s="30" t="s">
        <v>426</v>
      </c>
      <c r="K28" s="26"/>
    </row>
    <row r="29" spans="1:11" x14ac:dyDescent="0.25">
      <c r="A29" s="21">
        <v>44080</v>
      </c>
      <c r="B29" s="30" t="s">
        <v>24</v>
      </c>
      <c r="C29" s="34" t="s">
        <v>204</v>
      </c>
      <c r="D29" s="30" t="s">
        <v>208</v>
      </c>
      <c r="E29" s="13">
        <v>3528</v>
      </c>
      <c r="F29" s="13">
        <v>0</v>
      </c>
      <c r="G29" s="44">
        <f t="shared" si="0"/>
        <v>503195</v>
      </c>
      <c r="H29" s="17" t="s">
        <v>224</v>
      </c>
      <c r="I29" s="27" t="str">
        <f>VLOOKUP(H29,'Flat Owner List for Vlookup'!C:D,2,FALSE)</f>
        <v>PAWAN MAROTRAO GHOTKAR &amp; VIBHA G. SHINDE</v>
      </c>
      <c r="J29" s="30" t="s">
        <v>426</v>
      </c>
      <c r="K29" s="26"/>
    </row>
    <row r="30" spans="1:11" x14ac:dyDescent="0.25">
      <c r="A30" s="21">
        <v>44080</v>
      </c>
      <c r="B30" s="30" t="s">
        <v>434</v>
      </c>
      <c r="C30" s="13" t="s">
        <v>204</v>
      </c>
      <c r="D30" s="20" t="s">
        <v>208</v>
      </c>
      <c r="E30" s="13">
        <v>4604</v>
      </c>
      <c r="F30" s="13">
        <v>0</v>
      </c>
      <c r="G30" s="44">
        <f t="shared" si="0"/>
        <v>507799</v>
      </c>
      <c r="H30" s="17" t="s">
        <v>237</v>
      </c>
      <c r="I30" s="27" t="str">
        <f>VLOOKUP(H30,'Flat Owner List for Vlookup'!C:D,2,FALSE)</f>
        <v>RAKESH MANOHARLAL SAINI &amp; VIKRAM M. SAINI</v>
      </c>
      <c r="J30" s="30" t="s">
        <v>426</v>
      </c>
      <c r="K30" s="26"/>
    </row>
    <row r="31" spans="1:11" s="19" customFormat="1" x14ac:dyDescent="0.25">
      <c r="A31" s="21">
        <v>44080</v>
      </c>
      <c r="B31" s="30" t="s">
        <v>418</v>
      </c>
      <c r="C31" s="34" t="s">
        <v>204</v>
      </c>
      <c r="D31" s="30" t="s">
        <v>41</v>
      </c>
      <c r="E31" s="34">
        <v>10500</v>
      </c>
      <c r="F31" s="34">
        <v>0</v>
      </c>
      <c r="G31" s="44">
        <f t="shared" si="0"/>
        <v>518299</v>
      </c>
      <c r="H31" s="17" t="s">
        <v>41</v>
      </c>
      <c r="I31" s="27"/>
      <c r="J31" s="30" t="s">
        <v>428</v>
      </c>
      <c r="K31" s="26"/>
    </row>
    <row r="32" spans="1:11" s="19" customFormat="1" x14ac:dyDescent="0.25">
      <c r="A32" s="21">
        <v>44080</v>
      </c>
      <c r="B32" s="30" t="s">
        <v>437</v>
      </c>
      <c r="C32" s="34" t="s">
        <v>204</v>
      </c>
      <c r="D32" s="30" t="s">
        <v>208</v>
      </c>
      <c r="E32" s="34">
        <v>4604</v>
      </c>
      <c r="F32" s="34">
        <v>0</v>
      </c>
      <c r="G32" s="44">
        <f t="shared" si="0"/>
        <v>522903</v>
      </c>
      <c r="H32" s="17" t="s">
        <v>226</v>
      </c>
      <c r="I32" s="27" t="str">
        <f>VLOOKUP(H32,'Flat Owner List for Vlookup'!C:D,2,FALSE)</f>
        <v>SANJIT KUMAR JENA</v>
      </c>
      <c r="J32" s="30" t="s">
        <v>426</v>
      </c>
      <c r="K32" s="26"/>
    </row>
    <row r="33" spans="1:11" s="19" customFormat="1" x14ac:dyDescent="0.25">
      <c r="A33" s="21">
        <v>44080</v>
      </c>
      <c r="B33" s="30" t="s">
        <v>435</v>
      </c>
      <c r="C33" s="34" t="s">
        <v>204</v>
      </c>
      <c r="D33" s="30" t="s">
        <v>208</v>
      </c>
      <c r="E33" s="34">
        <v>3221</v>
      </c>
      <c r="F33" s="34">
        <v>0</v>
      </c>
      <c r="G33" s="44">
        <f t="shared" si="0"/>
        <v>526124</v>
      </c>
      <c r="H33" s="17" t="s">
        <v>396</v>
      </c>
      <c r="I33" s="27" t="str">
        <f>VLOOKUP(H33,'Flat Owner List for Vlookup'!C:D,2,FALSE)</f>
        <v>KOMAL SHIRKE/ KIRAN SHIRKE</v>
      </c>
      <c r="J33" s="30" t="s">
        <v>426</v>
      </c>
      <c r="K33" s="26"/>
    </row>
    <row r="34" spans="1:11" s="19" customFormat="1" x14ac:dyDescent="0.25">
      <c r="A34" s="21">
        <v>44080</v>
      </c>
      <c r="B34" s="30" t="s">
        <v>34</v>
      </c>
      <c r="C34" s="34" t="s">
        <v>204</v>
      </c>
      <c r="D34" s="30" t="s">
        <v>208</v>
      </c>
      <c r="E34" s="34">
        <v>3528</v>
      </c>
      <c r="F34" s="34">
        <v>0</v>
      </c>
      <c r="G34" s="44">
        <f t="shared" si="0"/>
        <v>529652</v>
      </c>
      <c r="H34" s="17" t="s">
        <v>225</v>
      </c>
      <c r="I34" s="27" t="str">
        <f>VLOOKUP(H34,'Flat Owner List for Vlookup'!C:D,2,FALSE)</f>
        <v>MANIK AMBADAS KHARDE &amp; SWAPNIL MANIK KHARDE</v>
      </c>
      <c r="J34" s="30" t="s">
        <v>426</v>
      </c>
      <c r="K34" s="26"/>
    </row>
    <row r="35" spans="1:11" s="19" customFormat="1" x14ac:dyDescent="0.25">
      <c r="A35" s="21">
        <v>44080</v>
      </c>
      <c r="B35" s="30" t="s">
        <v>432</v>
      </c>
      <c r="C35" s="34" t="s">
        <v>204</v>
      </c>
      <c r="D35" s="30" t="s">
        <v>208</v>
      </c>
      <c r="E35" s="34">
        <v>3538</v>
      </c>
      <c r="F35" s="34">
        <v>0</v>
      </c>
      <c r="G35" s="44">
        <f t="shared" si="0"/>
        <v>533190</v>
      </c>
      <c r="H35" s="17" t="s">
        <v>248</v>
      </c>
      <c r="I35" s="27" t="str">
        <f>VLOOKUP(H35,'Flat Owner List for Vlookup'!C:D,2,FALSE)</f>
        <v>ARVIND SINGH</v>
      </c>
      <c r="J35" s="30" t="s">
        <v>426</v>
      </c>
      <c r="K35" s="26"/>
    </row>
    <row r="36" spans="1:11" s="19" customFormat="1" x14ac:dyDescent="0.25">
      <c r="A36" s="21">
        <v>44080</v>
      </c>
      <c r="B36" s="30" t="s">
        <v>431</v>
      </c>
      <c r="C36" s="34" t="s">
        <v>204</v>
      </c>
      <c r="D36" s="30" t="s">
        <v>208</v>
      </c>
      <c r="E36" s="34">
        <v>2000</v>
      </c>
      <c r="F36" s="34">
        <v>0</v>
      </c>
      <c r="G36" s="44">
        <f t="shared" si="0"/>
        <v>535190</v>
      </c>
      <c r="H36" s="17" t="s">
        <v>262</v>
      </c>
      <c r="I36" s="27" t="str">
        <f>VLOOKUP(H36,'Flat Owner List for Vlookup'!C:D,2,FALSE)</f>
        <v>JAINARAYAN DUBEY</v>
      </c>
      <c r="J36" s="30" t="s">
        <v>426</v>
      </c>
      <c r="K36" s="26"/>
    </row>
    <row r="37" spans="1:11" s="19" customFormat="1" x14ac:dyDescent="0.25">
      <c r="A37" s="21">
        <v>44080</v>
      </c>
      <c r="B37" s="30" t="s">
        <v>433</v>
      </c>
      <c r="C37" s="34" t="s">
        <v>204</v>
      </c>
      <c r="D37" s="30" t="s">
        <v>208</v>
      </c>
      <c r="E37" s="34">
        <v>3408</v>
      </c>
      <c r="F37" s="34">
        <v>0</v>
      </c>
      <c r="G37" s="44">
        <f t="shared" si="0"/>
        <v>538598</v>
      </c>
      <c r="H37" s="17" t="s">
        <v>379</v>
      </c>
      <c r="I37" s="27" t="str">
        <f>VLOOKUP(H37,'Flat Owner List for Vlookup'!C:D,2,FALSE)</f>
        <v>ANUP SARWADE</v>
      </c>
      <c r="J37" s="30" t="s">
        <v>426</v>
      </c>
      <c r="K37" s="26"/>
    </row>
    <row r="38" spans="1:11" s="19" customFormat="1" x14ac:dyDescent="0.25">
      <c r="A38" s="21">
        <v>44080</v>
      </c>
      <c r="B38" s="30" t="s">
        <v>70</v>
      </c>
      <c r="C38" s="34" t="s">
        <v>204</v>
      </c>
      <c r="D38" s="30" t="s">
        <v>208</v>
      </c>
      <c r="E38" s="34">
        <v>3533</v>
      </c>
      <c r="F38" s="34">
        <v>0</v>
      </c>
      <c r="G38" s="44">
        <f t="shared" si="0"/>
        <v>542131</v>
      </c>
      <c r="H38" s="17" t="s">
        <v>230</v>
      </c>
      <c r="I38" s="27" t="str">
        <f>VLOOKUP(H38,'Flat Owner List for Vlookup'!C:D,2,FALSE)</f>
        <v>SAVITA K. GANDHE &amp; KRISHIKANT M. GANDHE</v>
      </c>
      <c r="J38" s="30" t="s">
        <v>426</v>
      </c>
      <c r="K38" s="26"/>
    </row>
    <row r="39" spans="1:11" s="19" customFormat="1" x14ac:dyDescent="0.25">
      <c r="A39" s="21">
        <v>44081</v>
      </c>
      <c r="B39" s="30" t="s">
        <v>462</v>
      </c>
      <c r="C39" s="34" t="s">
        <v>204</v>
      </c>
      <c r="D39" s="30" t="s">
        <v>208</v>
      </c>
      <c r="E39" s="34">
        <v>4652</v>
      </c>
      <c r="F39" s="34">
        <v>0</v>
      </c>
      <c r="G39" s="44">
        <f t="shared" si="0"/>
        <v>546783</v>
      </c>
      <c r="H39" s="17" t="s">
        <v>223</v>
      </c>
      <c r="I39" s="27" t="str">
        <f>VLOOKUP(H39,'Flat Owner List for Vlookup'!C:D,2,FALSE)</f>
        <v>ROHAN MOOLYA</v>
      </c>
      <c r="J39" s="30" t="s">
        <v>426</v>
      </c>
      <c r="K39" s="26"/>
    </row>
    <row r="40" spans="1:11" s="19" customFormat="1" x14ac:dyDescent="0.25">
      <c r="A40" s="21">
        <v>44081</v>
      </c>
      <c r="B40" s="30" t="s">
        <v>451</v>
      </c>
      <c r="C40" s="34" t="s">
        <v>204</v>
      </c>
      <c r="D40" s="30" t="s">
        <v>208</v>
      </c>
      <c r="E40" s="34">
        <v>4652</v>
      </c>
      <c r="F40" s="34">
        <v>0</v>
      </c>
      <c r="G40" s="44">
        <f t="shared" si="0"/>
        <v>551435</v>
      </c>
      <c r="H40" s="17" t="s">
        <v>337</v>
      </c>
      <c r="I40" s="27" t="str">
        <f>VLOOKUP(H40,'Flat Owner List for Vlookup'!C:D,2,FALSE)</f>
        <v>KAMAL SHARMA</v>
      </c>
      <c r="J40" s="30" t="s">
        <v>426</v>
      </c>
      <c r="K40" s="26"/>
    </row>
    <row r="41" spans="1:11" s="19" customFormat="1" x14ac:dyDescent="0.25">
      <c r="A41" s="21">
        <v>44081</v>
      </c>
      <c r="B41" s="30" t="s">
        <v>159</v>
      </c>
      <c r="C41" s="34" t="s">
        <v>204</v>
      </c>
      <c r="D41" s="30" t="s">
        <v>208</v>
      </c>
      <c r="E41" s="34">
        <v>3524</v>
      </c>
      <c r="F41" s="34">
        <v>0</v>
      </c>
      <c r="G41" s="44">
        <f t="shared" si="0"/>
        <v>554959</v>
      </c>
      <c r="H41" s="17" t="s">
        <v>268</v>
      </c>
      <c r="I41" s="27" t="str">
        <f>VLOOKUP(H41,'Flat Owner List for Vlookup'!C:D,2,FALSE)</f>
        <v>SANTOSH MISHRA</v>
      </c>
      <c r="J41" s="30" t="s">
        <v>426</v>
      </c>
      <c r="K41" s="26"/>
    </row>
    <row r="42" spans="1:11" s="19" customFormat="1" x14ac:dyDescent="0.25">
      <c r="A42" s="21">
        <v>44081</v>
      </c>
      <c r="B42" s="30" t="s">
        <v>159</v>
      </c>
      <c r="C42" s="34" t="s">
        <v>204</v>
      </c>
      <c r="D42" s="30" t="s">
        <v>208</v>
      </c>
      <c r="E42" s="34">
        <v>3408</v>
      </c>
      <c r="F42" s="34">
        <v>0</v>
      </c>
      <c r="G42" s="44">
        <f t="shared" si="0"/>
        <v>558367</v>
      </c>
      <c r="H42" s="17" t="s">
        <v>269</v>
      </c>
      <c r="I42" s="27" t="str">
        <f>VLOOKUP(H42,'Flat Owner List for Vlookup'!C:D,2,FALSE)</f>
        <v>SANTOSH MISHRA</v>
      </c>
      <c r="J42" s="30" t="s">
        <v>426</v>
      </c>
      <c r="K42" s="26"/>
    </row>
    <row r="43" spans="1:11" s="19" customFormat="1" x14ac:dyDescent="0.25">
      <c r="A43" s="21">
        <v>44081</v>
      </c>
      <c r="B43" s="30" t="s">
        <v>455</v>
      </c>
      <c r="C43" s="34" t="s">
        <v>204</v>
      </c>
      <c r="D43" s="30" t="s">
        <v>208</v>
      </c>
      <c r="E43" s="34">
        <v>4604</v>
      </c>
      <c r="F43" s="34">
        <v>0</v>
      </c>
      <c r="G43" s="44">
        <f t="shared" si="0"/>
        <v>562971</v>
      </c>
      <c r="H43" s="17" t="s">
        <v>239</v>
      </c>
      <c r="I43" s="27" t="str">
        <f>VLOOKUP(H43,'Flat Owner List for Vlookup'!C:D,2,FALSE)</f>
        <v>R RAJAN</v>
      </c>
      <c r="J43" s="30" t="s">
        <v>426</v>
      </c>
      <c r="K43" s="26"/>
    </row>
    <row r="44" spans="1:11" s="19" customFormat="1" x14ac:dyDescent="0.25">
      <c r="A44" s="21">
        <v>44081</v>
      </c>
      <c r="B44" s="30" t="s">
        <v>463</v>
      </c>
      <c r="C44" s="34" t="s">
        <v>204</v>
      </c>
      <c r="D44" s="30" t="s">
        <v>208</v>
      </c>
      <c r="E44" s="34">
        <v>4604</v>
      </c>
      <c r="F44" s="34">
        <v>0</v>
      </c>
      <c r="G44" s="44">
        <f t="shared" si="0"/>
        <v>567575</v>
      </c>
      <c r="H44" s="17" t="s">
        <v>227</v>
      </c>
      <c r="I44" s="27" t="str">
        <f>VLOOKUP(H44,'Flat Owner List for Vlookup'!C:D,2,FALSE)</f>
        <v>ATULKUMAR VIMALCHAND JAIN</v>
      </c>
      <c r="J44" s="30" t="s">
        <v>426</v>
      </c>
      <c r="K44" s="26"/>
    </row>
    <row r="45" spans="1:11" s="19" customFormat="1" x14ac:dyDescent="0.25">
      <c r="A45" s="21">
        <v>44081</v>
      </c>
      <c r="B45" s="30" t="s">
        <v>452</v>
      </c>
      <c r="C45" s="34" t="s">
        <v>204</v>
      </c>
      <c r="D45" s="30" t="s">
        <v>208</v>
      </c>
      <c r="E45" s="34">
        <v>4604</v>
      </c>
      <c r="F45" s="34">
        <v>0</v>
      </c>
      <c r="G45" s="44">
        <f t="shared" si="0"/>
        <v>572179</v>
      </c>
      <c r="H45" s="17" t="s">
        <v>254</v>
      </c>
      <c r="I45" s="27" t="str">
        <f>VLOOKUP(H45,'Flat Owner List for Vlookup'!C:D,2,FALSE)</f>
        <v>SHAKTI SINGH RATHORE</v>
      </c>
      <c r="J45" s="30" t="s">
        <v>426</v>
      </c>
      <c r="K45" s="26"/>
    </row>
    <row r="46" spans="1:11" s="19" customFormat="1" x14ac:dyDescent="0.25">
      <c r="A46" s="21">
        <v>44081</v>
      </c>
      <c r="B46" s="30" t="s">
        <v>44</v>
      </c>
      <c r="C46" s="34" t="s">
        <v>204</v>
      </c>
      <c r="D46" s="30" t="s">
        <v>208</v>
      </c>
      <c r="E46" s="34">
        <v>2870</v>
      </c>
      <c r="F46" s="34">
        <v>0</v>
      </c>
      <c r="G46" s="44">
        <f t="shared" si="0"/>
        <v>575049</v>
      </c>
      <c r="H46" s="17" t="s">
        <v>250</v>
      </c>
      <c r="I46" s="27" t="str">
        <f>VLOOKUP(H46,'Flat Owner List for Vlookup'!C:D,2,FALSE)</f>
        <v>SHAKTIVEL MUDALIYAR</v>
      </c>
      <c r="J46" s="30" t="s">
        <v>426</v>
      </c>
      <c r="K46" s="26"/>
    </row>
    <row r="47" spans="1:11" s="19" customFormat="1" x14ac:dyDescent="0.25">
      <c r="A47" s="21">
        <v>44081</v>
      </c>
      <c r="B47" s="30" t="s">
        <v>44</v>
      </c>
      <c r="C47" s="34" t="s">
        <v>204</v>
      </c>
      <c r="D47" s="30" t="s">
        <v>208</v>
      </c>
      <c r="E47" s="34">
        <v>7</v>
      </c>
      <c r="F47" s="34">
        <v>0</v>
      </c>
      <c r="G47" s="44">
        <f t="shared" si="0"/>
        <v>575056</v>
      </c>
      <c r="H47" s="17" t="s">
        <v>250</v>
      </c>
      <c r="I47" s="27" t="str">
        <f>VLOOKUP(H47,'Flat Owner List for Vlookup'!C:D,2,FALSE)</f>
        <v>SHAKTIVEL MUDALIYAR</v>
      </c>
      <c r="J47" s="30" t="s">
        <v>426</v>
      </c>
      <c r="K47" s="26"/>
    </row>
    <row r="48" spans="1:11" s="19" customFormat="1" x14ac:dyDescent="0.25">
      <c r="A48" s="21">
        <v>44081</v>
      </c>
      <c r="B48" s="30" t="s">
        <v>453</v>
      </c>
      <c r="C48" s="34" t="s">
        <v>204</v>
      </c>
      <c r="D48" s="30" t="s">
        <v>208</v>
      </c>
      <c r="E48" s="34">
        <v>3533</v>
      </c>
      <c r="F48" s="34">
        <v>0</v>
      </c>
      <c r="G48" s="44">
        <f t="shared" si="0"/>
        <v>578589</v>
      </c>
      <c r="H48" s="17" t="s">
        <v>238</v>
      </c>
      <c r="I48" s="27" t="str">
        <f>VLOOKUP(H48,'Flat Owner List for Vlookup'!C:D,2,FALSE)</f>
        <v>GANPATLAL C. CHAUDHARI &amp; SURAJDEVI G. CHAUDHARI &amp; SHYAMA P. CHAUDHARI</v>
      </c>
      <c r="J48" s="30" t="s">
        <v>426</v>
      </c>
      <c r="K48" s="26"/>
    </row>
    <row r="49" spans="1:11" s="19" customFormat="1" x14ac:dyDescent="0.25">
      <c r="A49" s="21">
        <v>44081</v>
      </c>
      <c r="B49" s="30" t="s">
        <v>454</v>
      </c>
      <c r="C49" s="34" t="s">
        <v>204</v>
      </c>
      <c r="D49" s="30" t="s">
        <v>41</v>
      </c>
      <c r="E49" s="34">
        <v>3500</v>
      </c>
      <c r="F49" s="34">
        <v>0</v>
      </c>
      <c r="G49" s="44">
        <f t="shared" si="0"/>
        <v>582089</v>
      </c>
      <c r="H49" s="17" t="s">
        <v>238</v>
      </c>
      <c r="I49" s="27"/>
      <c r="J49" s="30" t="s">
        <v>426</v>
      </c>
      <c r="K49" s="26"/>
    </row>
    <row r="50" spans="1:11" s="19" customFormat="1" x14ac:dyDescent="0.25">
      <c r="A50" s="21">
        <v>44082</v>
      </c>
      <c r="B50" s="30" t="s">
        <v>448</v>
      </c>
      <c r="C50" s="34" t="s">
        <v>205</v>
      </c>
      <c r="D50" s="30" t="s">
        <v>449</v>
      </c>
      <c r="E50" s="34">
        <v>0</v>
      </c>
      <c r="F50" s="34">
        <v>13000</v>
      </c>
      <c r="G50" s="44">
        <f t="shared" si="0"/>
        <v>569089</v>
      </c>
      <c r="H50" s="17" t="s">
        <v>220</v>
      </c>
      <c r="I50" s="27"/>
      <c r="J50" s="30" t="s">
        <v>464</v>
      </c>
      <c r="K50" s="26"/>
    </row>
    <row r="51" spans="1:11" s="19" customFormat="1" x14ac:dyDescent="0.25">
      <c r="A51" s="21">
        <v>44082</v>
      </c>
      <c r="B51" s="30" t="s">
        <v>34</v>
      </c>
      <c r="C51" s="34" t="s">
        <v>204</v>
      </c>
      <c r="D51" s="30" t="s">
        <v>208</v>
      </c>
      <c r="E51" s="34">
        <v>4450</v>
      </c>
      <c r="F51" s="34">
        <v>0</v>
      </c>
      <c r="G51" s="44">
        <f t="shared" si="0"/>
        <v>573539</v>
      </c>
      <c r="H51" s="17" t="s">
        <v>283</v>
      </c>
      <c r="I51" s="27" t="str">
        <f>VLOOKUP(H51,'Flat Owner List for Vlookup'!C:D,2,FALSE)</f>
        <v>SWAPNIL AHIRRAO</v>
      </c>
      <c r="J51" s="30" t="s">
        <v>426</v>
      </c>
      <c r="K51" s="26"/>
    </row>
    <row r="52" spans="1:11" s="19" customFormat="1" x14ac:dyDescent="0.25">
      <c r="A52" s="21">
        <v>44082</v>
      </c>
      <c r="B52" s="30" t="s">
        <v>468</v>
      </c>
      <c r="C52" s="34" t="s">
        <v>204</v>
      </c>
      <c r="D52" s="30" t="s">
        <v>208</v>
      </c>
      <c r="E52" s="34">
        <v>3524</v>
      </c>
      <c r="F52" s="34">
        <v>0</v>
      </c>
      <c r="G52" s="44">
        <f t="shared" si="0"/>
        <v>577063</v>
      </c>
      <c r="H52" s="17" t="s">
        <v>251</v>
      </c>
      <c r="I52" s="27" t="str">
        <f>VLOOKUP(H52,'Flat Owner List for Vlookup'!C:D,2,FALSE)</f>
        <v>DEEPAK PATIL</v>
      </c>
      <c r="J52" s="30" t="s">
        <v>426</v>
      </c>
      <c r="K52" s="26"/>
    </row>
    <row r="53" spans="1:11" s="19" customFormat="1" x14ac:dyDescent="0.25">
      <c r="A53" s="21">
        <v>44082</v>
      </c>
      <c r="B53" s="30" t="s">
        <v>33</v>
      </c>
      <c r="C53" s="34" t="s">
        <v>204</v>
      </c>
      <c r="D53" s="30" t="s">
        <v>208</v>
      </c>
      <c r="E53" s="34">
        <v>4604</v>
      </c>
      <c r="F53" s="34">
        <v>0</v>
      </c>
      <c r="G53" s="44">
        <f t="shared" si="0"/>
        <v>581667</v>
      </c>
      <c r="H53" s="17" t="s">
        <v>249</v>
      </c>
      <c r="I53" s="27" t="str">
        <f>VLOOKUP(H53,'Flat Owner List for Vlookup'!C:D,2,FALSE)</f>
        <v>SHREEKANT POOJARI</v>
      </c>
      <c r="J53" s="30" t="s">
        <v>426</v>
      </c>
      <c r="K53" s="26"/>
    </row>
    <row r="54" spans="1:11" s="19" customFormat="1" x14ac:dyDescent="0.25">
      <c r="A54" s="21">
        <v>44082</v>
      </c>
      <c r="B54" s="30" t="s">
        <v>469</v>
      </c>
      <c r="C54" s="34" t="s">
        <v>204</v>
      </c>
      <c r="D54" s="30" t="s">
        <v>208</v>
      </c>
      <c r="E54" s="34">
        <v>3533</v>
      </c>
      <c r="F54" s="34">
        <v>0</v>
      </c>
      <c r="G54" s="44">
        <f t="shared" si="0"/>
        <v>585200</v>
      </c>
      <c r="H54" s="17" t="s">
        <v>241</v>
      </c>
      <c r="I54" s="27" t="str">
        <f>VLOOKUP(H54,'Flat Owner List for Vlookup'!C:D,2,FALSE)</f>
        <v>AJAZ AHMED</v>
      </c>
      <c r="J54" s="30" t="s">
        <v>426</v>
      </c>
      <c r="K54" s="26"/>
    </row>
    <row r="55" spans="1:11" s="19" customFormat="1" x14ac:dyDescent="0.25">
      <c r="A55" s="21">
        <v>44082</v>
      </c>
      <c r="B55" s="30" t="s">
        <v>77</v>
      </c>
      <c r="C55" s="34" t="s">
        <v>204</v>
      </c>
      <c r="D55" s="30" t="s">
        <v>208</v>
      </c>
      <c r="E55" s="34">
        <v>3524</v>
      </c>
      <c r="F55" s="34">
        <v>0</v>
      </c>
      <c r="G55" s="44">
        <f t="shared" si="0"/>
        <v>588724</v>
      </c>
      <c r="H55" s="17" t="s">
        <v>257</v>
      </c>
      <c r="I55" s="27" t="str">
        <f>VLOOKUP(H55,'Flat Owner List for Vlookup'!C:D,2,FALSE)</f>
        <v>PRAKASH BIKKAD</v>
      </c>
      <c r="J55" s="30" t="s">
        <v>426</v>
      </c>
      <c r="K55" s="26"/>
    </row>
    <row r="56" spans="1:11" s="19" customFormat="1" x14ac:dyDescent="0.25">
      <c r="A56" s="21">
        <v>44082</v>
      </c>
      <c r="B56" s="30" t="s">
        <v>49</v>
      </c>
      <c r="C56" s="34" t="s">
        <v>204</v>
      </c>
      <c r="D56" s="30" t="s">
        <v>208</v>
      </c>
      <c r="E56" s="34">
        <v>3183</v>
      </c>
      <c r="F56" s="34">
        <v>0</v>
      </c>
      <c r="G56" s="44">
        <f t="shared" si="0"/>
        <v>591907</v>
      </c>
      <c r="H56" s="17" t="s">
        <v>280</v>
      </c>
      <c r="I56" s="27" t="str">
        <f>VLOOKUP(H56,'Flat Owner List for Vlookup'!C:D,2,FALSE)</f>
        <v>RAMCHANDRA PANDEY (PRATIK)</v>
      </c>
      <c r="J56" s="30" t="s">
        <v>467</v>
      </c>
      <c r="K56" s="26"/>
    </row>
    <row r="57" spans="1:11" s="19" customFormat="1" x14ac:dyDescent="0.25">
      <c r="A57" s="21">
        <v>44082</v>
      </c>
      <c r="B57" s="30" t="s">
        <v>470</v>
      </c>
      <c r="C57" s="34" t="s">
        <v>205</v>
      </c>
      <c r="D57" s="30" t="s">
        <v>470</v>
      </c>
      <c r="E57" s="34">
        <v>0</v>
      </c>
      <c r="F57" s="34">
        <v>17.7</v>
      </c>
      <c r="G57" s="44">
        <f t="shared" si="0"/>
        <v>591889.30000000005</v>
      </c>
      <c r="H57" s="17" t="s">
        <v>220</v>
      </c>
      <c r="I57" s="27"/>
      <c r="J57" s="30"/>
      <c r="K57" s="26"/>
    </row>
    <row r="58" spans="1:11" s="19" customFormat="1" x14ac:dyDescent="0.25">
      <c r="A58" s="21">
        <v>44083</v>
      </c>
      <c r="B58" s="30" t="s">
        <v>111</v>
      </c>
      <c r="C58" s="34" t="s">
        <v>204</v>
      </c>
      <c r="D58" s="30" t="s">
        <v>208</v>
      </c>
      <c r="E58" s="34">
        <v>3408</v>
      </c>
      <c r="F58" s="34">
        <v>0</v>
      </c>
      <c r="G58" s="44">
        <f t="shared" si="0"/>
        <v>595297.30000000005</v>
      </c>
      <c r="H58" s="17" t="s">
        <v>289</v>
      </c>
      <c r="I58" s="27" t="str">
        <f>VLOOKUP(H58,'Flat Owner List for Vlookup'!C:D,2,FALSE)</f>
        <v>ARUNKUMAR DWIVEDI</v>
      </c>
      <c r="J58" s="30" t="s">
        <v>426</v>
      </c>
      <c r="K58" s="26"/>
    </row>
    <row r="59" spans="1:11" s="19" customFormat="1" x14ac:dyDescent="0.25">
      <c r="A59" s="21">
        <v>44083</v>
      </c>
      <c r="B59" s="30" t="s">
        <v>431</v>
      </c>
      <c r="C59" s="34" t="s">
        <v>204</v>
      </c>
      <c r="D59" s="30" t="s">
        <v>208</v>
      </c>
      <c r="E59" s="34">
        <v>211</v>
      </c>
      <c r="F59" s="34">
        <v>0</v>
      </c>
      <c r="G59" s="44">
        <f t="shared" si="0"/>
        <v>595508.30000000005</v>
      </c>
      <c r="H59" s="17" t="s">
        <v>262</v>
      </c>
      <c r="I59" s="27" t="str">
        <f>VLOOKUP(H59,'Flat Owner List for Vlookup'!C:D,2,FALSE)</f>
        <v>JAINARAYAN DUBEY</v>
      </c>
      <c r="J59" s="30" t="s">
        <v>426</v>
      </c>
      <c r="K59" s="26"/>
    </row>
    <row r="60" spans="1:11" s="19" customFormat="1" x14ac:dyDescent="0.25">
      <c r="A60" s="21">
        <v>44083</v>
      </c>
      <c r="B60" s="30" t="s">
        <v>475</v>
      </c>
      <c r="C60" s="34" t="s">
        <v>204</v>
      </c>
      <c r="D60" s="30" t="s">
        <v>208</v>
      </c>
      <c r="E60" s="34">
        <v>10605</v>
      </c>
      <c r="F60" s="34">
        <v>0</v>
      </c>
      <c r="G60" s="44">
        <f t="shared" si="0"/>
        <v>606113.30000000005</v>
      </c>
      <c r="H60" s="17" t="s">
        <v>393</v>
      </c>
      <c r="I60" s="27" t="str">
        <f>VLOOKUP(H60,'Flat Owner List for Vlookup'!C:D,2,FALSE)</f>
        <v>MAHENDRA SINGH TARATIYA</v>
      </c>
      <c r="J60" s="30" t="s">
        <v>476</v>
      </c>
      <c r="K60" s="26"/>
    </row>
    <row r="61" spans="1:11" s="19" customFormat="1" x14ac:dyDescent="0.25">
      <c r="A61" s="21">
        <v>44083</v>
      </c>
      <c r="B61" s="30" t="s">
        <v>477</v>
      </c>
      <c r="C61" s="34" t="s">
        <v>204</v>
      </c>
      <c r="D61" s="30" t="s">
        <v>208</v>
      </c>
      <c r="E61" s="34">
        <v>3404</v>
      </c>
      <c r="F61" s="34">
        <v>0</v>
      </c>
      <c r="G61" s="44">
        <f t="shared" si="0"/>
        <v>609517.30000000005</v>
      </c>
      <c r="H61" s="17" t="s">
        <v>281</v>
      </c>
      <c r="I61" s="27" t="str">
        <f>VLOOKUP(H61,'Flat Owner List for Vlookup'!C:D,2,FALSE)</f>
        <v>UMESH CHOUDHARI</v>
      </c>
      <c r="J61" s="30"/>
      <c r="K61" s="26"/>
    </row>
    <row r="62" spans="1:11" x14ac:dyDescent="0.25">
      <c r="A62" s="21">
        <v>44083</v>
      </c>
      <c r="B62" s="30" t="s">
        <v>471</v>
      </c>
      <c r="C62" s="34" t="s">
        <v>205</v>
      </c>
      <c r="D62" s="30" t="s">
        <v>473</v>
      </c>
      <c r="E62" s="34">
        <v>0</v>
      </c>
      <c r="F62" s="34">
        <v>34200</v>
      </c>
      <c r="G62" s="44">
        <f t="shared" si="0"/>
        <v>575317.30000000005</v>
      </c>
      <c r="H62" s="17" t="s">
        <v>220</v>
      </c>
      <c r="I62" s="27"/>
      <c r="J62" s="30" t="s">
        <v>474</v>
      </c>
      <c r="K62" s="26"/>
    </row>
    <row r="63" spans="1:11" x14ac:dyDescent="0.25">
      <c r="A63" s="21">
        <v>44083</v>
      </c>
      <c r="B63" s="30" t="s">
        <v>472</v>
      </c>
      <c r="C63" s="34" t="s">
        <v>205</v>
      </c>
      <c r="D63" s="30" t="s">
        <v>473</v>
      </c>
      <c r="E63" s="34">
        <v>0</v>
      </c>
      <c r="F63" s="34">
        <v>35606</v>
      </c>
      <c r="G63" s="44">
        <f t="shared" si="0"/>
        <v>539711.30000000005</v>
      </c>
      <c r="H63" s="17" t="s">
        <v>220</v>
      </c>
      <c r="I63" s="27"/>
      <c r="J63" s="30" t="s">
        <v>478</v>
      </c>
      <c r="K63" s="26"/>
    </row>
    <row r="64" spans="1:11" x14ac:dyDescent="0.25">
      <c r="A64" s="21">
        <v>44084</v>
      </c>
      <c r="B64" s="30" t="s">
        <v>479</v>
      </c>
      <c r="C64" s="34" t="s">
        <v>204</v>
      </c>
      <c r="D64" s="30" t="s">
        <v>208</v>
      </c>
      <c r="E64" s="34">
        <v>4594</v>
      </c>
      <c r="F64" s="34">
        <v>0</v>
      </c>
      <c r="G64" s="44">
        <f t="shared" si="0"/>
        <v>544305.30000000005</v>
      </c>
      <c r="H64" s="17" t="s">
        <v>232</v>
      </c>
      <c r="I64" s="27" t="str">
        <f>VLOOKUP(H64,'Flat Owner List for Vlookup'!C:D,2,FALSE)</f>
        <v>UMAR SHARMA &amp; HARIPRASAD SHARMA</v>
      </c>
      <c r="J64" s="30" t="s">
        <v>426</v>
      </c>
      <c r="K64" s="26"/>
    </row>
    <row r="65" spans="1:11" x14ac:dyDescent="0.25">
      <c r="A65" s="21">
        <v>44084</v>
      </c>
      <c r="B65" s="30" t="s">
        <v>480</v>
      </c>
      <c r="C65" s="34" t="s">
        <v>204</v>
      </c>
      <c r="D65" s="30" t="s">
        <v>208</v>
      </c>
      <c r="E65" s="34">
        <v>2877</v>
      </c>
      <c r="F65" s="34">
        <v>0</v>
      </c>
      <c r="G65" s="44">
        <f t="shared" si="0"/>
        <v>547182.30000000005</v>
      </c>
      <c r="H65" s="17" t="s">
        <v>236</v>
      </c>
      <c r="I65" s="27" t="str">
        <f>VLOOKUP(H65,'Flat Owner List for Vlookup'!C:D,2,FALSE)</f>
        <v>NARAYAN A. POOJARI &amp; JAILAXMI N. POOJARI</v>
      </c>
      <c r="J65" s="30" t="s">
        <v>426</v>
      </c>
      <c r="K65" s="26"/>
    </row>
    <row r="66" spans="1:11" x14ac:dyDescent="0.25">
      <c r="A66" s="21">
        <v>44084</v>
      </c>
      <c r="B66" s="30" t="s">
        <v>56</v>
      </c>
      <c r="C66" s="34" t="s">
        <v>204</v>
      </c>
      <c r="D66" s="30" t="s">
        <v>208</v>
      </c>
      <c r="E66" s="34">
        <v>3408</v>
      </c>
      <c r="F66" s="34">
        <v>0</v>
      </c>
      <c r="G66" s="44">
        <f t="shared" si="0"/>
        <v>550590.30000000005</v>
      </c>
      <c r="H66" s="17" t="s">
        <v>253</v>
      </c>
      <c r="I66" s="27" t="str">
        <f>VLOOKUP(H66,'Flat Owner List for Vlookup'!C:D,2,FALSE)</f>
        <v>MUKESH DIXIT</v>
      </c>
      <c r="J66" s="30" t="s">
        <v>426</v>
      </c>
      <c r="K66" s="26"/>
    </row>
    <row r="67" spans="1:11" x14ac:dyDescent="0.25">
      <c r="A67" s="21">
        <v>44084</v>
      </c>
      <c r="B67" s="30" t="s">
        <v>127</v>
      </c>
      <c r="C67" s="34" t="s">
        <v>204</v>
      </c>
      <c r="D67" s="30" t="s">
        <v>208</v>
      </c>
      <c r="E67" s="34">
        <v>7262</v>
      </c>
      <c r="F67" s="34">
        <v>0</v>
      </c>
      <c r="G67" s="44">
        <f t="shared" si="0"/>
        <v>557852.30000000005</v>
      </c>
      <c r="H67" s="17" t="s">
        <v>242</v>
      </c>
      <c r="I67" s="27" t="str">
        <f>VLOOKUP(H67,'Flat Owner List for Vlookup'!C:D,2,FALSE)</f>
        <v>JYOTI SHAILESH TIWARI</v>
      </c>
      <c r="J67" s="30" t="s">
        <v>481</v>
      </c>
      <c r="K67" s="26"/>
    </row>
    <row r="68" spans="1:11" x14ac:dyDescent="0.25">
      <c r="A68" s="21">
        <v>44085</v>
      </c>
      <c r="B68" s="30" t="s">
        <v>485</v>
      </c>
      <c r="C68" s="34" t="s">
        <v>204</v>
      </c>
      <c r="D68" s="30" t="s">
        <v>208</v>
      </c>
      <c r="E68" s="34">
        <v>3538</v>
      </c>
      <c r="F68" s="34">
        <v>0</v>
      </c>
      <c r="G68" s="44">
        <f t="shared" si="0"/>
        <v>561390.30000000005</v>
      </c>
      <c r="H68" s="17" t="s">
        <v>272</v>
      </c>
      <c r="I68" s="27" t="str">
        <f>VLOOKUP(H68,'Flat Owner List for Vlookup'!C:D,2,FALSE)</f>
        <v>YOGESH YADAV</v>
      </c>
      <c r="J68" s="30" t="s">
        <v>426</v>
      </c>
      <c r="K68" s="26"/>
    </row>
    <row r="69" spans="1:11" x14ac:dyDescent="0.25">
      <c r="A69" s="21">
        <v>44085</v>
      </c>
      <c r="B69" s="30" t="s">
        <v>484</v>
      </c>
      <c r="C69" s="34" t="s">
        <v>204</v>
      </c>
      <c r="D69" s="30" t="s">
        <v>208</v>
      </c>
      <c r="E69" s="34">
        <v>3548</v>
      </c>
      <c r="F69" s="34">
        <v>0</v>
      </c>
      <c r="G69" s="44">
        <f t="shared" si="0"/>
        <v>564938.30000000005</v>
      </c>
      <c r="H69" s="17" t="s">
        <v>265</v>
      </c>
      <c r="I69" s="27" t="str">
        <f>VLOOKUP(H69,'Flat Owner List for Vlookup'!C:D,2,FALSE)</f>
        <v>MODRAJ/ YOGIRAJ SAPKALE</v>
      </c>
      <c r="J69" s="30" t="s">
        <v>426</v>
      </c>
      <c r="K69" s="26"/>
    </row>
    <row r="70" spans="1:11" x14ac:dyDescent="0.25">
      <c r="A70" s="21">
        <v>44085</v>
      </c>
      <c r="B70" s="30" t="s">
        <v>483</v>
      </c>
      <c r="C70" s="34" t="s">
        <v>204</v>
      </c>
      <c r="D70" s="30" t="s">
        <v>208</v>
      </c>
      <c r="E70" s="34">
        <v>4604</v>
      </c>
      <c r="F70" s="34">
        <v>0</v>
      </c>
      <c r="G70" s="44">
        <f t="shared" si="0"/>
        <v>569542.30000000005</v>
      </c>
      <c r="H70" s="17" t="s">
        <v>256</v>
      </c>
      <c r="I70" s="27" t="str">
        <f>VLOOKUP(H70,'Flat Owner List for Vlookup'!C:D,2,FALSE)</f>
        <v>SUMITCHAND SINGH</v>
      </c>
      <c r="J70" s="30" t="s">
        <v>426</v>
      </c>
      <c r="K70" s="26"/>
    </row>
    <row r="71" spans="1:11" x14ac:dyDescent="0.25">
      <c r="A71" s="21">
        <v>44085</v>
      </c>
      <c r="B71" s="30" t="s">
        <v>482</v>
      </c>
      <c r="C71" s="34" t="s">
        <v>204</v>
      </c>
      <c r="D71" s="30" t="s">
        <v>41</v>
      </c>
      <c r="E71" s="34">
        <v>3500</v>
      </c>
      <c r="F71" s="34">
        <v>0</v>
      </c>
      <c r="G71" s="44">
        <f t="shared" si="0"/>
        <v>573042.30000000005</v>
      </c>
      <c r="H71" s="17" t="s">
        <v>242</v>
      </c>
      <c r="I71" s="27" t="str">
        <f>VLOOKUP(H71,'Flat Owner List for Vlookup'!C:D,2,FALSE)</f>
        <v>JYOTI SHAILESH TIWARI</v>
      </c>
      <c r="J71" s="30" t="s">
        <v>41</v>
      </c>
      <c r="K71" s="26"/>
    </row>
    <row r="72" spans="1:11" x14ac:dyDescent="0.25">
      <c r="A72" s="21">
        <v>44085</v>
      </c>
      <c r="B72" s="30" t="s">
        <v>528</v>
      </c>
      <c r="C72" s="34" t="s">
        <v>204</v>
      </c>
      <c r="D72" s="30" t="s">
        <v>208</v>
      </c>
      <c r="E72" s="34">
        <v>3399</v>
      </c>
      <c r="F72" s="34">
        <v>0</v>
      </c>
      <c r="G72" s="44">
        <f t="shared" si="0"/>
        <v>576441.30000000005</v>
      </c>
      <c r="H72" s="17" t="s">
        <v>228</v>
      </c>
      <c r="I72" s="27" t="str">
        <f>VLOOKUP(H72,'Flat Owner List for Vlookup'!C:D,2,FALSE)</f>
        <v>SUNIL NIRMALE</v>
      </c>
      <c r="J72" s="30" t="s">
        <v>426</v>
      </c>
      <c r="K72" s="26"/>
    </row>
    <row r="73" spans="1:11" x14ac:dyDescent="0.25">
      <c r="A73" s="21">
        <v>44086</v>
      </c>
      <c r="B73" s="30" t="s">
        <v>529</v>
      </c>
      <c r="C73" s="34" t="s">
        <v>204</v>
      </c>
      <c r="D73" s="30" t="s">
        <v>208</v>
      </c>
      <c r="E73" s="34">
        <f>12778-3500</f>
        <v>9278</v>
      </c>
      <c r="F73" s="34">
        <v>0</v>
      </c>
      <c r="G73" s="44">
        <f t="shared" si="0"/>
        <v>585719.30000000005</v>
      </c>
      <c r="H73" s="17" t="s">
        <v>360</v>
      </c>
      <c r="I73" s="27" t="str">
        <f>VLOOKUP(H73,'Flat Owner List for Vlookup'!C:D,2,FALSE)</f>
        <v>TIRAMATI RAHTOD (PRAVIN-RENT)</v>
      </c>
      <c r="J73" s="30" t="s">
        <v>530</v>
      </c>
      <c r="K73" s="26"/>
    </row>
    <row r="74" spans="1:11" x14ac:dyDescent="0.25">
      <c r="A74" s="21">
        <v>44086</v>
      </c>
      <c r="B74" s="30" t="s">
        <v>534</v>
      </c>
      <c r="C74" s="34" t="s">
        <v>204</v>
      </c>
      <c r="D74" s="30" t="s">
        <v>41</v>
      </c>
      <c r="E74" s="34">
        <v>3500</v>
      </c>
      <c r="F74" s="34">
        <v>0</v>
      </c>
      <c r="G74" s="44">
        <f t="shared" si="0"/>
        <v>589219.30000000005</v>
      </c>
      <c r="H74" s="17" t="s">
        <v>360</v>
      </c>
      <c r="I74" s="27" t="str">
        <f>VLOOKUP(H74,'Flat Owner List for Vlookup'!C:D,2,FALSE)</f>
        <v>TIRAMATI RAHTOD (PRAVIN-RENT)</v>
      </c>
      <c r="J74" s="30" t="s">
        <v>41</v>
      </c>
      <c r="K74" s="26"/>
    </row>
    <row r="75" spans="1:11" x14ac:dyDescent="0.25">
      <c r="A75" s="21">
        <v>44088</v>
      </c>
      <c r="B75" s="30" t="s">
        <v>17</v>
      </c>
      <c r="C75" s="34" t="s">
        <v>204</v>
      </c>
      <c r="D75" s="30" t="s">
        <v>17</v>
      </c>
      <c r="E75" s="34">
        <v>1</v>
      </c>
      <c r="F75" s="34">
        <v>0</v>
      </c>
      <c r="G75" s="44">
        <f t="shared" si="0"/>
        <v>589220.30000000005</v>
      </c>
      <c r="H75" s="17" t="s">
        <v>220</v>
      </c>
      <c r="I75" s="27" t="s">
        <v>17</v>
      </c>
      <c r="J75" s="30"/>
      <c r="K75" s="26"/>
    </row>
    <row r="76" spans="1:11" x14ac:dyDescent="0.25">
      <c r="A76" s="21">
        <v>44088</v>
      </c>
      <c r="B76" s="30" t="s">
        <v>427</v>
      </c>
      <c r="C76" s="34" t="s">
        <v>204</v>
      </c>
      <c r="D76" s="30" t="s">
        <v>208</v>
      </c>
      <c r="E76" s="34">
        <v>100</v>
      </c>
      <c r="F76" s="34">
        <v>0</v>
      </c>
      <c r="G76" s="44">
        <f t="shared" si="0"/>
        <v>589320.30000000005</v>
      </c>
      <c r="H76" s="17" t="s">
        <v>255</v>
      </c>
      <c r="I76" s="27" t="str">
        <f>VLOOKUP(H76,'Flat Owner List for Vlookup'!C:D,2,FALSE)</f>
        <v>AJEESH KUMAR</v>
      </c>
      <c r="J76" s="30" t="s">
        <v>467</v>
      </c>
      <c r="K76" s="26"/>
    </row>
    <row r="77" spans="1:11" x14ac:dyDescent="0.25">
      <c r="A77" s="21">
        <v>44089</v>
      </c>
      <c r="B77" s="30" t="s">
        <v>150</v>
      </c>
      <c r="C77" s="34" t="s">
        <v>204</v>
      </c>
      <c r="D77" s="30" t="s">
        <v>208</v>
      </c>
      <c r="E77" s="34">
        <v>100</v>
      </c>
      <c r="F77" s="34">
        <v>0</v>
      </c>
      <c r="G77" s="44">
        <f t="shared" si="0"/>
        <v>589420.30000000005</v>
      </c>
      <c r="H77" s="17" t="s">
        <v>246</v>
      </c>
      <c r="I77" s="27" t="str">
        <f>VLOOKUP(H77,'Flat Owner List for Vlookup'!C:D,2,FALSE)</f>
        <v>NITESH H. MEDH &amp; SUSHILA H. MEDH</v>
      </c>
      <c r="J77" s="30" t="s">
        <v>426</v>
      </c>
      <c r="K77" s="26"/>
    </row>
    <row r="78" spans="1:11" x14ac:dyDescent="0.25">
      <c r="A78" s="21">
        <v>44089</v>
      </c>
      <c r="B78" s="30" t="s">
        <v>142</v>
      </c>
      <c r="C78" s="34" t="s">
        <v>204</v>
      </c>
      <c r="D78" s="30" t="s">
        <v>208</v>
      </c>
      <c r="E78" s="34">
        <v>3399</v>
      </c>
      <c r="F78" s="34">
        <v>0</v>
      </c>
      <c r="G78" s="44">
        <f t="shared" si="0"/>
        <v>592819.30000000005</v>
      </c>
      <c r="H78" s="17" t="s">
        <v>292</v>
      </c>
      <c r="I78" s="27" t="str">
        <f>VLOOKUP(H78,'Flat Owner List for Vlookup'!C:D,2,FALSE)</f>
        <v>PANDURANG NANDANWAR</v>
      </c>
      <c r="J78" s="30" t="s">
        <v>426</v>
      </c>
      <c r="K78" s="26"/>
    </row>
    <row r="79" spans="1:11" x14ac:dyDescent="0.25">
      <c r="A79" s="21">
        <v>44090</v>
      </c>
      <c r="B79" s="30" t="s">
        <v>574</v>
      </c>
      <c r="C79" s="34" t="s">
        <v>205</v>
      </c>
      <c r="D79" s="30" t="s">
        <v>208</v>
      </c>
      <c r="E79" s="34">
        <v>4604</v>
      </c>
      <c r="F79" s="34">
        <v>0</v>
      </c>
      <c r="G79" s="44">
        <f t="shared" ref="G79:G112" si="1">G78+E79-F79</f>
        <v>597423.30000000005</v>
      </c>
      <c r="H79" s="17" t="s">
        <v>279</v>
      </c>
      <c r="I79" s="27" t="str">
        <f>VLOOKUP(H79,'Flat Owner List for Vlookup'!C:D,2,FALSE)</f>
        <v>MONISH GADE</v>
      </c>
      <c r="J79" s="30" t="s">
        <v>426</v>
      </c>
      <c r="K79" s="26"/>
    </row>
    <row r="80" spans="1:11" x14ac:dyDescent="0.25">
      <c r="A80" s="21">
        <v>44090</v>
      </c>
      <c r="B80" s="30" t="s">
        <v>575</v>
      </c>
      <c r="C80" s="34" t="s">
        <v>205</v>
      </c>
      <c r="D80" s="30" t="s">
        <v>208</v>
      </c>
      <c r="E80" s="34">
        <v>3418</v>
      </c>
      <c r="F80" s="34">
        <v>0</v>
      </c>
      <c r="G80" s="44">
        <f t="shared" si="1"/>
        <v>600841.30000000005</v>
      </c>
      <c r="H80" s="17" t="s">
        <v>245</v>
      </c>
      <c r="I80" s="27" t="str">
        <f>VLOOKUP(H80,'Flat Owner List for Vlookup'!C:D,2,FALSE)</f>
        <v>DHIRENRAPRATAM JAYSINGH SINGH &amp; NISHA J. SINGH</v>
      </c>
      <c r="J80" s="30" t="s">
        <v>426</v>
      </c>
      <c r="K80" s="26"/>
    </row>
    <row r="81" spans="1:11" x14ac:dyDescent="0.25">
      <c r="A81" s="21">
        <v>44090</v>
      </c>
      <c r="B81" s="30" t="s">
        <v>537</v>
      </c>
      <c r="C81" s="34" t="s">
        <v>205</v>
      </c>
      <c r="D81" s="30" t="s">
        <v>539</v>
      </c>
      <c r="E81" s="34">
        <v>0</v>
      </c>
      <c r="F81" s="34">
        <v>50000</v>
      </c>
      <c r="G81" s="44">
        <f t="shared" si="1"/>
        <v>550841.30000000005</v>
      </c>
      <c r="H81" s="17" t="s">
        <v>220</v>
      </c>
      <c r="I81" s="27"/>
      <c r="J81" s="30" t="s">
        <v>539</v>
      </c>
      <c r="K81" s="26"/>
    </row>
    <row r="82" spans="1:11" x14ac:dyDescent="0.25">
      <c r="A82" s="21">
        <v>44090</v>
      </c>
      <c r="B82" s="30" t="s">
        <v>538</v>
      </c>
      <c r="C82" s="34" t="s">
        <v>205</v>
      </c>
      <c r="D82" s="30" t="s">
        <v>540</v>
      </c>
      <c r="E82" s="34">
        <v>0</v>
      </c>
      <c r="F82" s="34">
        <v>50000</v>
      </c>
      <c r="G82" s="44">
        <f t="shared" si="1"/>
        <v>500841.30000000005</v>
      </c>
      <c r="H82" s="17" t="s">
        <v>220</v>
      </c>
      <c r="I82" s="27"/>
      <c r="J82" s="30" t="s">
        <v>540</v>
      </c>
      <c r="K82" s="26"/>
    </row>
    <row r="83" spans="1:11" x14ac:dyDescent="0.25">
      <c r="A83" s="21">
        <v>44092</v>
      </c>
      <c r="B83" s="30" t="s">
        <v>531</v>
      </c>
      <c r="C83" s="34" t="s">
        <v>205</v>
      </c>
      <c r="D83" s="30" t="s">
        <v>208</v>
      </c>
      <c r="E83" s="34">
        <v>3408</v>
      </c>
      <c r="F83" s="34">
        <v>0</v>
      </c>
      <c r="G83" s="44">
        <f t="shared" si="1"/>
        <v>504249.30000000005</v>
      </c>
      <c r="H83" s="17" t="s">
        <v>264</v>
      </c>
      <c r="I83" s="27" t="str">
        <f>VLOOKUP(H83,'Flat Owner List for Vlookup'!C:D,2,FALSE)</f>
        <v>RAMASARE GUPTA/YASH PATWA - RENT</v>
      </c>
      <c r="J83" s="30" t="s">
        <v>426</v>
      </c>
      <c r="K83" s="26"/>
    </row>
    <row r="84" spans="1:11" s="19" customFormat="1" x14ac:dyDescent="0.25">
      <c r="A84" s="21">
        <v>44097</v>
      </c>
      <c r="B84" s="30" t="s">
        <v>181</v>
      </c>
      <c r="C84" s="34" t="s">
        <v>204</v>
      </c>
      <c r="D84" s="30" t="s">
        <v>208</v>
      </c>
      <c r="E84" s="34">
        <v>6931</v>
      </c>
      <c r="F84" s="34">
        <v>0</v>
      </c>
      <c r="G84" s="44">
        <f t="shared" si="1"/>
        <v>511180.30000000005</v>
      </c>
      <c r="H84" s="17" t="s">
        <v>274</v>
      </c>
      <c r="I84" s="27" t="str">
        <f>VLOOKUP(H84,'Flat Owner List for Vlookup'!C:D,2,FALSE)</f>
        <v>VIKAS KANDOI</v>
      </c>
      <c r="J84" s="30" t="s">
        <v>551</v>
      </c>
      <c r="K84" s="26"/>
    </row>
    <row r="85" spans="1:11" s="19" customFormat="1" x14ac:dyDescent="0.25">
      <c r="A85" s="21">
        <v>44097</v>
      </c>
      <c r="B85" s="30" t="s">
        <v>181</v>
      </c>
      <c r="C85" s="34" t="s">
        <v>204</v>
      </c>
      <c r="D85" s="30" t="s">
        <v>208</v>
      </c>
      <c r="E85" s="34">
        <v>6931</v>
      </c>
      <c r="F85" s="34">
        <v>0</v>
      </c>
      <c r="G85" s="44">
        <f t="shared" si="1"/>
        <v>518111.30000000005</v>
      </c>
      <c r="H85" s="17" t="s">
        <v>343</v>
      </c>
      <c r="I85" s="27" t="str">
        <f>VLOOKUP(H85,'Flat Owner List for Vlookup'!C:D,2,FALSE)</f>
        <v>VIKAS KANDOI</v>
      </c>
      <c r="J85" s="30" t="s">
        <v>551</v>
      </c>
      <c r="K85" s="26"/>
    </row>
    <row r="86" spans="1:11" s="19" customFormat="1" x14ac:dyDescent="0.25">
      <c r="A86" s="21">
        <v>44098</v>
      </c>
      <c r="B86" s="30" t="s">
        <v>17</v>
      </c>
      <c r="C86" s="34" t="s">
        <v>204</v>
      </c>
      <c r="D86" s="30" t="s">
        <v>17</v>
      </c>
      <c r="E86" s="34">
        <v>1</v>
      </c>
      <c r="F86" s="34">
        <v>0</v>
      </c>
      <c r="G86" s="44">
        <f t="shared" si="1"/>
        <v>518112.30000000005</v>
      </c>
      <c r="H86" s="17" t="s">
        <v>220</v>
      </c>
      <c r="I86" s="27" t="s">
        <v>17</v>
      </c>
      <c r="J86" s="30"/>
      <c r="K86" s="26"/>
    </row>
    <row r="87" spans="1:11" s="19" customFormat="1" x14ac:dyDescent="0.25">
      <c r="A87" s="21">
        <v>44098</v>
      </c>
      <c r="B87" s="30" t="s">
        <v>17</v>
      </c>
      <c r="C87" s="34" t="s">
        <v>204</v>
      </c>
      <c r="D87" s="30" t="s">
        <v>17</v>
      </c>
      <c r="E87" s="34">
        <v>1</v>
      </c>
      <c r="F87" s="34">
        <v>0</v>
      </c>
      <c r="G87" s="44">
        <f t="shared" si="1"/>
        <v>518113.30000000005</v>
      </c>
      <c r="H87" s="17" t="s">
        <v>220</v>
      </c>
      <c r="I87" s="27" t="s">
        <v>17</v>
      </c>
      <c r="J87" s="30"/>
      <c r="K87" s="26"/>
    </row>
    <row r="88" spans="1:11" s="19" customFormat="1" x14ac:dyDescent="0.25">
      <c r="A88" s="21">
        <v>44098</v>
      </c>
      <c r="B88" s="30" t="s">
        <v>17</v>
      </c>
      <c r="C88" s="34" t="s">
        <v>204</v>
      </c>
      <c r="D88" s="30" t="s">
        <v>17</v>
      </c>
      <c r="E88" s="34">
        <v>1</v>
      </c>
      <c r="F88" s="34">
        <v>0</v>
      </c>
      <c r="G88" s="44">
        <f t="shared" si="1"/>
        <v>518114.30000000005</v>
      </c>
      <c r="H88" s="17" t="s">
        <v>220</v>
      </c>
      <c r="I88" s="27" t="s">
        <v>17</v>
      </c>
      <c r="J88" s="30"/>
      <c r="K88" s="26"/>
    </row>
    <row r="89" spans="1:11" s="19" customFormat="1" x14ac:dyDescent="0.25">
      <c r="A89" s="21">
        <v>44098</v>
      </c>
      <c r="B89" s="30" t="s">
        <v>17</v>
      </c>
      <c r="C89" s="34" t="s">
        <v>204</v>
      </c>
      <c r="D89" s="30" t="s">
        <v>17</v>
      </c>
      <c r="E89" s="34">
        <v>1</v>
      </c>
      <c r="F89" s="34">
        <v>0</v>
      </c>
      <c r="G89" s="44">
        <f t="shared" si="1"/>
        <v>518115.30000000005</v>
      </c>
      <c r="H89" s="17" t="s">
        <v>220</v>
      </c>
      <c r="I89" s="27" t="s">
        <v>17</v>
      </c>
      <c r="J89" s="30"/>
      <c r="K89" s="26"/>
    </row>
    <row r="90" spans="1:11" s="19" customFormat="1" x14ac:dyDescent="0.25">
      <c r="A90" s="21">
        <v>44098</v>
      </c>
      <c r="B90" s="30" t="s">
        <v>542</v>
      </c>
      <c r="C90" s="34" t="s">
        <v>204</v>
      </c>
      <c r="D90" s="30" t="s">
        <v>208</v>
      </c>
      <c r="E90" s="34">
        <v>4594</v>
      </c>
      <c r="F90" s="34">
        <v>0</v>
      </c>
      <c r="G90" s="44">
        <f t="shared" si="1"/>
        <v>522709.30000000005</v>
      </c>
      <c r="H90" s="17" t="s">
        <v>234</v>
      </c>
      <c r="I90" s="27" t="str">
        <f>VLOOKUP(H90,'Flat Owner List for Vlookup'!C:D,2,FALSE)</f>
        <v>DHARMENDRA J. PANDEY 7 SEEMA DHARMENDRA PANDEY</v>
      </c>
      <c r="J90" s="30" t="s">
        <v>426</v>
      </c>
      <c r="K90" s="26"/>
    </row>
    <row r="91" spans="1:11" x14ac:dyDescent="0.25">
      <c r="A91" s="21">
        <v>44099</v>
      </c>
      <c r="B91" s="30" t="s">
        <v>550</v>
      </c>
      <c r="C91" s="34" t="s">
        <v>204</v>
      </c>
      <c r="D91" s="30" t="s">
        <v>208</v>
      </c>
      <c r="E91" s="34">
        <v>3550</v>
      </c>
      <c r="F91" s="34">
        <v>0</v>
      </c>
      <c r="G91" s="44">
        <f t="shared" si="1"/>
        <v>526259.30000000005</v>
      </c>
      <c r="H91" s="17" t="s">
        <v>260</v>
      </c>
      <c r="I91" s="27" t="str">
        <f>VLOOKUP(H91,'Flat Owner List for Vlookup'!C:D,2,FALSE)</f>
        <v>JITENDRA GHUDE</v>
      </c>
      <c r="J91" s="30" t="s">
        <v>426</v>
      </c>
      <c r="K91" s="26"/>
    </row>
    <row r="92" spans="1:11" x14ac:dyDescent="0.25">
      <c r="A92" s="21">
        <v>44100</v>
      </c>
      <c r="B92" s="30" t="s">
        <v>541</v>
      </c>
      <c r="C92" s="34" t="s">
        <v>204</v>
      </c>
      <c r="D92" s="30" t="s">
        <v>208</v>
      </c>
      <c r="E92" s="34">
        <v>4652</v>
      </c>
      <c r="F92" s="34">
        <v>0</v>
      </c>
      <c r="G92" s="44">
        <f t="shared" si="1"/>
        <v>530911.30000000005</v>
      </c>
      <c r="H92" s="17" t="s">
        <v>259</v>
      </c>
      <c r="I92" s="27" t="str">
        <f>VLOOKUP(H92,'Flat Owner List for Vlookup'!C:D,2,FALSE)</f>
        <v>VISHWAVIJAY SINGH</v>
      </c>
      <c r="J92" s="30" t="s">
        <v>426</v>
      </c>
      <c r="K92" s="26"/>
    </row>
    <row r="93" spans="1:11" x14ac:dyDescent="0.25">
      <c r="A93" s="21">
        <v>44100</v>
      </c>
      <c r="B93" s="30" t="s">
        <v>555</v>
      </c>
      <c r="C93" s="34" t="s">
        <v>204</v>
      </c>
      <c r="D93" s="30" t="s">
        <v>208</v>
      </c>
      <c r="E93" s="34">
        <v>4604</v>
      </c>
      <c r="F93" s="34">
        <v>0</v>
      </c>
      <c r="G93" s="44">
        <f t="shared" si="1"/>
        <v>535515.30000000005</v>
      </c>
      <c r="H93" s="17" t="s">
        <v>244</v>
      </c>
      <c r="I93" s="27" t="str">
        <f>VLOOKUP(H93,'Flat Owner List for Vlookup'!C:D,2,FALSE)</f>
        <v>RENUKA D. MORANI &amp; DILIP OMPRAKASH MORANI</v>
      </c>
      <c r="J93" s="30" t="s">
        <v>426</v>
      </c>
      <c r="K93" s="26"/>
    </row>
    <row r="94" spans="1:11" x14ac:dyDescent="0.25">
      <c r="A94" s="21">
        <v>44100</v>
      </c>
      <c r="B94" s="30" t="s">
        <v>17</v>
      </c>
      <c r="C94" s="34" t="s">
        <v>204</v>
      </c>
      <c r="D94" s="30" t="s">
        <v>17</v>
      </c>
      <c r="E94" s="34">
        <v>1</v>
      </c>
      <c r="F94" s="34">
        <v>0</v>
      </c>
      <c r="G94" s="44">
        <f t="shared" si="1"/>
        <v>535516.30000000005</v>
      </c>
      <c r="H94" s="17" t="s">
        <v>220</v>
      </c>
      <c r="I94" s="27" t="s">
        <v>17</v>
      </c>
      <c r="J94" s="30"/>
      <c r="K94" s="26"/>
    </row>
    <row r="95" spans="1:11" x14ac:dyDescent="0.25">
      <c r="A95" s="21">
        <v>44100</v>
      </c>
      <c r="B95" s="30" t="s">
        <v>150</v>
      </c>
      <c r="C95" s="34" t="s">
        <v>204</v>
      </c>
      <c r="D95" s="30" t="s">
        <v>208</v>
      </c>
      <c r="E95" s="34">
        <v>3299</v>
      </c>
      <c r="F95" s="34">
        <v>0</v>
      </c>
      <c r="G95" s="44">
        <f t="shared" si="1"/>
        <v>538815.30000000005</v>
      </c>
      <c r="H95" s="17" t="s">
        <v>246</v>
      </c>
      <c r="I95" s="27" t="str">
        <f>VLOOKUP(H95,'Flat Owner List for Vlookup'!C:D,2,FALSE)</f>
        <v>NITESH H. MEDH &amp; SUSHILA H. MEDH</v>
      </c>
      <c r="J95" s="30" t="s">
        <v>426</v>
      </c>
      <c r="K95" s="26"/>
    </row>
    <row r="96" spans="1:11" x14ac:dyDescent="0.25">
      <c r="A96" s="21">
        <v>44101</v>
      </c>
      <c r="B96" s="30" t="s">
        <v>563</v>
      </c>
      <c r="C96" s="34" t="s">
        <v>204</v>
      </c>
      <c r="D96" s="30" t="s">
        <v>208</v>
      </c>
      <c r="E96" s="34">
        <v>4604</v>
      </c>
      <c r="F96" s="34">
        <v>0</v>
      </c>
      <c r="G96" s="44">
        <f t="shared" si="1"/>
        <v>543419.30000000005</v>
      </c>
      <c r="H96" s="17" t="s">
        <v>252</v>
      </c>
      <c r="I96" s="27" t="str">
        <f>VLOOKUP(H96,'Flat Owner List for Vlookup'!C:D,2,FALSE)</f>
        <v>SATISHKUMAR YADAV</v>
      </c>
      <c r="J96" s="30" t="s">
        <v>426</v>
      </c>
      <c r="K96" s="26"/>
    </row>
    <row r="97" spans="1:11" x14ac:dyDescent="0.25">
      <c r="A97" s="21">
        <v>44101</v>
      </c>
      <c r="B97" s="30" t="s">
        <v>153</v>
      </c>
      <c r="C97" s="34" t="s">
        <v>204</v>
      </c>
      <c r="D97" s="30" t="s">
        <v>208</v>
      </c>
      <c r="E97" s="34">
        <v>4604</v>
      </c>
      <c r="F97" s="34">
        <v>0</v>
      </c>
      <c r="G97" s="44">
        <f t="shared" si="1"/>
        <v>548023.30000000005</v>
      </c>
      <c r="H97" s="17" t="s">
        <v>273</v>
      </c>
      <c r="I97" s="27" t="str">
        <f>VLOOKUP(H97,'Flat Owner List for Vlookup'!C:D,2,FALSE)</f>
        <v>TUSHAR MAHAJAN</v>
      </c>
      <c r="J97" s="30" t="s">
        <v>426</v>
      </c>
      <c r="K97" s="26"/>
    </row>
    <row r="98" spans="1:11" x14ac:dyDescent="0.25">
      <c r="A98" s="21">
        <v>44101</v>
      </c>
      <c r="B98" s="30" t="s">
        <v>564</v>
      </c>
      <c r="C98" s="34" t="s">
        <v>204</v>
      </c>
      <c r="D98" s="30" t="s">
        <v>208</v>
      </c>
      <c r="E98" s="34">
        <v>4604</v>
      </c>
      <c r="F98" s="34">
        <v>0</v>
      </c>
      <c r="G98" s="44">
        <f t="shared" si="1"/>
        <v>552627.30000000005</v>
      </c>
      <c r="H98" s="17" t="s">
        <v>247</v>
      </c>
      <c r="I98" s="27" t="str">
        <f>VLOOKUP(H98,'Flat Owner List for Vlookup'!C:D,2,FALSE)</f>
        <v>SHARAD LOKHANDE</v>
      </c>
      <c r="J98" s="30" t="s">
        <v>426</v>
      </c>
      <c r="K98" s="26"/>
    </row>
    <row r="99" spans="1:11" x14ac:dyDescent="0.25">
      <c r="A99" s="21">
        <v>44101</v>
      </c>
      <c r="B99" s="30" t="s">
        <v>565</v>
      </c>
      <c r="C99" s="34" t="s">
        <v>204</v>
      </c>
      <c r="D99" s="30" t="s">
        <v>41</v>
      </c>
      <c r="E99" s="34">
        <v>3100</v>
      </c>
      <c r="F99" s="34">
        <v>0</v>
      </c>
      <c r="G99" s="44">
        <f t="shared" si="1"/>
        <v>555727.30000000005</v>
      </c>
      <c r="H99" s="17" t="s">
        <v>247</v>
      </c>
      <c r="I99" s="27" t="str">
        <f>VLOOKUP(H99,'Flat Owner List for Vlookup'!C:D,2,FALSE)</f>
        <v>SHARAD LOKHANDE</v>
      </c>
      <c r="J99" s="30" t="s">
        <v>41</v>
      </c>
      <c r="K99" s="26"/>
    </row>
    <row r="100" spans="1:11" x14ac:dyDescent="0.25">
      <c r="A100" s="21">
        <v>44101</v>
      </c>
      <c r="B100" s="30" t="s">
        <v>566</v>
      </c>
      <c r="C100" s="34" t="s">
        <v>204</v>
      </c>
      <c r="D100" s="30" t="s">
        <v>208</v>
      </c>
      <c r="E100" s="34">
        <v>3408</v>
      </c>
      <c r="F100" s="34">
        <v>0</v>
      </c>
      <c r="G100" s="44">
        <f t="shared" si="1"/>
        <v>559135.30000000005</v>
      </c>
      <c r="H100" s="17" t="s">
        <v>271</v>
      </c>
      <c r="I100" s="27" t="str">
        <f>VLOOKUP(H100,'Flat Owner List for Vlookup'!C:D,2,FALSE)</f>
        <v>PRATIBHA JAICHAND UPADHYAY</v>
      </c>
      <c r="J100" s="30" t="s">
        <v>426</v>
      </c>
      <c r="K100" s="26"/>
    </row>
    <row r="101" spans="1:11" s="19" customFormat="1" x14ac:dyDescent="0.25">
      <c r="A101" s="21">
        <v>44101</v>
      </c>
      <c r="B101" s="30" t="s">
        <v>17</v>
      </c>
      <c r="C101" s="34" t="s">
        <v>204</v>
      </c>
      <c r="D101" s="30" t="s">
        <v>208</v>
      </c>
      <c r="E101" s="34">
        <v>1</v>
      </c>
      <c r="F101" s="34">
        <v>0</v>
      </c>
      <c r="G101" s="44">
        <f t="shared" si="1"/>
        <v>559136.30000000005</v>
      </c>
      <c r="H101" s="17" t="s">
        <v>220</v>
      </c>
      <c r="I101" s="27" t="s">
        <v>17</v>
      </c>
      <c r="J101" s="30"/>
      <c r="K101" s="26"/>
    </row>
    <row r="102" spans="1:11" x14ac:dyDescent="0.25">
      <c r="A102" s="21">
        <v>44102</v>
      </c>
      <c r="B102" s="30" t="s">
        <v>567</v>
      </c>
      <c r="C102" s="34" t="s">
        <v>204</v>
      </c>
      <c r="D102" s="30" t="s">
        <v>208</v>
      </c>
      <c r="E102" s="34">
        <v>3408</v>
      </c>
      <c r="F102" s="34">
        <v>0</v>
      </c>
      <c r="G102" s="44">
        <f t="shared" si="1"/>
        <v>562544.30000000005</v>
      </c>
      <c r="H102" s="17" t="s">
        <v>293</v>
      </c>
      <c r="I102" s="27" t="str">
        <f>VLOOKUP(H102,'Flat Owner List for Vlookup'!C:D,2,FALSE)</f>
        <v>KIRAN WAKCHAURE</v>
      </c>
      <c r="J102" s="30" t="s">
        <v>426</v>
      </c>
      <c r="K102" s="26"/>
    </row>
    <row r="103" spans="1:11" s="19" customFormat="1" x14ac:dyDescent="0.25">
      <c r="A103" s="21">
        <v>44102</v>
      </c>
      <c r="B103" s="30" t="s">
        <v>573</v>
      </c>
      <c r="C103" s="34" t="s">
        <v>204</v>
      </c>
      <c r="D103" s="30" t="s">
        <v>208</v>
      </c>
      <c r="E103" s="34">
        <v>6414</v>
      </c>
      <c r="F103" s="34">
        <v>0</v>
      </c>
      <c r="G103" s="44">
        <f t="shared" si="1"/>
        <v>568958.30000000005</v>
      </c>
      <c r="H103" s="17" t="s">
        <v>410</v>
      </c>
      <c r="I103" s="27" t="str">
        <f>VLOOKUP(H103,'Flat Owner List for Vlookup'!C:D,2,FALSE)</f>
        <v>ANUJA AJAY PARASHAR</v>
      </c>
      <c r="J103" s="30" t="s">
        <v>572</v>
      </c>
      <c r="K103" s="26"/>
    </row>
    <row r="104" spans="1:11" x14ac:dyDescent="0.25">
      <c r="A104" s="21">
        <v>44103</v>
      </c>
      <c r="B104" s="30" t="s">
        <v>568</v>
      </c>
      <c r="C104" s="34" t="s">
        <v>204</v>
      </c>
      <c r="D104" s="30" t="s">
        <v>41</v>
      </c>
      <c r="E104" s="34">
        <v>17000</v>
      </c>
      <c r="F104" s="34">
        <v>0</v>
      </c>
      <c r="G104" s="44">
        <f t="shared" si="1"/>
        <v>585958.30000000005</v>
      </c>
      <c r="H104" s="17"/>
      <c r="I104" s="27"/>
      <c r="J104" s="30" t="s">
        <v>570</v>
      </c>
      <c r="K104" s="26"/>
    </row>
    <row r="105" spans="1:11" x14ac:dyDescent="0.25">
      <c r="A105" s="21">
        <v>44103</v>
      </c>
      <c r="B105" s="30" t="s">
        <v>569</v>
      </c>
      <c r="C105" s="34" t="s">
        <v>204</v>
      </c>
      <c r="D105" s="30" t="s">
        <v>208</v>
      </c>
      <c r="E105" s="34">
        <v>4604</v>
      </c>
      <c r="F105" s="34">
        <v>0</v>
      </c>
      <c r="G105" s="44">
        <f t="shared" si="1"/>
        <v>590562.30000000005</v>
      </c>
      <c r="H105" s="17" t="s">
        <v>276</v>
      </c>
      <c r="I105" s="27" t="str">
        <f>VLOOKUP(H105,'Flat Owner List for Vlookup'!C:D,2,FALSE)</f>
        <v>RAMESH INDULKAR</v>
      </c>
      <c r="J105" s="30" t="s">
        <v>426</v>
      </c>
      <c r="K105" s="26"/>
    </row>
    <row r="106" spans="1:11" x14ac:dyDescent="0.25">
      <c r="A106" s="21">
        <v>44104</v>
      </c>
      <c r="B106" s="30" t="s">
        <v>85</v>
      </c>
      <c r="C106" s="34" t="s">
        <v>204</v>
      </c>
      <c r="D106" s="30" t="s">
        <v>208</v>
      </c>
      <c r="E106" s="34">
        <v>3528</v>
      </c>
      <c r="F106" s="34">
        <v>0</v>
      </c>
      <c r="G106" s="44">
        <f t="shared" si="1"/>
        <v>594090.30000000005</v>
      </c>
      <c r="H106" s="17" t="s">
        <v>231</v>
      </c>
      <c r="I106" s="27" t="str">
        <f>VLOOKUP(H106,'Flat Owner List for Vlookup'!C:D,2,FALSE)</f>
        <v>LALIT KASHINATH FIRKE</v>
      </c>
      <c r="J106" s="30" t="s">
        <v>426</v>
      </c>
      <c r="K106" s="26"/>
    </row>
    <row r="107" spans="1:11" x14ac:dyDescent="0.25">
      <c r="A107" s="21">
        <v>44104</v>
      </c>
      <c r="B107" s="30" t="s">
        <v>153</v>
      </c>
      <c r="C107" s="34" t="s">
        <v>204</v>
      </c>
      <c r="D107" s="30" t="s">
        <v>208</v>
      </c>
      <c r="E107" s="34">
        <v>3408</v>
      </c>
      <c r="F107" s="34">
        <v>0</v>
      </c>
      <c r="G107" s="44">
        <f t="shared" si="1"/>
        <v>597498.30000000005</v>
      </c>
      <c r="H107" s="17" t="s">
        <v>291</v>
      </c>
      <c r="I107" s="27" t="str">
        <f>VLOOKUP(H107,'Flat Owner List for Vlookup'!C:D,2,FALSE)</f>
        <v>TUSHAR BANSODE</v>
      </c>
      <c r="J107" s="30" t="s">
        <v>426</v>
      </c>
      <c r="K107" s="26"/>
    </row>
    <row r="108" spans="1:11" x14ac:dyDescent="0.25">
      <c r="A108" s="21">
        <v>44104</v>
      </c>
      <c r="B108" s="30" t="s">
        <v>186</v>
      </c>
      <c r="C108" s="34" t="s">
        <v>204</v>
      </c>
      <c r="D108" s="30" t="s">
        <v>208</v>
      </c>
      <c r="E108" s="34">
        <v>4603</v>
      </c>
      <c r="F108" s="34">
        <v>0</v>
      </c>
      <c r="G108" s="44">
        <f t="shared" si="1"/>
        <v>602101.30000000005</v>
      </c>
      <c r="H108" s="17" t="s">
        <v>275</v>
      </c>
      <c r="I108" s="27" t="str">
        <f>VLOOKUP(H108,'Flat Owner List for Vlookup'!C:D,2,FALSE)</f>
        <v>SAMADHAN BHAGWAT/RAJENDRA DUBEY (RENT)</v>
      </c>
      <c r="J108" s="30" t="s">
        <v>426</v>
      </c>
      <c r="K108" s="26"/>
    </row>
    <row r="109" spans="1:11" x14ac:dyDescent="0.25">
      <c r="A109" s="21">
        <v>44104</v>
      </c>
      <c r="B109" s="30" t="s">
        <v>565</v>
      </c>
      <c r="C109" s="34" t="s">
        <v>204</v>
      </c>
      <c r="D109" s="30" t="s">
        <v>41</v>
      </c>
      <c r="E109" s="34">
        <v>400</v>
      </c>
      <c r="F109" s="34">
        <v>0</v>
      </c>
      <c r="G109" s="44">
        <f t="shared" si="1"/>
        <v>602501.30000000005</v>
      </c>
      <c r="H109" s="17" t="s">
        <v>247</v>
      </c>
      <c r="I109" s="27" t="str">
        <f>VLOOKUP(H109,'Flat Owner List for Vlookup'!C:D,2,FALSE)</f>
        <v>SHARAD LOKHANDE</v>
      </c>
      <c r="J109" s="30" t="s">
        <v>41</v>
      </c>
      <c r="K109" s="26"/>
    </row>
    <row r="110" spans="1:11" s="19" customFormat="1" x14ac:dyDescent="0.25">
      <c r="A110" s="21">
        <v>44104</v>
      </c>
      <c r="B110" s="30" t="s">
        <v>580</v>
      </c>
      <c r="C110" s="34" t="s">
        <v>205</v>
      </c>
      <c r="D110" s="30" t="s">
        <v>208</v>
      </c>
      <c r="E110" s="34">
        <v>8643</v>
      </c>
      <c r="F110" s="34">
        <v>0</v>
      </c>
      <c r="G110" s="44">
        <f t="shared" si="1"/>
        <v>611144.30000000005</v>
      </c>
      <c r="H110" s="17" t="s">
        <v>312</v>
      </c>
      <c r="I110" s="27" t="str">
        <f>VLOOKUP(H110,'Flat Owner List for Vlookup'!C:D,2,FALSE)</f>
        <v>KRISHNA H. PARDIKAR &amp; ANDA K. PARDIKAR</v>
      </c>
      <c r="J110" s="30" t="s">
        <v>582</v>
      </c>
      <c r="K110" s="26"/>
    </row>
    <row r="111" spans="1:11" s="19" customFormat="1" x14ac:dyDescent="0.25">
      <c r="A111" s="21">
        <v>44104</v>
      </c>
      <c r="B111" s="30" t="s">
        <v>581</v>
      </c>
      <c r="C111" s="34" t="s">
        <v>205</v>
      </c>
      <c r="D111" s="30" t="s">
        <v>208</v>
      </c>
      <c r="E111" s="34">
        <v>5636</v>
      </c>
      <c r="F111" s="34">
        <v>0</v>
      </c>
      <c r="G111" s="44">
        <f t="shared" si="1"/>
        <v>616780.30000000005</v>
      </c>
      <c r="H111" s="17" t="s">
        <v>233</v>
      </c>
      <c r="I111" s="27" t="str">
        <f>VLOOKUP(H111,'Flat Owner List for Vlookup'!C:D,2,FALSE)</f>
        <v>SUNNY CHHANGANI</v>
      </c>
      <c r="J111" s="30" t="s">
        <v>426</v>
      </c>
      <c r="K111" s="26"/>
    </row>
    <row r="112" spans="1:11" s="19" customFormat="1" x14ac:dyDescent="0.25">
      <c r="A112" s="21">
        <v>44104</v>
      </c>
      <c r="B112" s="30" t="s">
        <v>117</v>
      </c>
      <c r="C112" s="34" t="s">
        <v>204</v>
      </c>
      <c r="D112" s="30" t="s">
        <v>208</v>
      </c>
      <c r="E112" s="34">
        <v>4604</v>
      </c>
      <c r="F112" s="34">
        <v>0</v>
      </c>
      <c r="G112" s="44">
        <f t="shared" si="1"/>
        <v>621384.30000000005</v>
      </c>
      <c r="H112" s="17" t="s">
        <v>240</v>
      </c>
      <c r="I112" s="27" t="str">
        <f>VLOOKUP(H112,'Flat Owner List for Vlookup'!C:D,2,FALSE)</f>
        <v>RAJESH MISHRA</v>
      </c>
      <c r="J112" s="30" t="s">
        <v>426</v>
      </c>
      <c r="K112" s="26"/>
    </row>
    <row r="113" spans="1:11" s="19" customFormat="1" x14ac:dyDescent="0.25">
      <c r="A113" s="21">
        <v>44104</v>
      </c>
      <c r="B113" s="30" t="s">
        <v>576</v>
      </c>
      <c r="C113" s="34" t="s">
        <v>205</v>
      </c>
      <c r="D113" s="30" t="s">
        <v>208</v>
      </c>
      <c r="E113" s="34">
        <v>19170</v>
      </c>
      <c r="F113" s="34">
        <v>0</v>
      </c>
      <c r="G113" s="44"/>
      <c r="H113" s="17" t="s">
        <v>381</v>
      </c>
      <c r="I113" s="27" t="str">
        <f>VLOOKUP(H113,'Flat Owner List for Vlookup'!C:D,2,FALSE)</f>
        <v>SAGAR KAUR</v>
      </c>
      <c r="J113" s="30" t="s">
        <v>578</v>
      </c>
      <c r="K113" s="42" t="s">
        <v>583</v>
      </c>
    </row>
    <row r="114" spans="1:11" s="19" customFormat="1" x14ac:dyDescent="0.25">
      <c r="A114" s="21">
        <v>44104</v>
      </c>
      <c r="B114" s="30" t="s">
        <v>577</v>
      </c>
      <c r="C114" s="34" t="s">
        <v>205</v>
      </c>
      <c r="D114" s="30" t="s">
        <v>208</v>
      </c>
      <c r="E114" s="34">
        <v>4652</v>
      </c>
      <c r="F114" s="34">
        <v>0</v>
      </c>
      <c r="G114" s="44"/>
      <c r="H114" s="17" t="s">
        <v>278</v>
      </c>
      <c r="I114" s="27" t="str">
        <f>VLOOKUP(H114,'Flat Owner List for Vlookup'!C:D,2,FALSE)</f>
        <v>SUNITA SINGH/LOKENDRA SINGH</v>
      </c>
      <c r="J114" s="30" t="s">
        <v>426</v>
      </c>
      <c r="K114" s="42" t="s">
        <v>583</v>
      </c>
    </row>
    <row r="115" spans="1:11" s="19" customFormat="1" x14ac:dyDescent="0.25">
      <c r="A115" s="21">
        <v>44104</v>
      </c>
      <c r="B115" s="30" t="s">
        <v>579</v>
      </c>
      <c r="C115" s="34" t="s">
        <v>205</v>
      </c>
      <c r="D115" s="30" t="s">
        <v>208</v>
      </c>
      <c r="E115" s="34">
        <v>3538</v>
      </c>
      <c r="F115" s="34">
        <v>0</v>
      </c>
      <c r="G115" s="44"/>
      <c r="H115" s="17" t="s">
        <v>263</v>
      </c>
      <c r="I115" s="27" t="str">
        <f>VLOOKUP(H115,'Flat Owner List for Vlookup'!C:D,2,FALSE)</f>
        <v>RITESH DIXIT /DHARMENDRA MISHRA</v>
      </c>
      <c r="J115" s="30" t="s">
        <v>426</v>
      </c>
      <c r="K115" s="42" t="s">
        <v>583</v>
      </c>
    </row>
    <row r="116" spans="1:11" x14ac:dyDescent="0.25">
      <c r="A116" s="21">
        <v>44104</v>
      </c>
      <c r="B116" s="30" t="s">
        <v>584</v>
      </c>
      <c r="C116" s="34" t="s">
        <v>205</v>
      </c>
      <c r="D116" s="30" t="s">
        <v>208</v>
      </c>
      <c r="E116" s="34">
        <v>3221</v>
      </c>
      <c r="F116" s="34">
        <v>0</v>
      </c>
      <c r="G116" s="44"/>
      <c r="H116" s="17" t="s">
        <v>290</v>
      </c>
      <c r="I116" s="27" t="str">
        <f>VLOOKUP(H116,'Flat Owner List for Vlookup'!C:D,2,FALSE)</f>
        <v>ASHOKKUMAR JAISWAL</v>
      </c>
      <c r="J116" s="30" t="s">
        <v>426</v>
      </c>
      <c r="K116" s="42" t="s">
        <v>583</v>
      </c>
    </row>
    <row r="117" spans="1:11" x14ac:dyDescent="0.25">
      <c r="A117" s="21"/>
      <c r="B117" s="30"/>
      <c r="C117" s="34"/>
      <c r="D117" s="30"/>
      <c r="E117" s="34"/>
      <c r="F117" s="34"/>
      <c r="G117" s="44">
        <f>+G112+SUM(E113:E116)+'Cash Bal'!E40</f>
        <v>681843.3</v>
      </c>
      <c r="H117" s="17"/>
      <c r="I117" s="27"/>
      <c r="J117" s="30"/>
      <c r="K117" s="26"/>
    </row>
    <row r="118" spans="1:11" x14ac:dyDescent="0.25">
      <c r="A118" s="21"/>
      <c r="B118" s="30"/>
      <c r="C118" s="34"/>
      <c r="D118" s="30"/>
      <c r="E118" s="34"/>
      <c r="F118" s="34"/>
      <c r="G118" s="44"/>
      <c r="H118" s="17"/>
      <c r="I118" s="27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30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26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26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26"/>
    </row>
    <row r="136" spans="1:11" x14ac:dyDescent="0.25">
      <c r="A136" s="21"/>
      <c r="B136" s="30"/>
      <c r="C136" s="34"/>
      <c r="D136" s="30"/>
      <c r="E136" s="34"/>
      <c r="F136" s="34"/>
      <c r="G136" s="44"/>
      <c r="H136" s="17"/>
      <c r="I136" s="27"/>
      <c r="J136" s="30"/>
      <c r="K136" s="26"/>
    </row>
  </sheetData>
  <autoFilter ref="A9:K117"/>
  <pageMargins left="0.7" right="0.7" top="0.75" bottom="0.75" header="0.3" footer="0.3"/>
  <pageSetup paperSize="9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opLeftCell="C69" zoomScale="90" zoomScaleNormal="90" zoomScaleSheetLayoutView="90" workbookViewId="0">
      <selection activeCell="H70" sqref="H70:J70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44105</v>
      </c>
      <c r="B10" s="30" t="s">
        <v>414</v>
      </c>
      <c r="C10" s="34"/>
      <c r="D10" s="30" t="s">
        <v>585</v>
      </c>
      <c r="E10" s="34">
        <v>0</v>
      </c>
      <c r="F10" s="34">
        <v>0</v>
      </c>
      <c r="G10" s="44">
        <f>'Sept-20'!G112</f>
        <v>621384.30000000005</v>
      </c>
      <c r="H10" s="17"/>
      <c r="I10" s="27"/>
      <c r="J10" s="30" t="s">
        <v>415</v>
      </c>
      <c r="K10" s="26"/>
    </row>
    <row r="11" spans="1:11" x14ac:dyDescent="0.25">
      <c r="A11" s="21">
        <v>44105</v>
      </c>
      <c r="B11" s="30" t="s">
        <v>607</v>
      </c>
      <c r="C11" s="34" t="s">
        <v>205</v>
      </c>
      <c r="D11" s="30" t="s">
        <v>208</v>
      </c>
      <c r="E11" s="34">
        <v>19170</v>
      </c>
      <c r="F11" s="34"/>
      <c r="G11" s="44">
        <f>G10+E11-F11</f>
        <v>640554.30000000005</v>
      </c>
      <c r="H11" s="17" t="s">
        <v>381</v>
      </c>
      <c r="I11" s="27" t="str">
        <f>VLOOKUP(H11,'Flat Owner List for Vlookup'!C:D,2,FALSE)</f>
        <v>SAGAR KAUR</v>
      </c>
      <c r="J11" s="30" t="s">
        <v>578</v>
      </c>
      <c r="K11" s="42" t="s">
        <v>586</v>
      </c>
    </row>
    <row r="12" spans="1:11" x14ac:dyDescent="0.25">
      <c r="A12" s="21">
        <v>44105</v>
      </c>
      <c r="B12" s="30" t="s">
        <v>608</v>
      </c>
      <c r="C12" s="34" t="s">
        <v>205</v>
      </c>
      <c r="D12" s="30" t="s">
        <v>208</v>
      </c>
      <c r="E12" s="34">
        <v>4652</v>
      </c>
      <c r="F12" s="34">
        <v>0</v>
      </c>
      <c r="G12" s="44">
        <f t="shared" ref="G12:G92" si="0">G11+E12-F12</f>
        <v>645206.30000000005</v>
      </c>
      <c r="H12" s="17" t="s">
        <v>278</v>
      </c>
      <c r="I12" s="27" t="str">
        <f>VLOOKUP(H12,'Flat Owner List for Vlookup'!C:D,2,FALSE)</f>
        <v>SUNITA SINGH/LOKENDRA SINGH</v>
      </c>
      <c r="J12" s="30" t="s">
        <v>426</v>
      </c>
      <c r="K12" s="42" t="s">
        <v>586</v>
      </c>
    </row>
    <row r="13" spans="1:11" x14ac:dyDescent="0.25">
      <c r="A13" s="21">
        <v>44105</v>
      </c>
      <c r="B13" s="30" t="s">
        <v>609</v>
      </c>
      <c r="C13" s="34" t="s">
        <v>205</v>
      </c>
      <c r="D13" s="30" t="s">
        <v>208</v>
      </c>
      <c r="E13" s="34">
        <v>3538</v>
      </c>
      <c r="F13" s="34">
        <v>0</v>
      </c>
      <c r="G13" s="44">
        <f t="shared" si="0"/>
        <v>648744.30000000005</v>
      </c>
      <c r="H13" s="17" t="s">
        <v>263</v>
      </c>
      <c r="I13" s="27" t="str">
        <f>VLOOKUP(H13,'Flat Owner List for Vlookup'!C:D,2,FALSE)</f>
        <v>RITESH DIXIT /DHARMENDRA MISHRA</v>
      </c>
      <c r="J13" s="30" t="s">
        <v>426</v>
      </c>
      <c r="K13" s="42" t="s">
        <v>586</v>
      </c>
    </row>
    <row r="14" spans="1:11" x14ac:dyDescent="0.25">
      <c r="A14" s="21">
        <v>44105</v>
      </c>
      <c r="B14" s="30" t="s">
        <v>17</v>
      </c>
      <c r="C14" s="34" t="s">
        <v>204</v>
      </c>
      <c r="D14" s="30" t="s">
        <v>17</v>
      </c>
      <c r="E14" s="34">
        <v>20</v>
      </c>
      <c r="F14" s="34">
        <v>0</v>
      </c>
      <c r="G14" s="44">
        <f t="shared" si="0"/>
        <v>648764.30000000005</v>
      </c>
      <c r="H14" s="17" t="s">
        <v>220</v>
      </c>
      <c r="I14" s="27" t="s">
        <v>17</v>
      </c>
      <c r="J14" s="30"/>
      <c r="K14" s="26"/>
    </row>
    <row r="15" spans="1:11" x14ac:dyDescent="0.25">
      <c r="A15" s="21">
        <v>44105</v>
      </c>
      <c r="B15" s="30" t="s">
        <v>610</v>
      </c>
      <c r="C15" s="34" t="s">
        <v>204</v>
      </c>
      <c r="D15" s="30" t="s">
        <v>208</v>
      </c>
      <c r="E15" s="34">
        <v>4604</v>
      </c>
      <c r="F15" s="34">
        <v>0</v>
      </c>
      <c r="G15" s="44">
        <f t="shared" si="0"/>
        <v>653368.30000000005</v>
      </c>
      <c r="H15" s="17" t="s">
        <v>235</v>
      </c>
      <c r="I15" s="27" t="str">
        <f>VLOOKUP(H15,'Flat Owner List for Vlookup'!C:D,2,FALSE)</f>
        <v>PARTH BHARTIA</v>
      </c>
      <c r="J15" s="30" t="s">
        <v>467</v>
      </c>
      <c r="K15" s="26"/>
    </row>
    <row r="16" spans="1:11" x14ac:dyDescent="0.25">
      <c r="A16" s="21">
        <v>44105</v>
      </c>
      <c r="B16" s="30" t="s">
        <v>611</v>
      </c>
      <c r="C16" s="34" t="s">
        <v>204</v>
      </c>
      <c r="D16" s="30" t="s">
        <v>208</v>
      </c>
      <c r="E16" s="34">
        <v>4604</v>
      </c>
      <c r="F16" s="34">
        <v>0</v>
      </c>
      <c r="G16" s="44">
        <f t="shared" si="0"/>
        <v>657972.30000000005</v>
      </c>
      <c r="H16" s="17" t="s">
        <v>226</v>
      </c>
      <c r="I16" s="27" t="str">
        <f>VLOOKUP(H16,'Flat Owner List for Vlookup'!C:D,2,FALSE)</f>
        <v>SANJIT KUMAR JENA</v>
      </c>
      <c r="J16" s="30" t="s">
        <v>467</v>
      </c>
      <c r="K16" s="26"/>
    </row>
    <row r="17" spans="1:11" x14ac:dyDescent="0.25">
      <c r="A17" s="21">
        <v>44105</v>
      </c>
      <c r="B17" s="30" t="s">
        <v>612</v>
      </c>
      <c r="C17" s="34" t="s">
        <v>204</v>
      </c>
      <c r="D17" s="30" t="s">
        <v>208</v>
      </c>
      <c r="E17" s="34">
        <v>4652</v>
      </c>
      <c r="F17" s="34">
        <v>0</v>
      </c>
      <c r="G17" s="44">
        <f t="shared" si="0"/>
        <v>662624.30000000005</v>
      </c>
      <c r="H17" s="17" t="s">
        <v>259</v>
      </c>
      <c r="I17" s="27" t="str">
        <f>VLOOKUP(H17,'Flat Owner List for Vlookup'!C:D,2,FALSE)</f>
        <v>VISHWAVIJAY SINGH</v>
      </c>
      <c r="J17" s="30" t="s">
        <v>467</v>
      </c>
      <c r="K17" s="26"/>
    </row>
    <row r="18" spans="1:11" x14ac:dyDescent="0.25">
      <c r="A18" s="21">
        <v>44105</v>
      </c>
      <c r="B18" s="30" t="s">
        <v>17</v>
      </c>
      <c r="C18" s="34" t="s">
        <v>204</v>
      </c>
      <c r="D18" s="30" t="s">
        <v>17</v>
      </c>
      <c r="E18" s="34">
        <v>1</v>
      </c>
      <c r="F18" s="34">
        <v>0</v>
      </c>
      <c r="G18" s="44">
        <f t="shared" si="0"/>
        <v>662625.30000000005</v>
      </c>
      <c r="H18" s="17" t="s">
        <v>220</v>
      </c>
      <c r="I18" s="27" t="s">
        <v>17</v>
      </c>
      <c r="J18" s="30"/>
      <c r="K18" s="26"/>
    </row>
    <row r="19" spans="1:11" x14ac:dyDescent="0.25">
      <c r="A19" s="21">
        <v>44105</v>
      </c>
      <c r="B19" s="30" t="s">
        <v>613</v>
      </c>
      <c r="C19" s="34" t="s">
        <v>204</v>
      </c>
      <c r="D19" s="30" t="s">
        <v>208</v>
      </c>
      <c r="E19" s="34">
        <v>2877</v>
      </c>
      <c r="F19" s="34">
        <v>0</v>
      </c>
      <c r="G19" s="44">
        <f t="shared" si="0"/>
        <v>665502.30000000005</v>
      </c>
      <c r="H19" s="17" t="s">
        <v>250</v>
      </c>
      <c r="I19" s="27" t="str">
        <f>VLOOKUP(H19,'Flat Owner List for Vlookup'!C:D,2,FALSE)</f>
        <v>SHAKTIVEL MUDALIYAR</v>
      </c>
      <c r="J19" s="30" t="s">
        <v>467</v>
      </c>
      <c r="K19" s="26"/>
    </row>
    <row r="20" spans="1:11" x14ac:dyDescent="0.25">
      <c r="A20" s="21">
        <v>44106</v>
      </c>
      <c r="B20" s="30" t="s">
        <v>614</v>
      </c>
      <c r="C20" s="34" t="s">
        <v>204</v>
      </c>
      <c r="D20" s="30" t="s">
        <v>208</v>
      </c>
      <c r="E20" s="34">
        <v>4652</v>
      </c>
      <c r="F20" s="34">
        <v>0</v>
      </c>
      <c r="G20" s="44">
        <f t="shared" si="0"/>
        <v>670154.30000000005</v>
      </c>
      <c r="H20" s="17" t="s">
        <v>266</v>
      </c>
      <c r="I20" s="27" t="str">
        <f>VLOOKUP(H20,'Flat Owner List for Vlookup'!C:D,2,FALSE)</f>
        <v>VIKASKUMAR SINGH</v>
      </c>
      <c r="J20" s="30" t="s">
        <v>467</v>
      </c>
      <c r="K20" s="26"/>
    </row>
    <row r="21" spans="1:11" x14ac:dyDescent="0.25">
      <c r="A21" s="21">
        <v>44106</v>
      </c>
      <c r="B21" s="30" t="s">
        <v>615</v>
      </c>
      <c r="C21" s="34" t="s">
        <v>204</v>
      </c>
      <c r="D21" s="30" t="s">
        <v>208</v>
      </c>
      <c r="E21" s="34">
        <v>2211</v>
      </c>
      <c r="F21" s="34">
        <v>0</v>
      </c>
      <c r="G21" s="44">
        <f t="shared" si="0"/>
        <v>672365.3</v>
      </c>
      <c r="H21" s="17" t="s">
        <v>262</v>
      </c>
      <c r="I21" s="27" t="str">
        <f>VLOOKUP(H21,'Flat Owner List for Vlookup'!C:D,2,FALSE)</f>
        <v>JAINARAYAN DUBEY</v>
      </c>
      <c r="J21" s="30" t="s">
        <v>467</v>
      </c>
      <c r="K21" s="26"/>
    </row>
    <row r="22" spans="1:11" x14ac:dyDescent="0.25">
      <c r="A22" s="21">
        <v>44107</v>
      </c>
      <c r="B22" s="30" t="s">
        <v>616</v>
      </c>
      <c r="C22" s="34" t="s">
        <v>204</v>
      </c>
      <c r="D22" s="30" t="s">
        <v>208</v>
      </c>
      <c r="E22" s="34">
        <v>3528</v>
      </c>
      <c r="F22" s="34">
        <v>0</v>
      </c>
      <c r="G22" s="44">
        <f t="shared" si="0"/>
        <v>675893.3</v>
      </c>
      <c r="H22" s="17" t="s">
        <v>225</v>
      </c>
      <c r="I22" s="27" t="str">
        <f>VLOOKUP(H22,'Flat Owner List for Vlookup'!C:D,2,FALSE)</f>
        <v>MANIK AMBADAS KHARDE &amp; SWAPNIL MANIK KHARDE</v>
      </c>
      <c r="J22" s="30" t="s">
        <v>467</v>
      </c>
      <c r="K22" s="26"/>
    </row>
    <row r="23" spans="1:11" x14ac:dyDescent="0.25">
      <c r="A23" s="21">
        <v>44107</v>
      </c>
      <c r="B23" s="30" t="s">
        <v>617</v>
      </c>
      <c r="C23" s="34" t="s">
        <v>204</v>
      </c>
      <c r="D23" s="30" t="s">
        <v>208</v>
      </c>
      <c r="E23" s="34">
        <v>3533</v>
      </c>
      <c r="F23" s="34">
        <v>0</v>
      </c>
      <c r="G23" s="44">
        <f t="shared" si="0"/>
        <v>679426.3</v>
      </c>
      <c r="H23" s="17" t="s">
        <v>230</v>
      </c>
      <c r="I23" s="27" t="str">
        <f>VLOOKUP(H23,'Flat Owner List for Vlookup'!C:D,2,FALSE)</f>
        <v>SAVITA K. GANDHE &amp; KRISHIKANT M. GANDHE</v>
      </c>
      <c r="J23" s="30" t="s">
        <v>467</v>
      </c>
      <c r="K23" s="26"/>
    </row>
    <row r="24" spans="1:11" x14ac:dyDescent="0.25">
      <c r="A24" s="21">
        <v>44108</v>
      </c>
      <c r="B24" s="30" t="s">
        <v>618</v>
      </c>
      <c r="C24" s="34" t="s">
        <v>204</v>
      </c>
      <c r="D24" s="30" t="s">
        <v>208</v>
      </c>
      <c r="E24" s="34">
        <v>4450</v>
      </c>
      <c r="F24" s="34">
        <v>0</v>
      </c>
      <c r="G24" s="44">
        <f t="shared" si="0"/>
        <v>683876.3</v>
      </c>
      <c r="H24" s="17" t="s">
        <v>283</v>
      </c>
      <c r="I24" s="27" t="str">
        <f>VLOOKUP(H24,'Flat Owner List for Vlookup'!C:D,2,FALSE)</f>
        <v>SWAPNIL AHIRRAO</v>
      </c>
      <c r="J24" s="30" t="s">
        <v>467</v>
      </c>
      <c r="K24" s="26"/>
    </row>
    <row r="25" spans="1:11" x14ac:dyDescent="0.25">
      <c r="A25" s="21">
        <v>44108</v>
      </c>
      <c r="B25" s="30" t="s">
        <v>619</v>
      </c>
      <c r="C25" s="34" t="s">
        <v>204</v>
      </c>
      <c r="D25" s="30" t="s">
        <v>208</v>
      </c>
      <c r="E25" s="34">
        <v>3408</v>
      </c>
      <c r="F25" s="34">
        <v>0</v>
      </c>
      <c r="G25" s="44">
        <f t="shared" si="0"/>
        <v>687284.3</v>
      </c>
      <c r="H25" s="17" t="s">
        <v>379</v>
      </c>
      <c r="I25" s="27" t="str">
        <f>VLOOKUP(H25,'Flat Owner List for Vlookup'!C:D,2,FALSE)</f>
        <v>ANUP SARWADE</v>
      </c>
      <c r="J25" s="30" t="s">
        <v>467</v>
      </c>
      <c r="K25" s="26"/>
    </row>
    <row r="26" spans="1:11" x14ac:dyDescent="0.25">
      <c r="A26" s="21">
        <v>44108</v>
      </c>
      <c r="B26" s="30" t="s">
        <v>620</v>
      </c>
      <c r="C26" s="34" t="s">
        <v>204</v>
      </c>
      <c r="D26" s="30" t="s">
        <v>208</v>
      </c>
      <c r="E26" s="34">
        <v>3538</v>
      </c>
      <c r="F26" s="34">
        <v>0</v>
      </c>
      <c r="G26" s="44">
        <f t="shared" si="0"/>
        <v>690822.3</v>
      </c>
      <c r="H26" s="17" t="s">
        <v>248</v>
      </c>
      <c r="I26" s="27" t="str">
        <f>VLOOKUP(H26,'Flat Owner List for Vlookup'!C:D,2,FALSE)</f>
        <v>ARVIND SINGH</v>
      </c>
      <c r="J26" s="30" t="s">
        <v>467</v>
      </c>
      <c r="K26" s="26"/>
    </row>
    <row r="27" spans="1:11" x14ac:dyDescent="0.25">
      <c r="A27" s="21">
        <v>44108</v>
      </c>
      <c r="B27" s="30" t="s">
        <v>621</v>
      </c>
      <c r="C27" s="34" t="s">
        <v>204</v>
      </c>
      <c r="D27" s="30" t="s">
        <v>208</v>
      </c>
      <c r="E27" s="34">
        <v>3408</v>
      </c>
      <c r="F27" s="34">
        <v>0</v>
      </c>
      <c r="G27" s="44">
        <f t="shared" si="0"/>
        <v>694230.3</v>
      </c>
      <c r="H27" s="17" t="s">
        <v>285</v>
      </c>
      <c r="I27" s="27" t="str">
        <f>VLOOKUP(H27,'Flat Owner List for Vlookup'!C:D,2,FALSE)</f>
        <v>RAKESH BAGADE</v>
      </c>
      <c r="J27" s="30" t="s">
        <v>467</v>
      </c>
      <c r="K27" s="26"/>
    </row>
    <row r="28" spans="1:11" x14ac:dyDescent="0.25">
      <c r="A28" s="21">
        <v>44108</v>
      </c>
      <c r="B28" s="30" t="s">
        <v>622</v>
      </c>
      <c r="C28" s="34" t="s">
        <v>204</v>
      </c>
      <c r="D28" s="30" t="s">
        <v>208</v>
      </c>
      <c r="E28" s="34">
        <v>3418</v>
      </c>
      <c r="F28" s="34">
        <v>0</v>
      </c>
      <c r="G28" s="44">
        <f t="shared" si="0"/>
        <v>697648.3</v>
      </c>
      <c r="H28" s="17" t="s">
        <v>229</v>
      </c>
      <c r="I28" s="27" t="str">
        <f>VLOOKUP(H28,'Flat Owner List for Vlookup'!C:D,2,FALSE)</f>
        <v>BEBI R RAJENDRA PAWAR &amp; MUKESH R. PAWAR &amp; RAJENDRA L. PAWAR</v>
      </c>
      <c r="J28" s="30" t="s">
        <v>467</v>
      </c>
      <c r="K28" s="26"/>
    </row>
    <row r="29" spans="1:11" x14ac:dyDescent="0.25">
      <c r="A29" s="21">
        <v>44109</v>
      </c>
      <c r="B29" s="30" t="s">
        <v>623</v>
      </c>
      <c r="C29" s="34" t="s">
        <v>204</v>
      </c>
      <c r="D29" s="30" t="s">
        <v>208</v>
      </c>
      <c r="E29" s="34">
        <v>4652</v>
      </c>
      <c r="F29" s="34">
        <v>0</v>
      </c>
      <c r="G29" s="44">
        <f t="shared" si="0"/>
        <v>702300.3</v>
      </c>
      <c r="H29" s="17" t="s">
        <v>223</v>
      </c>
      <c r="I29" s="27" t="str">
        <f>VLOOKUP(H29,'Flat Owner List for Vlookup'!C:D,2,FALSE)</f>
        <v>ROHAN MOOLYA</v>
      </c>
      <c r="J29" s="30" t="s">
        <v>467</v>
      </c>
      <c r="K29" s="26"/>
    </row>
    <row r="30" spans="1:11" x14ac:dyDescent="0.25">
      <c r="A30" s="21">
        <v>44109</v>
      </c>
      <c r="B30" s="30" t="s">
        <v>420</v>
      </c>
      <c r="C30" s="34" t="s">
        <v>422</v>
      </c>
      <c r="D30" s="30" t="s">
        <v>423</v>
      </c>
      <c r="E30" s="34">
        <v>0</v>
      </c>
      <c r="F30" s="34">
        <v>113650</v>
      </c>
      <c r="G30" s="44">
        <f t="shared" si="0"/>
        <v>588650.30000000005</v>
      </c>
      <c r="H30" s="17" t="s">
        <v>220</v>
      </c>
      <c r="I30" s="27"/>
      <c r="J30" s="30" t="s">
        <v>595</v>
      </c>
      <c r="K30" s="26"/>
    </row>
    <row r="31" spans="1:11" x14ac:dyDescent="0.25">
      <c r="A31" s="21">
        <v>44109</v>
      </c>
      <c r="B31" s="30" t="s">
        <v>421</v>
      </c>
      <c r="C31" s="34" t="s">
        <v>422</v>
      </c>
      <c r="D31" s="30" t="s">
        <v>423</v>
      </c>
      <c r="E31" s="34">
        <v>0</v>
      </c>
      <c r="F31" s="34">
        <f>114189-113650</f>
        <v>539</v>
      </c>
      <c r="G31" s="44">
        <f t="shared" si="0"/>
        <v>588111.30000000005</v>
      </c>
      <c r="H31" s="17" t="s">
        <v>220</v>
      </c>
      <c r="I31" s="27"/>
      <c r="J31" s="30" t="s">
        <v>596</v>
      </c>
      <c r="K31" s="26"/>
    </row>
    <row r="32" spans="1:11" x14ac:dyDescent="0.2">
      <c r="A32" s="21">
        <v>44109</v>
      </c>
      <c r="B32" s="30" t="s">
        <v>592</v>
      </c>
      <c r="C32" s="34" t="s">
        <v>205</v>
      </c>
      <c r="D32" s="30" t="s">
        <v>593</v>
      </c>
      <c r="E32" s="34">
        <v>0</v>
      </c>
      <c r="F32" s="34">
        <v>40000</v>
      </c>
      <c r="G32" s="44">
        <f t="shared" si="0"/>
        <v>548111.30000000005</v>
      </c>
      <c r="H32" s="17" t="s">
        <v>220</v>
      </c>
      <c r="I32" s="27"/>
      <c r="J32" s="1" t="s">
        <v>599</v>
      </c>
      <c r="K32" s="26"/>
    </row>
    <row r="33" spans="1:11" x14ac:dyDescent="0.25">
      <c r="A33" s="21">
        <v>44110</v>
      </c>
      <c r="B33" s="30" t="s">
        <v>538</v>
      </c>
      <c r="C33" s="34" t="s">
        <v>205</v>
      </c>
      <c r="D33" s="30" t="s">
        <v>540</v>
      </c>
      <c r="E33" s="34">
        <v>0</v>
      </c>
      <c r="F33" s="34">
        <v>175000</v>
      </c>
      <c r="G33" s="44">
        <f t="shared" ref="G33:G39" si="1">G32+E33-F33</f>
        <v>373111.30000000005</v>
      </c>
      <c r="H33" s="17" t="s">
        <v>220</v>
      </c>
      <c r="I33" s="27"/>
      <c r="J33" s="30" t="s">
        <v>540</v>
      </c>
      <c r="K33" s="26"/>
    </row>
    <row r="34" spans="1:11" x14ac:dyDescent="0.25">
      <c r="A34" s="21">
        <v>44110</v>
      </c>
      <c r="B34" s="30" t="s">
        <v>624</v>
      </c>
      <c r="C34" s="34" t="s">
        <v>204</v>
      </c>
      <c r="D34" s="30" t="s">
        <v>208</v>
      </c>
      <c r="E34" s="34">
        <v>4652</v>
      </c>
      <c r="F34" s="34">
        <v>0</v>
      </c>
      <c r="G34" s="44">
        <f t="shared" si="1"/>
        <v>377763.30000000005</v>
      </c>
      <c r="H34" s="17" t="s">
        <v>255</v>
      </c>
      <c r="I34" s="27" t="str">
        <f>VLOOKUP(H34,'Flat Owner List for Vlookup'!C:D,2,FALSE)</f>
        <v>AJEESH KUMAR</v>
      </c>
      <c r="J34" s="30" t="s">
        <v>467</v>
      </c>
      <c r="K34" s="26"/>
    </row>
    <row r="35" spans="1:11" x14ac:dyDescent="0.25">
      <c r="A35" s="21">
        <v>44110</v>
      </c>
      <c r="B35" s="30" t="s">
        <v>625</v>
      </c>
      <c r="C35" s="34" t="s">
        <v>205</v>
      </c>
      <c r="D35" s="30" t="s">
        <v>208</v>
      </c>
      <c r="E35" s="34">
        <v>3221</v>
      </c>
      <c r="F35" s="34">
        <v>0</v>
      </c>
      <c r="G35" s="44">
        <f t="shared" si="1"/>
        <v>380984.30000000005</v>
      </c>
      <c r="H35" s="17" t="s">
        <v>290</v>
      </c>
      <c r="I35" s="27" t="str">
        <f>VLOOKUP(H35,'Flat Owner List for Vlookup'!C:D,2,FALSE)</f>
        <v>ASHOKKUMAR JAISWAL</v>
      </c>
      <c r="J35" s="30" t="s">
        <v>426</v>
      </c>
      <c r="K35" s="26"/>
    </row>
    <row r="36" spans="1:11" x14ac:dyDescent="0.25">
      <c r="A36" s="21">
        <v>44110</v>
      </c>
      <c r="B36" s="30" t="s">
        <v>626</v>
      </c>
      <c r="C36" s="34" t="s">
        <v>204</v>
      </c>
      <c r="D36" s="30" t="s">
        <v>208</v>
      </c>
      <c r="E36" s="34">
        <v>2121</v>
      </c>
      <c r="F36" s="34">
        <v>0</v>
      </c>
      <c r="G36" s="44">
        <f t="shared" si="1"/>
        <v>383105.30000000005</v>
      </c>
      <c r="H36" s="17" t="s">
        <v>393</v>
      </c>
      <c r="I36" s="27" t="str">
        <f>VLOOKUP(H36,'Flat Owner List for Vlookup'!C:D,2,FALSE)</f>
        <v>MAHENDRA SINGH TARATIYA</v>
      </c>
      <c r="J36" s="30" t="s">
        <v>467</v>
      </c>
      <c r="K36" s="26"/>
    </row>
    <row r="37" spans="1:11" x14ac:dyDescent="0.25">
      <c r="A37" s="21">
        <v>44110</v>
      </c>
      <c r="B37" s="30" t="s">
        <v>627</v>
      </c>
      <c r="C37" s="34" t="s">
        <v>205</v>
      </c>
      <c r="D37" s="30" t="s">
        <v>208</v>
      </c>
      <c r="E37" s="34">
        <v>3408</v>
      </c>
      <c r="F37" s="34">
        <v>0</v>
      </c>
      <c r="G37" s="44">
        <f t="shared" si="1"/>
        <v>386513.30000000005</v>
      </c>
      <c r="H37" s="17" t="s">
        <v>264</v>
      </c>
      <c r="I37" s="27" t="str">
        <f>VLOOKUP(H37,'Flat Owner List for Vlookup'!C:D,2,FALSE)</f>
        <v>RAMASARE GUPTA/YASH PATWA - RENT</v>
      </c>
      <c r="J37" s="30" t="s">
        <v>467</v>
      </c>
      <c r="K37" s="26"/>
    </row>
    <row r="38" spans="1:11" x14ac:dyDescent="0.25">
      <c r="A38" s="21">
        <v>44110</v>
      </c>
      <c r="B38" s="30" t="s">
        <v>448</v>
      </c>
      <c r="C38" s="34" t="s">
        <v>205</v>
      </c>
      <c r="D38" s="30" t="s">
        <v>449</v>
      </c>
      <c r="E38" s="34">
        <v>0</v>
      </c>
      <c r="F38" s="34">
        <v>27500</v>
      </c>
      <c r="G38" s="44">
        <f t="shared" si="1"/>
        <v>359013.30000000005</v>
      </c>
      <c r="H38" s="17" t="s">
        <v>220</v>
      </c>
      <c r="I38" s="27"/>
      <c r="J38" s="30" t="s">
        <v>594</v>
      </c>
      <c r="K38" s="26"/>
    </row>
    <row r="39" spans="1:11" x14ac:dyDescent="0.25">
      <c r="A39" s="21">
        <v>44112</v>
      </c>
      <c r="B39" s="30" t="s">
        <v>17</v>
      </c>
      <c r="C39" s="34" t="s">
        <v>204</v>
      </c>
      <c r="D39" s="30" t="s">
        <v>17</v>
      </c>
      <c r="E39" s="34">
        <v>1</v>
      </c>
      <c r="F39" s="34">
        <v>0</v>
      </c>
      <c r="G39" s="44">
        <f t="shared" si="1"/>
        <v>359014.30000000005</v>
      </c>
      <c r="H39" s="17" t="s">
        <v>220</v>
      </c>
      <c r="I39" s="27" t="s">
        <v>17</v>
      </c>
      <c r="J39" s="30"/>
      <c r="K39" s="26"/>
    </row>
    <row r="40" spans="1:11" x14ac:dyDescent="0.25">
      <c r="A40" s="21">
        <v>44112</v>
      </c>
      <c r="B40" s="30" t="s">
        <v>628</v>
      </c>
      <c r="C40" s="34" t="s">
        <v>204</v>
      </c>
      <c r="D40" s="30" t="s">
        <v>208</v>
      </c>
      <c r="E40" s="34">
        <v>4604</v>
      </c>
      <c r="F40" s="34">
        <v>0</v>
      </c>
      <c r="G40" s="44">
        <f t="shared" si="0"/>
        <v>363618.30000000005</v>
      </c>
      <c r="H40" s="17" t="s">
        <v>237</v>
      </c>
      <c r="I40" s="27" t="str">
        <f>VLOOKUP(H40,'Flat Owner List for Vlookup'!C:D,2,FALSE)</f>
        <v>RAKESH MANOHARLAL SAINI &amp; VIKRAM M. SAINI</v>
      </c>
      <c r="J40" s="30" t="s">
        <v>467</v>
      </c>
      <c r="K40" s="26"/>
    </row>
    <row r="41" spans="1:11" x14ac:dyDescent="0.25">
      <c r="A41" s="21">
        <v>44112</v>
      </c>
      <c r="B41" s="30" t="s">
        <v>629</v>
      </c>
      <c r="C41" s="34" t="s">
        <v>204</v>
      </c>
      <c r="D41" s="30" t="s">
        <v>208</v>
      </c>
      <c r="E41" s="34">
        <v>4594</v>
      </c>
      <c r="F41" s="34">
        <v>0</v>
      </c>
      <c r="G41" s="44">
        <f t="shared" si="0"/>
        <v>368212.30000000005</v>
      </c>
      <c r="H41" s="17" t="s">
        <v>232</v>
      </c>
      <c r="I41" s="27" t="str">
        <f>VLOOKUP(H41,'Flat Owner List for Vlookup'!C:D,2,FALSE)</f>
        <v>UMAR SHARMA &amp; HARIPRASAD SHARMA</v>
      </c>
      <c r="J41" s="30" t="s">
        <v>467</v>
      </c>
      <c r="K41" s="26"/>
    </row>
    <row r="42" spans="1:11" x14ac:dyDescent="0.25">
      <c r="A42" s="21">
        <v>44112</v>
      </c>
      <c r="B42" s="30" t="s">
        <v>630</v>
      </c>
      <c r="C42" s="34" t="s">
        <v>204</v>
      </c>
      <c r="D42" s="30" t="s">
        <v>208</v>
      </c>
      <c r="E42" s="34">
        <v>4604</v>
      </c>
      <c r="F42" s="34">
        <v>0</v>
      </c>
      <c r="G42" s="44">
        <f t="shared" si="0"/>
        <v>372816.30000000005</v>
      </c>
      <c r="H42" s="17" t="s">
        <v>239</v>
      </c>
      <c r="I42" s="27" t="str">
        <f>VLOOKUP(H42,'Flat Owner List for Vlookup'!C:D,2,FALSE)</f>
        <v>R RAJAN</v>
      </c>
      <c r="J42" s="30" t="s">
        <v>467</v>
      </c>
      <c r="K42" s="26"/>
    </row>
    <row r="43" spans="1:11" x14ac:dyDescent="0.25">
      <c r="A43" s="21">
        <v>44112</v>
      </c>
      <c r="B43" s="30" t="s">
        <v>631</v>
      </c>
      <c r="C43" s="34" t="s">
        <v>204</v>
      </c>
      <c r="D43" s="30" t="s">
        <v>208</v>
      </c>
      <c r="E43" s="34">
        <v>3538</v>
      </c>
      <c r="F43" s="34">
        <v>0</v>
      </c>
      <c r="G43" s="44">
        <f t="shared" si="0"/>
        <v>376354.30000000005</v>
      </c>
      <c r="H43" s="17" t="s">
        <v>258</v>
      </c>
      <c r="I43" s="27" t="str">
        <f>VLOOKUP(H43,'Flat Owner List for Vlookup'!C:D,2,FALSE)</f>
        <v>AKASH TECHCHANDANI</v>
      </c>
      <c r="J43" s="30" t="s">
        <v>467</v>
      </c>
      <c r="K43" s="26"/>
    </row>
    <row r="44" spans="1:11" x14ac:dyDescent="0.25">
      <c r="A44" s="21">
        <v>44112</v>
      </c>
      <c r="B44" s="30" t="s">
        <v>632</v>
      </c>
      <c r="C44" s="34" t="s">
        <v>204</v>
      </c>
      <c r="D44" s="30" t="s">
        <v>208</v>
      </c>
      <c r="E44" s="34">
        <v>4604</v>
      </c>
      <c r="F44" s="34">
        <v>0</v>
      </c>
      <c r="G44" s="44">
        <f t="shared" si="0"/>
        <v>380958.30000000005</v>
      </c>
      <c r="H44" s="17" t="s">
        <v>254</v>
      </c>
      <c r="I44" s="27" t="str">
        <f>VLOOKUP(H44,'Flat Owner List for Vlookup'!C:D,2,FALSE)</f>
        <v>SHAKTI SINGH RATHORE</v>
      </c>
      <c r="J44" s="30" t="s">
        <v>467</v>
      </c>
      <c r="K44" s="26"/>
    </row>
    <row r="45" spans="1:11" x14ac:dyDescent="0.25">
      <c r="A45" s="21">
        <v>44112</v>
      </c>
      <c r="B45" s="30" t="s">
        <v>633</v>
      </c>
      <c r="C45" s="34" t="s">
        <v>204</v>
      </c>
      <c r="D45" s="30" t="s">
        <v>208</v>
      </c>
      <c r="E45" s="34">
        <v>3404</v>
      </c>
      <c r="F45" s="34">
        <v>0</v>
      </c>
      <c r="G45" s="44">
        <f t="shared" si="0"/>
        <v>384362.30000000005</v>
      </c>
      <c r="H45" s="17" t="s">
        <v>286</v>
      </c>
      <c r="I45" s="27" t="str">
        <f>VLOOKUP(H45,'Flat Owner List for Vlookup'!C:D,2,FALSE)</f>
        <v>HITENDRA WASANIYA</v>
      </c>
      <c r="J45" s="30" t="s">
        <v>467</v>
      </c>
      <c r="K45" s="26"/>
    </row>
    <row r="46" spans="1:11" x14ac:dyDescent="0.25">
      <c r="A46" s="21">
        <v>44112</v>
      </c>
      <c r="B46" s="30" t="s">
        <v>634</v>
      </c>
      <c r="C46" s="34" t="s">
        <v>204</v>
      </c>
      <c r="D46" s="30" t="s">
        <v>208</v>
      </c>
      <c r="E46" s="34">
        <v>3524</v>
      </c>
      <c r="F46" s="34">
        <v>0</v>
      </c>
      <c r="G46" s="44">
        <f t="shared" si="0"/>
        <v>387886.30000000005</v>
      </c>
      <c r="H46" s="17" t="s">
        <v>251</v>
      </c>
      <c r="I46" s="27" t="str">
        <f>VLOOKUP(H46,'Flat Owner List for Vlookup'!C:D,2,FALSE)</f>
        <v>DEEPAK PATIL</v>
      </c>
      <c r="J46" s="30" t="s">
        <v>467</v>
      </c>
      <c r="K46" s="26"/>
    </row>
    <row r="47" spans="1:11" x14ac:dyDescent="0.25">
      <c r="A47" s="21">
        <v>44112</v>
      </c>
      <c r="B47" s="30" t="s">
        <v>635</v>
      </c>
      <c r="C47" s="34" t="s">
        <v>204</v>
      </c>
      <c r="D47" s="30" t="s">
        <v>208</v>
      </c>
      <c r="E47" s="34">
        <v>4604</v>
      </c>
      <c r="F47" s="34">
        <v>0</v>
      </c>
      <c r="G47" s="44">
        <f t="shared" si="0"/>
        <v>392490.30000000005</v>
      </c>
      <c r="H47" s="17" t="s">
        <v>261</v>
      </c>
      <c r="I47" s="27" t="str">
        <f>VLOOKUP(H47,'Flat Owner List for Vlookup'!C:D,2,FALSE)</f>
        <v>DHARMANT SINGH</v>
      </c>
      <c r="J47" s="30" t="s">
        <v>467</v>
      </c>
      <c r="K47" s="26"/>
    </row>
    <row r="48" spans="1:11" x14ac:dyDescent="0.25">
      <c r="A48" s="21">
        <v>44114</v>
      </c>
      <c r="B48" s="30" t="s">
        <v>636</v>
      </c>
      <c r="C48" s="34" t="s">
        <v>204</v>
      </c>
      <c r="D48" s="30" t="s">
        <v>208</v>
      </c>
      <c r="E48" s="34">
        <v>4594</v>
      </c>
      <c r="F48" s="34">
        <v>0</v>
      </c>
      <c r="G48" s="44">
        <f t="shared" si="0"/>
        <v>397084.30000000005</v>
      </c>
      <c r="H48" s="17" t="s">
        <v>277</v>
      </c>
      <c r="I48" s="27" t="str">
        <f>VLOOKUP(H48,'Flat Owner List for Vlookup'!C:D,2,FALSE)</f>
        <v>PRAKASH CHAND</v>
      </c>
      <c r="J48" s="30" t="s">
        <v>467</v>
      </c>
      <c r="K48" s="26"/>
    </row>
    <row r="49" spans="1:11" x14ac:dyDescent="0.25">
      <c r="A49" s="21">
        <v>44114</v>
      </c>
      <c r="B49" s="30" t="s">
        <v>637</v>
      </c>
      <c r="C49" s="34" t="s">
        <v>204</v>
      </c>
      <c r="D49" s="30" t="s">
        <v>208</v>
      </c>
      <c r="E49" s="34">
        <v>4604</v>
      </c>
      <c r="F49" s="34">
        <v>0</v>
      </c>
      <c r="G49" s="44">
        <f t="shared" si="0"/>
        <v>401688.30000000005</v>
      </c>
      <c r="H49" s="17" t="s">
        <v>249</v>
      </c>
      <c r="I49" s="27" t="str">
        <f>VLOOKUP(H49,'Flat Owner List for Vlookup'!C:D,2,FALSE)</f>
        <v>SHREEKANT POOJARI</v>
      </c>
      <c r="J49" s="30" t="s">
        <v>467</v>
      </c>
      <c r="K49" s="26"/>
    </row>
    <row r="50" spans="1:11" x14ac:dyDescent="0.25">
      <c r="A50" s="21">
        <v>44114</v>
      </c>
      <c r="B50" s="30" t="s">
        <v>644</v>
      </c>
      <c r="C50" s="34" t="s">
        <v>204</v>
      </c>
      <c r="D50" s="30" t="s">
        <v>208</v>
      </c>
      <c r="E50" s="34">
        <v>3408</v>
      </c>
      <c r="F50" s="34">
        <v>0</v>
      </c>
      <c r="G50" s="44">
        <f t="shared" si="0"/>
        <v>405096.30000000005</v>
      </c>
      <c r="H50" s="17" t="s">
        <v>288</v>
      </c>
      <c r="I50" s="27" t="str">
        <f>VLOOKUP(H50,'Flat Owner List for Vlookup'!C:D,2,FALSE)</f>
        <v>SURYAKANT MULATKAR</v>
      </c>
      <c r="J50" s="30" t="s">
        <v>467</v>
      </c>
      <c r="K50" s="26"/>
    </row>
    <row r="51" spans="1:11" x14ac:dyDescent="0.25">
      <c r="A51" s="21">
        <v>44115</v>
      </c>
      <c r="B51" s="30" t="s">
        <v>638</v>
      </c>
      <c r="C51" s="34" t="s">
        <v>204</v>
      </c>
      <c r="D51" s="30" t="s">
        <v>208</v>
      </c>
      <c r="E51" s="34">
        <v>3408</v>
      </c>
      <c r="F51" s="34">
        <v>0</v>
      </c>
      <c r="G51" s="44">
        <f t="shared" si="0"/>
        <v>408504.30000000005</v>
      </c>
      <c r="H51" s="17" t="s">
        <v>335</v>
      </c>
      <c r="I51" s="27" t="str">
        <f>VLOOKUP(H51,'Flat Owner List for Vlookup'!C:D,2,FALSE)</f>
        <v>CHANDRAMANI MISHRA /SANJAY SINGH</v>
      </c>
      <c r="J51" s="30" t="s">
        <v>467</v>
      </c>
      <c r="K51" s="26"/>
    </row>
    <row r="52" spans="1:11" x14ac:dyDescent="0.25">
      <c r="A52" s="21">
        <v>44115</v>
      </c>
      <c r="B52" s="30" t="s">
        <v>639</v>
      </c>
      <c r="C52" s="34" t="s">
        <v>204</v>
      </c>
      <c r="D52" s="30" t="s">
        <v>208</v>
      </c>
      <c r="E52" s="34">
        <v>2877</v>
      </c>
      <c r="F52" s="34">
        <v>0</v>
      </c>
      <c r="G52" s="44">
        <f t="shared" si="0"/>
        <v>411381.30000000005</v>
      </c>
      <c r="H52" s="17" t="s">
        <v>236</v>
      </c>
      <c r="I52" s="27" t="str">
        <f>VLOOKUP(H52,'Flat Owner List for Vlookup'!C:D,2,FALSE)</f>
        <v>NARAYAN A. POOJARI &amp; JAILAXMI N. POOJARI</v>
      </c>
      <c r="J52" s="30" t="s">
        <v>467</v>
      </c>
      <c r="K52" s="26"/>
    </row>
    <row r="53" spans="1:11" x14ac:dyDescent="0.25">
      <c r="A53" s="21">
        <v>44115</v>
      </c>
      <c r="B53" s="30" t="s">
        <v>640</v>
      </c>
      <c r="C53" s="34" t="s">
        <v>204</v>
      </c>
      <c r="D53" s="30" t="s">
        <v>208</v>
      </c>
      <c r="E53" s="34">
        <v>3408</v>
      </c>
      <c r="F53" s="34">
        <v>0</v>
      </c>
      <c r="G53" s="44">
        <f t="shared" si="0"/>
        <v>414789.30000000005</v>
      </c>
      <c r="H53" s="17" t="s">
        <v>355</v>
      </c>
      <c r="I53" s="27" t="str">
        <f>VLOOKUP(H53,'Flat Owner List for Vlookup'!C:D,2,FALSE)</f>
        <v>RAMAGYA SINGH</v>
      </c>
      <c r="J53" s="30" t="s">
        <v>467</v>
      </c>
      <c r="K53" s="26"/>
    </row>
    <row r="54" spans="1:11" x14ac:dyDescent="0.25">
      <c r="A54" s="21">
        <v>44116</v>
      </c>
      <c r="B54" s="30" t="s">
        <v>641</v>
      </c>
      <c r="C54" s="34" t="s">
        <v>204</v>
      </c>
      <c r="D54" s="30" t="s">
        <v>208</v>
      </c>
      <c r="E54" s="34">
        <v>3533</v>
      </c>
      <c r="F54" s="34">
        <v>0</v>
      </c>
      <c r="G54" s="44">
        <f t="shared" si="0"/>
        <v>418322.30000000005</v>
      </c>
      <c r="H54" s="17" t="s">
        <v>238</v>
      </c>
      <c r="I54" s="27" t="str">
        <f>VLOOKUP(H54,'Flat Owner List for Vlookup'!C:D,2,FALSE)</f>
        <v>GANPATLAL C. CHAUDHARI &amp; SURAJDEVI G. CHAUDHARI &amp; SHYAMA P. CHAUDHARI</v>
      </c>
      <c r="J54" s="30" t="s">
        <v>467</v>
      </c>
      <c r="K54" s="26"/>
    </row>
    <row r="55" spans="1:11" x14ac:dyDescent="0.25">
      <c r="A55" s="21">
        <v>44117</v>
      </c>
      <c r="B55" s="30" t="s">
        <v>17</v>
      </c>
      <c r="C55" s="34" t="s">
        <v>204</v>
      </c>
      <c r="D55" s="30" t="s">
        <v>17</v>
      </c>
      <c r="E55" s="34">
        <v>1</v>
      </c>
      <c r="F55" s="34">
        <v>0</v>
      </c>
      <c r="G55" s="44">
        <f t="shared" si="0"/>
        <v>418323.30000000005</v>
      </c>
      <c r="H55" s="17" t="s">
        <v>220</v>
      </c>
      <c r="I55" s="27" t="s">
        <v>17</v>
      </c>
      <c r="J55" s="30"/>
      <c r="K55" s="26"/>
    </row>
    <row r="56" spans="1:11" x14ac:dyDescent="0.25">
      <c r="A56" s="21">
        <v>44118</v>
      </c>
      <c r="B56" s="30" t="s">
        <v>642</v>
      </c>
      <c r="C56" s="34" t="s">
        <v>204</v>
      </c>
      <c r="D56" s="30" t="s">
        <v>208</v>
      </c>
      <c r="E56" s="34">
        <v>3533</v>
      </c>
      <c r="F56" s="34">
        <v>0</v>
      </c>
      <c r="G56" s="44">
        <f t="shared" si="0"/>
        <v>421856.30000000005</v>
      </c>
      <c r="H56" s="17" t="s">
        <v>241</v>
      </c>
      <c r="I56" s="27" t="str">
        <f>VLOOKUP(H56,'Flat Owner List for Vlookup'!C:D,2,FALSE)</f>
        <v>AJAZ AHMED</v>
      </c>
      <c r="J56" s="30" t="s">
        <v>467</v>
      </c>
      <c r="K56" s="26"/>
    </row>
    <row r="57" spans="1:11" x14ac:dyDescent="0.25">
      <c r="A57" s="21">
        <v>44118</v>
      </c>
      <c r="B57" s="30" t="s">
        <v>645</v>
      </c>
      <c r="C57" s="34" t="s">
        <v>204</v>
      </c>
      <c r="D57" s="30" t="s">
        <v>208</v>
      </c>
      <c r="E57" s="34">
        <v>3399</v>
      </c>
      <c r="F57" s="34">
        <v>0</v>
      </c>
      <c r="G57" s="44">
        <f t="shared" si="0"/>
        <v>425255.30000000005</v>
      </c>
      <c r="H57" s="17" t="s">
        <v>228</v>
      </c>
      <c r="I57" s="27" t="str">
        <f>VLOOKUP(H57,'Flat Owner List for Vlookup'!C:D,2,FALSE)</f>
        <v>SUNIL NIRMALE</v>
      </c>
      <c r="J57" s="30" t="s">
        <v>467</v>
      </c>
      <c r="K57" s="26"/>
    </row>
    <row r="58" spans="1:11" x14ac:dyDescent="0.25">
      <c r="A58" s="21">
        <v>44119</v>
      </c>
      <c r="B58" s="30" t="s">
        <v>646</v>
      </c>
      <c r="C58" s="34" t="s">
        <v>204</v>
      </c>
      <c r="D58" s="30" t="s">
        <v>208</v>
      </c>
      <c r="E58" s="34">
        <v>4604</v>
      </c>
      <c r="F58" s="34">
        <v>0</v>
      </c>
      <c r="G58" s="44">
        <f t="shared" si="0"/>
        <v>429859.30000000005</v>
      </c>
      <c r="H58" s="17" t="s">
        <v>256</v>
      </c>
      <c r="I58" s="27" t="str">
        <f>VLOOKUP(H58,'Flat Owner List for Vlookup'!C:D,2,FALSE)</f>
        <v>SUMITCHAND SINGH</v>
      </c>
      <c r="J58" s="30" t="s">
        <v>467</v>
      </c>
      <c r="K58" s="26"/>
    </row>
    <row r="59" spans="1:11" x14ac:dyDescent="0.25">
      <c r="A59" s="21">
        <v>44119</v>
      </c>
      <c r="B59" s="30" t="s">
        <v>648</v>
      </c>
      <c r="C59" s="34" t="s">
        <v>204</v>
      </c>
      <c r="D59" s="30" t="s">
        <v>208</v>
      </c>
      <c r="E59" s="34">
        <v>3399</v>
      </c>
      <c r="F59" s="34">
        <v>0</v>
      </c>
      <c r="G59" s="44">
        <f t="shared" si="0"/>
        <v>433258.30000000005</v>
      </c>
      <c r="H59" s="17" t="s">
        <v>292</v>
      </c>
      <c r="I59" s="27" t="str">
        <f>VLOOKUP(H59,'Flat Owner List for Vlookup'!C:D,2,FALSE)</f>
        <v>PANDURANG NANDANWAR</v>
      </c>
      <c r="J59" s="30" t="s">
        <v>467</v>
      </c>
      <c r="K59" s="26"/>
    </row>
    <row r="60" spans="1:11" x14ac:dyDescent="0.25">
      <c r="A60" s="21">
        <v>44120</v>
      </c>
      <c r="B60" s="30" t="s">
        <v>647</v>
      </c>
      <c r="C60" s="34" t="s">
        <v>204</v>
      </c>
      <c r="D60" s="30" t="s">
        <v>208</v>
      </c>
      <c r="E60" s="34">
        <v>4652</v>
      </c>
      <c r="F60" s="34">
        <v>0</v>
      </c>
      <c r="G60" s="44">
        <f t="shared" si="0"/>
        <v>437910.30000000005</v>
      </c>
      <c r="H60" s="17" t="s">
        <v>337</v>
      </c>
      <c r="I60" s="27" t="str">
        <f>VLOOKUP(H60,'Flat Owner List for Vlookup'!C:D,2,FALSE)</f>
        <v>KAMAL SHARMA</v>
      </c>
      <c r="J60" s="30" t="s">
        <v>467</v>
      </c>
      <c r="K60" s="26"/>
    </row>
    <row r="61" spans="1:11" x14ac:dyDescent="0.25">
      <c r="A61" s="21">
        <v>44120</v>
      </c>
      <c r="B61" s="30" t="s">
        <v>643</v>
      </c>
      <c r="C61" s="34" t="s">
        <v>204</v>
      </c>
      <c r="D61" s="30" t="s">
        <v>208</v>
      </c>
      <c r="E61" s="34">
        <v>2124</v>
      </c>
      <c r="F61" s="34">
        <v>0</v>
      </c>
      <c r="G61" s="44">
        <f t="shared" si="0"/>
        <v>440034.30000000005</v>
      </c>
      <c r="H61" s="17" t="s">
        <v>243</v>
      </c>
      <c r="I61" s="27" t="str">
        <f>VLOOKUP(H61,'Flat Owner List for Vlookup'!C:D,2,FALSE)</f>
        <v>SAGAR NAGESH GHULE</v>
      </c>
      <c r="J61" s="30" t="s">
        <v>467</v>
      </c>
      <c r="K61" s="26"/>
    </row>
    <row r="62" spans="1:11" x14ac:dyDescent="0.2">
      <c r="A62" s="21">
        <v>44121</v>
      </c>
      <c r="B62" s="30" t="s">
        <v>592</v>
      </c>
      <c r="C62" s="34" t="s">
        <v>205</v>
      </c>
      <c r="D62" s="30" t="s">
        <v>593</v>
      </c>
      <c r="E62" s="34">
        <v>0</v>
      </c>
      <c r="F62" s="34">
        <v>40000</v>
      </c>
      <c r="G62" s="44">
        <f t="shared" si="0"/>
        <v>400034.30000000005</v>
      </c>
      <c r="H62" s="17" t="s">
        <v>220</v>
      </c>
      <c r="I62" s="27"/>
      <c r="J62" s="1" t="s">
        <v>599</v>
      </c>
      <c r="K62" s="26"/>
    </row>
    <row r="63" spans="1:11" x14ac:dyDescent="0.25">
      <c r="A63" s="21">
        <v>44121</v>
      </c>
      <c r="B63" s="30" t="s">
        <v>649</v>
      </c>
      <c r="C63" s="34" t="s">
        <v>204</v>
      </c>
      <c r="D63" s="30" t="s">
        <v>208</v>
      </c>
      <c r="E63" s="34">
        <v>3528</v>
      </c>
      <c r="F63" s="34">
        <v>0</v>
      </c>
      <c r="G63" s="44">
        <f t="shared" si="0"/>
        <v>403562.30000000005</v>
      </c>
      <c r="H63" s="17" t="s">
        <v>224</v>
      </c>
      <c r="I63" s="27" t="str">
        <f>VLOOKUP(H63,'Flat Owner List for Vlookup'!C:D,2,FALSE)</f>
        <v>PAWAN MAROTRAO GHOTKAR &amp; VIBHA G. SHINDE</v>
      </c>
      <c r="J63" s="30" t="s">
        <v>467</v>
      </c>
      <c r="K63" s="26"/>
    </row>
    <row r="64" spans="1:11" x14ac:dyDescent="0.25">
      <c r="A64" s="21">
        <v>44122</v>
      </c>
      <c r="B64" s="30" t="s">
        <v>650</v>
      </c>
      <c r="C64" s="34" t="s">
        <v>204</v>
      </c>
      <c r="D64" s="30" t="s">
        <v>208</v>
      </c>
      <c r="E64" s="34">
        <v>4604</v>
      </c>
      <c r="F64" s="34">
        <v>0</v>
      </c>
      <c r="G64" s="44">
        <f t="shared" si="0"/>
        <v>408166.30000000005</v>
      </c>
      <c r="H64" s="17" t="s">
        <v>227</v>
      </c>
      <c r="I64" s="27" t="str">
        <f>VLOOKUP(H64,'Flat Owner List for Vlookup'!C:D,2,FALSE)</f>
        <v>ATULKUMAR VIMALCHAND JAIN</v>
      </c>
      <c r="J64" s="30" t="s">
        <v>467</v>
      </c>
      <c r="K64" s="26"/>
    </row>
    <row r="65" spans="1:11" x14ac:dyDescent="0.25">
      <c r="A65" s="21">
        <v>44123</v>
      </c>
      <c r="B65" s="30" t="s">
        <v>651</v>
      </c>
      <c r="C65" s="34" t="s">
        <v>204</v>
      </c>
      <c r="D65" s="30" t="s">
        <v>208</v>
      </c>
      <c r="E65" s="34">
        <v>3524</v>
      </c>
      <c r="F65" s="34">
        <v>0</v>
      </c>
      <c r="G65" s="44">
        <f t="shared" si="0"/>
        <v>411690.30000000005</v>
      </c>
      <c r="H65" s="17" t="s">
        <v>257</v>
      </c>
      <c r="I65" s="27" t="str">
        <f>VLOOKUP(H65,'Flat Owner List for Vlookup'!C:D,2,FALSE)</f>
        <v>PRAKASH BIKKAD</v>
      </c>
      <c r="J65" s="30" t="s">
        <v>467</v>
      </c>
      <c r="K65" s="26"/>
    </row>
    <row r="66" spans="1:11" x14ac:dyDescent="0.25">
      <c r="A66" s="21">
        <v>44128</v>
      </c>
      <c r="B66" s="30" t="s">
        <v>17</v>
      </c>
      <c r="C66" s="34" t="s">
        <v>204</v>
      </c>
      <c r="D66" s="30" t="s">
        <v>17</v>
      </c>
      <c r="E66" s="34">
        <v>1</v>
      </c>
      <c r="F66" s="34">
        <v>0</v>
      </c>
      <c r="G66" s="44">
        <f t="shared" si="0"/>
        <v>411691.30000000005</v>
      </c>
      <c r="H66" s="17" t="s">
        <v>220</v>
      </c>
      <c r="I66" s="27" t="s">
        <v>17</v>
      </c>
      <c r="J66" s="30"/>
      <c r="K66" s="26"/>
    </row>
    <row r="67" spans="1:11" x14ac:dyDescent="0.25">
      <c r="A67" s="21">
        <v>44128</v>
      </c>
      <c r="B67" s="30" t="s">
        <v>668</v>
      </c>
      <c r="C67" s="34" t="s">
        <v>204</v>
      </c>
      <c r="D67" s="30" t="s">
        <v>208</v>
      </c>
      <c r="E67" s="34">
        <v>4604</v>
      </c>
      <c r="F67" s="34">
        <v>0</v>
      </c>
      <c r="G67" s="44">
        <f t="shared" si="0"/>
        <v>416295.30000000005</v>
      </c>
      <c r="H67" s="17" t="s">
        <v>244</v>
      </c>
      <c r="I67" s="27" t="str">
        <f>VLOOKUP(H67,'Flat Owner List for Vlookup'!C:D,2,FALSE)</f>
        <v>RENUKA D. MORANI &amp; DILIP OMPRAKASH MORANI</v>
      </c>
      <c r="J67" s="30" t="s">
        <v>467</v>
      </c>
      <c r="K67" s="26"/>
    </row>
    <row r="68" spans="1:11" x14ac:dyDescent="0.25">
      <c r="A68" s="21">
        <v>44130</v>
      </c>
      <c r="B68" s="53" t="s">
        <v>682</v>
      </c>
      <c r="C68" s="34" t="s">
        <v>204</v>
      </c>
      <c r="D68" s="30" t="s">
        <v>208</v>
      </c>
      <c r="E68" s="34">
        <v>4604</v>
      </c>
      <c r="F68" s="34">
        <v>0</v>
      </c>
      <c r="G68" s="44">
        <f t="shared" si="0"/>
        <v>420899.30000000005</v>
      </c>
      <c r="H68" s="17" t="s">
        <v>273</v>
      </c>
      <c r="I68" s="27" t="str">
        <f>VLOOKUP(H68,'Flat Owner List for Vlookup'!C:D,2,FALSE)</f>
        <v>TUSHAR MAHAJAN</v>
      </c>
      <c r="J68" s="30" t="s">
        <v>467</v>
      </c>
      <c r="K68" s="26"/>
    </row>
    <row r="69" spans="1:11" x14ac:dyDescent="0.25">
      <c r="A69" s="21">
        <v>44130</v>
      </c>
      <c r="B69" s="30" t="s">
        <v>669</v>
      </c>
      <c r="C69" s="34" t="s">
        <v>204</v>
      </c>
      <c r="D69" s="30" t="s">
        <v>208</v>
      </c>
      <c r="E69" s="34">
        <v>3402</v>
      </c>
      <c r="F69" s="34">
        <v>0</v>
      </c>
      <c r="G69" s="44">
        <f t="shared" si="0"/>
        <v>424301.30000000005</v>
      </c>
      <c r="H69" s="17" t="s">
        <v>293</v>
      </c>
      <c r="I69" s="27" t="str">
        <f>VLOOKUP(H69,'Flat Owner List for Vlookup'!C:D,2,FALSE)</f>
        <v>KIRAN WAKCHAURE</v>
      </c>
      <c r="J69" s="30" t="s">
        <v>467</v>
      </c>
      <c r="K69" s="26"/>
    </row>
    <row r="70" spans="1:11" x14ac:dyDescent="0.25">
      <c r="A70" s="21">
        <v>44130</v>
      </c>
      <c r="B70" s="30" t="s">
        <v>605</v>
      </c>
      <c r="C70" s="34" t="s">
        <v>205</v>
      </c>
      <c r="D70" s="30" t="s">
        <v>473</v>
      </c>
      <c r="E70" s="34">
        <v>0</v>
      </c>
      <c r="F70" s="34">
        <v>60454</v>
      </c>
      <c r="G70" s="44">
        <f t="shared" si="0"/>
        <v>363847.30000000005</v>
      </c>
      <c r="H70" s="17" t="s">
        <v>220</v>
      </c>
      <c r="I70" s="27"/>
      <c r="J70" s="30" t="s">
        <v>606</v>
      </c>
      <c r="K70" s="26"/>
    </row>
    <row r="71" spans="1:11" x14ac:dyDescent="0.25">
      <c r="A71" s="21">
        <v>44130</v>
      </c>
      <c r="B71" s="30" t="s">
        <v>756</v>
      </c>
      <c r="C71" s="34" t="s">
        <v>204</v>
      </c>
      <c r="D71" s="30" t="s">
        <v>208</v>
      </c>
      <c r="E71" s="34">
        <v>3418</v>
      </c>
      <c r="F71" s="34">
        <v>0</v>
      </c>
      <c r="G71" s="44">
        <f t="shared" si="0"/>
        <v>367265.30000000005</v>
      </c>
      <c r="H71" s="17" t="s">
        <v>245</v>
      </c>
      <c r="I71" s="27" t="str">
        <f>VLOOKUP(H71,'Flat Owner List for Vlookup'!C:D,2,FALSE)</f>
        <v>DHIRENRAPRATAM JAYSINGH SINGH &amp; NISHA J. SINGH</v>
      </c>
      <c r="J71" s="30" t="s">
        <v>467</v>
      </c>
      <c r="K71" s="26"/>
    </row>
    <row r="72" spans="1:11" x14ac:dyDescent="0.25">
      <c r="A72" s="21">
        <v>44130</v>
      </c>
      <c r="B72" s="30" t="s">
        <v>625</v>
      </c>
      <c r="C72" s="34" t="s">
        <v>204</v>
      </c>
      <c r="D72" s="30" t="s">
        <v>208</v>
      </c>
      <c r="E72" s="34">
        <v>3221</v>
      </c>
      <c r="F72" s="34">
        <v>0</v>
      </c>
      <c r="G72" s="44">
        <f t="shared" si="0"/>
        <v>370486.30000000005</v>
      </c>
      <c r="H72" s="17" t="s">
        <v>290</v>
      </c>
      <c r="I72" s="27" t="str">
        <f>VLOOKUP(H72,'Flat Owner List for Vlookup'!C:D,2,FALSE)</f>
        <v>ASHOKKUMAR JAISWAL</v>
      </c>
      <c r="J72" s="30" t="s">
        <v>467</v>
      </c>
      <c r="K72" s="26"/>
    </row>
    <row r="73" spans="1:11" x14ac:dyDescent="0.25">
      <c r="A73" s="21">
        <v>44130</v>
      </c>
      <c r="B73" s="30" t="s">
        <v>679</v>
      </c>
      <c r="C73" s="34" t="s">
        <v>204</v>
      </c>
      <c r="D73" s="30" t="s">
        <v>208</v>
      </c>
      <c r="E73" s="34">
        <v>4604</v>
      </c>
      <c r="F73" s="34">
        <v>0</v>
      </c>
      <c r="G73" s="44">
        <f t="shared" si="0"/>
        <v>375090.30000000005</v>
      </c>
      <c r="H73" s="17" t="s">
        <v>279</v>
      </c>
      <c r="I73" s="27" t="str">
        <f>VLOOKUP(H73,'Flat Owner List for Vlookup'!C:D,2,FALSE)</f>
        <v>MONISH GADE</v>
      </c>
      <c r="J73" s="30" t="s">
        <v>467</v>
      </c>
      <c r="K73" s="26"/>
    </row>
    <row r="74" spans="1:11" x14ac:dyDescent="0.25">
      <c r="A74" s="21">
        <v>44131</v>
      </c>
      <c r="B74" s="30" t="s">
        <v>670</v>
      </c>
      <c r="C74" s="34" t="s">
        <v>204</v>
      </c>
      <c r="D74" s="30" t="s">
        <v>208</v>
      </c>
      <c r="E74" s="34">
        <v>4604</v>
      </c>
      <c r="F74" s="34">
        <v>0</v>
      </c>
      <c r="G74" s="44">
        <f t="shared" si="0"/>
        <v>379694.30000000005</v>
      </c>
      <c r="H74" s="17" t="s">
        <v>252</v>
      </c>
      <c r="I74" s="27" t="str">
        <f>VLOOKUP(H74,'Flat Owner List for Vlookup'!C:D,2,FALSE)</f>
        <v>SATISHKUMAR YADAV</v>
      </c>
      <c r="J74" s="30" t="s">
        <v>467</v>
      </c>
      <c r="K74" s="26"/>
    </row>
    <row r="75" spans="1:11" x14ac:dyDescent="0.25">
      <c r="A75" s="21">
        <v>44132</v>
      </c>
      <c r="B75" s="30" t="s">
        <v>674</v>
      </c>
      <c r="C75" s="34" t="s">
        <v>204</v>
      </c>
      <c r="D75" s="30" t="s">
        <v>208</v>
      </c>
      <c r="E75" s="34">
        <v>3408</v>
      </c>
      <c r="F75" s="34">
        <v>0</v>
      </c>
      <c r="G75" s="44">
        <f t="shared" si="0"/>
        <v>383102.30000000005</v>
      </c>
      <c r="H75" s="17" t="s">
        <v>289</v>
      </c>
      <c r="I75" s="27" t="str">
        <f>VLOOKUP(H75,'Flat Owner List for Vlookup'!C:D,2,FALSE)</f>
        <v>ARUNKUMAR DWIVEDI</v>
      </c>
      <c r="J75" s="30" t="s">
        <v>467</v>
      </c>
      <c r="K75" s="26"/>
    </row>
    <row r="76" spans="1:11" x14ac:dyDescent="0.25">
      <c r="A76" s="21">
        <v>44132</v>
      </c>
      <c r="B76" s="30" t="s">
        <v>672</v>
      </c>
      <c r="C76" s="34" t="s">
        <v>204</v>
      </c>
      <c r="D76" s="30" t="s">
        <v>208</v>
      </c>
      <c r="E76" s="34">
        <v>3528</v>
      </c>
      <c r="F76" s="34">
        <v>0</v>
      </c>
      <c r="G76" s="44">
        <f t="shared" si="0"/>
        <v>386630.30000000005</v>
      </c>
      <c r="H76" s="17" t="s">
        <v>231</v>
      </c>
      <c r="I76" s="27" t="str">
        <f>VLOOKUP(H76,'Flat Owner List for Vlookup'!C:D,2,FALSE)</f>
        <v>LALIT KASHINATH FIRKE</v>
      </c>
      <c r="J76" s="30" t="s">
        <v>467</v>
      </c>
      <c r="K76" s="26"/>
    </row>
    <row r="77" spans="1:11" x14ac:dyDescent="0.25">
      <c r="A77" s="21">
        <v>44132</v>
      </c>
      <c r="B77" s="30" t="s">
        <v>614</v>
      </c>
      <c r="C77" s="34" t="s">
        <v>204</v>
      </c>
      <c r="D77" s="30" t="s">
        <v>208</v>
      </c>
      <c r="E77" s="34">
        <v>3524</v>
      </c>
      <c r="F77" s="34">
        <v>0</v>
      </c>
      <c r="G77" s="44">
        <f t="shared" si="0"/>
        <v>390154.30000000005</v>
      </c>
      <c r="H77" s="17" t="s">
        <v>274</v>
      </c>
      <c r="I77" s="27" t="str">
        <f>VLOOKUP(H77,'Flat Owner List for Vlookup'!C:D,2,FALSE)</f>
        <v>VIKAS KANDOI</v>
      </c>
      <c r="J77" s="30" t="s">
        <v>675</v>
      </c>
      <c r="K77" s="26"/>
    </row>
    <row r="78" spans="1:11" x14ac:dyDescent="0.25">
      <c r="A78" s="21">
        <v>44132</v>
      </c>
      <c r="B78" s="30" t="s">
        <v>614</v>
      </c>
      <c r="C78" s="34" t="s">
        <v>204</v>
      </c>
      <c r="D78" s="30" t="s">
        <v>208</v>
      </c>
      <c r="E78" s="34">
        <v>3408</v>
      </c>
      <c r="F78" s="34">
        <v>0</v>
      </c>
      <c r="G78" s="44">
        <f t="shared" si="0"/>
        <v>393562.30000000005</v>
      </c>
      <c r="H78" s="17" t="s">
        <v>343</v>
      </c>
      <c r="I78" s="27" t="str">
        <f>VLOOKUP(H78,'Flat Owner List for Vlookup'!C:D,2,FALSE)</f>
        <v>VIKAS KANDOI</v>
      </c>
      <c r="J78" s="30" t="s">
        <v>675</v>
      </c>
      <c r="K78" s="26"/>
    </row>
    <row r="79" spans="1:11" x14ac:dyDescent="0.25">
      <c r="A79" s="21">
        <v>44132</v>
      </c>
      <c r="B79" s="30" t="s">
        <v>676</v>
      </c>
      <c r="C79" s="34" t="s">
        <v>204</v>
      </c>
      <c r="D79" s="30" t="s">
        <v>208</v>
      </c>
      <c r="E79" s="34">
        <v>3399</v>
      </c>
      <c r="F79" s="34">
        <v>0</v>
      </c>
      <c r="G79" s="44">
        <f t="shared" si="0"/>
        <v>396961.30000000005</v>
      </c>
      <c r="H79" s="17" t="s">
        <v>246</v>
      </c>
      <c r="I79" s="27" t="str">
        <f>VLOOKUP(H79,'Flat Owner List for Vlookup'!C:D,2,FALSE)</f>
        <v>NITESH H. MEDH &amp; SUSHILA H. MEDH</v>
      </c>
      <c r="J79" s="30" t="s">
        <v>467</v>
      </c>
      <c r="K79" s="26"/>
    </row>
    <row r="80" spans="1:11" x14ac:dyDescent="0.25">
      <c r="A80" s="21">
        <v>44133</v>
      </c>
      <c r="B80" s="30" t="s">
        <v>673</v>
      </c>
      <c r="C80" s="34" t="s">
        <v>204</v>
      </c>
      <c r="D80" s="30" t="s">
        <v>208</v>
      </c>
      <c r="E80" s="34">
        <v>3394</v>
      </c>
      <c r="F80" s="34">
        <v>0</v>
      </c>
      <c r="G80" s="44">
        <f t="shared" si="0"/>
        <v>400355.30000000005</v>
      </c>
      <c r="H80" s="17" t="s">
        <v>282</v>
      </c>
      <c r="I80" s="27" t="str">
        <f>VLOOKUP(H80,'Flat Owner List for Vlookup'!C:D,2,FALSE)</f>
        <v>MANOJ BORADE</v>
      </c>
      <c r="J80" s="30" t="s">
        <v>467</v>
      </c>
      <c r="K80" s="26"/>
    </row>
    <row r="81" spans="1:11" x14ac:dyDescent="0.25">
      <c r="A81" s="21">
        <v>44133</v>
      </c>
      <c r="B81" s="30" t="s">
        <v>537</v>
      </c>
      <c r="C81" s="34" t="s">
        <v>205</v>
      </c>
      <c r="D81" s="30" t="s">
        <v>539</v>
      </c>
      <c r="E81" s="34">
        <v>0</v>
      </c>
      <c r="F81" s="34">
        <v>25000</v>
      </c>
      <c r="G81" s="44">
        <f t="shared" si="0"/>
        <v>375355.30000000005</v>
      </c>
      <c r="H81" s="17"/>
      <c r="I81" s="27" t="s">
        <v>661</v>
      </c>
      <c r="J81" s="30" t="s">
        <v>539</v>
      </c>
      <c r="K81" s="26"/>
    </row>
    <row r="82" spans="1:11" x14ac:dyDescent="0.25">
      <c r="A82" s="21">
        <v>44133</v>
      </c>
      <c r="B82" s="30" t="s">
        <v>537</v>
      </c>
      <c r="C82" s="34" t="s">
        <v>205</v>
      </c>
      <c r="D82" s="30" t="s">
        <v>539</v>
      </c>
      <c r="E82" s="34">
        <v>0</v>
      </c>
      <c r="F82" s="34">
        <v>41300</v>
      </c>
      <c r="G82" s="44">
        <f t="shared" si="0"/>
        <v>334055.30000000005</v>
      </c>
      <c r="H82" s="17"/>
      <c r="I82" s="27" t="s">
        <v>662</v>
      </c>
      <c r="J82" s="30" t="s">
        <v>539</v>
      </c>
      <c r="K82" s="26"/>
    </row>
    <row r="83" spans="1:11" x14ac:dyDescent="0.25">
      <c r="A83" s="21">
        <v>44134</v>
      </c>
      <c r="B83" s="30" t="s">
        <v>677</v>
      </c>
      <c r="C83" s="34" t="s">
        <v>204</v>
      </c>
      <c r="D83" s="30" t="s">
        <v>208</v>
      </c>
      <c r="E83" s="34">
        <v>3404</v>
      </c>
      <c r="F83" s="34">
        <v>0</v>
      </c>
      <c r="G83" s="44">
        <f t="shared" si="0"/>
        <v>337459.30000000005</v>
      </c>
      <c r="H83" s="17" t="s">
        <v>281</v>
      </c>
      <c r="I83" s="27" t="str">
        <f>VLOOKUP(H83,'Flat Owner List for Vlookup'!C:D,2,FALSE)</f>
        <v>UMESH CHOUDHARI</v>
      </c>
      <c r="J83" s="30" t="s">
        <v>467</v>
      </c>
      <c r="K83" s="26"/>
    </row>
    <row r="84" spans="1:11" x14ac:dyDescent="0.25">
      <c r="A84" s="21">
        <v>44134</v>
      </c>
      <c r="B84" s="30" t="s">
        <v>678</v>
      </c>
      <c r="C84" s="34" t="s">
        <v>204</v>
      </c>
      <c r="D84" s="30" t="s">
        <v>208</v>
      </c>
      <c r="E84" s="34">
        <v>4604</v>
      </c>
      <c r="F84" s="34">
        <v>0</v>
      </c>
      <c r="G84" s="44">
        <f t="shared" si="0"/>
        <v>342063.30000000005</v>
      </c>
      <c r="H84" s="17" t="s">
        <v>247</v>
      </c>
      <c r="I84" s="27" t="str">
        <f>VLOOKUP(H84,'Flat Owner List for Vlookup'!C:D,2,FALSE)</f>
        <v>SHARAD LOKHANDE</v>
      </c>
      <c r="J84" s="30" t="s">
        <v>467</v>
      </c>
      <c r="K84" s="26"/>
    </row>
    <row r="85" spans="1:11" x14ac:dyDescent="0.25">
      <c r="A85" s="21">
        <v>44135</v>
      </c>
      <c r="B85" s="30" t="s">
        <v>683</v>
      </c>
      <c r="C85" s="34" t="s">
        <v>204</v>
      </c>
      <c r="D85" s="30" t="s">
        <v>208</v>
      </c>
      <c r="E85" s="34">
        <v>5636</v>
      </c>
      <c r="F85" s="34">
        <v>0</v>
      </c>
      <c r="G85" s="44">
        <f t="shared" si="0"/>
        <v>347699.30000000005</v>
      </c>
      <c r="H85" s="17" t="s">
        <v>233</v>
      </c>
      <c r="I85" s="27" t="str">
        <f>VLOOKUP(H85,'Flat Owner List for Vlookup'!C:D,2,FALSE)</f>
        <v>SUNNY CHHANGANI</v>
      </c>
      <c r="J85" s="30" t="s">
        <v>467</v>
      </c>
      <c r="K85" s="26"/>
    </row>
    <row r="86" spans="1:11" x14ac:dyDescent="0.25">
      <c r="A86" s="21">
        <v>44135</v>
      </c>
      <c r="B86" s="30" t="s">
        <v>684</v>
      </c>
      <c r="C86" s="34" t="s">
        <v>204</v>
      </c>
      <c r="D86" s="30" t="s">
        <v>208</v>
      </c>
      <c r="E86" s="34">
        <v>2136</v>
      </c>
      <c r="F86" s="34">
        <v>0</v>
      </c>
      <c r="G86" s="44">
        <f t="shared" si="0"/>
        <v>349835.30000000005</v>
      </c>
      <c r="H86" s="17" t="s">
        <v>242</v>
      </c>
      <c r="I86" s="27" t="str">
        <f>VLOOKUP(H86,'Flat Owner List for Vlookup'!C:D,2,FALSE)</f>
        <v>JYOTI SHAILESH TIWARI</v>
      </c>
      <c r="J86" s="30" t="s">
        <v>467</v>
      </c>
      <c r="K86" s="26"/>
    </row>
    <row r="87" spans="1:11" x14ac:dyDescent="0.25">
      <c r="A87" s="21">
        <v>44135</v>
      </c>
      <c r="B87" s="30" t="s">
        <v>685</v>
      </c>
      <c r="C87" s="34" t="s">
        <v>204</v>
      </c>
      <c r="D87" s="30" t="s">
        <v>208</v>
      </c>
      <c r="E87" s="34">
        <f>6946-3538</f>
        <v>3408</v>
      </c>
      <c r="F87" s="34">
        <v>0</v>
      </c>
      <c r="G87" s="44">
        <f t="shared" si="0"/>
        <v>353243.30000000005</v>
      </c>
      <c r="H87" s="17" t="s">
        <v>253</v>
      </c>
      <c r="I87" s="27" t="str">
        <f>VLOOKUP(H87,'Flat Owner List for Vlookup'!C:D,2,FALSE)</f>
        <v>MUKESH DIXIT</v>
      </c>
      <c r="J87" s="30" t="s">
        <v>467</v>
      </c>
      <c r="K87" s="26"/>
    </row>
    <row r="88" spans="1:11" x14ac:dyDescent="0.25">
      <c r="A88" s="21">
        <v>44135</v>
      </c>
      <c r="B88" s="30" t="s">
        <v>686</v>
      </c>
      <c r="C88" s="34" t="s">
        <v>204</v>
      </c>
      <c r="D88" s="30" t="s">
        <v>208</v>
      </c>
      <c r="E88" s="34">
        <v>3538</v>
      </c>
      <c r="F88" s="34">
        <v>0</v>
      </c>
      <c r="G88" s="44">
        <f t="shared" si="0"/>
        <v>356781.30000000005</v>
      </c>
      <c r="H88" s="17" t="s">
        <v>263</v>
      </c>
      <c r="I88" s="27" t="str">
        <f>VLOOKUP(H88,'Flat Owner List for Vlookup'!C:D,2,FALSE)</f>
        <v>RITESH DIXIT /DHARMENDRA MISHRA</v>
      </c>
      <c r="J88" s="30" t="s">
        <v>467</v>
      </c>
      <c r="K88" s="26"/>
    </row>
    <row r="89" spans="1:11" x14ac:dyDescent="0.25">
      <c r="A89" s="21">
        <v>44135</v>
      </c>
      <c r="B89" s="30" t="s">
        <v>682</v>
      </c>
      <c r="C89" s="34" t="s">
        <v>204</v>
      </c>
      <c r="D89" s="30" t="s">
        <v>208</v>
      </c>
      <c r="E89" s="34">
        <v>3408</v>
      </c>
      <c r="F89" s="34">
        <v>0</v>
      </c>
      <c r="G89" s="44">
        <f t="shared" si="0"/>
        <v>360189.30000000005</v>
      </c>
      <c r="H89" s="17" t="s">
        <v>291</v>
      </c>
      <c r="I89" s="27" t="str">
        <f>VLOOKUP(H89,'Flat Owner List for Vlookup'!C:D,2,FALSE)</f>
        <v>TUSHAR BANSODE</v>
      </c>
      <c r="J89" s="30" t="s">
        <v>467</v>
      </c>
      <c r="K89" s="26"/>
    </row>
    <row r="90" spans="1:11" x14ac:dyDescent="0.25">
      <c r="A90" s="21">
        <v>44135</v>
      </c>
      <c r="B90" s="30" t="s">
        <v>613</v>
      </c>
      <c r="C90" s="34" t="s">
        <v>204</v>
      </c>
      <c r="D90" s="30" t="s">
        <v>208</v>
      </c>
      <c r="E90" s="34">
        <v>2877</v>
      </c>
      <c r="F90" s="34">
        <v>0</v>
      </c>
      <c r="G90" s="44">
        <f t="shared" si="0"/>
        <v>363066.30000000005</v>
      </c>
      <c r="H90" s="17" t="s">
        <v>250</v>
      </c>
      <c r="I90" s="27" t="str">
        <f>VLOOKUP(H90,'Flat Owner List for Vlookup'!C:D,2,FALSE)</f>
        <v>SHAKTIVEL MUDALIYAR</v>
      </c>
      <c r="J90" s="30" t="s">
        <v>675</v>
      </c>
      <c r="K90" s="26"/>
    </row>
    <row r="91" spans="1:11" x14ac:dyDescent="0.25">
      <c r="A91" s="21">
        <v>44135</v>
      </c>
      <c r="B91" s="30" t="s">
        <v>649</v>
      </c>
      <c r="C91" s="34" t="s">
        <v>204</v>
      </c>
      <c r="D91" s="30" t="s">
        <v>208</v>
      </c>
      <c r="E91" s="34">
        <v>3394</v>
      </c>
      <c r="F91" s="34">
        <v>0</v>
      </c>
      <c r="G91" s="44">
        <f t="shared" si="0"/>
        <v>366460.30000000005</v>
      </c>
      <c r="H91" s="17" t="s">
        <v>284</v>
      </c>
      <c r="I91" s="27" t="str">
        <f>VLOOKUP(H91,'Flat Owner List for Vlookup'!C:D,2,FALSE)</f>
        <v>PAWANKUMAR TIWARI</v>
      </c>
      <c r="J91" s="30" t="s">
        <v>467</v>
      </c>
      <c r="K91" s="26"/>
    </row>
    <row r="92" spans="1:11" x14ac:dyDescent="0.25">
      <c r="A92" s="21">
        <v>44135</v>
      </c>
      <c r="B92" s="30" t="s">
        <v>688</v>
      </c>
      <c r="C92" s="34" t="s">
        <v>204</v>
      </c>
      <c r="D92" s="30" t="s">
        <v>208</v>
      </c>
      <c r="E92" s="34">
        <v>3183</v>
      </c>
      <c r="F92" s="34">
        <v>0</v>
      </c>
      <c r="G92" s="44">
        <f t="shared" si="0"/>
        <v>369643.30000000005</v>
      </c>
      <c r="H92" s="17" t="s">
        <v>410</v>
      </c>
      <c r="I92" s="27" t="str">
        <f>VLOOKUP(H92,'Flat Owner List for Vlookup'!C:D,2,FALSE)</f>
        <v>ANUJA AJAY PARASHAR</v>
      </c>
      <c r="J92" s="30" t="s">
        <v>467</v>
      </c>
      <c r="K92" s="26"/>
    </row>
    <row r="93" spans="1:11" x14ac:dyDescent="0.25">
      <c r="A93" s="21"/>
      <c r="B93" s="30"/>
      <c r="C93" s="34"/>
      <c r="D93" s="30"/>
      <c r="E93" s="34"/>
      <c r="F93" s="34"/>
      <c r="G93" s="44"/>
      <c r="H93" s="17"/>
      <c r="I93" s="27"/>
      <c r="J93" s="30"/>
      <c r="K93" s="26"/>
    </row>
    <row r="94" spans="1:11" x14ac:dyDescent="0.25">
      <c r="A94" s="21">
        <v>44134</v>
      </c>
      <c r="B94" s="30" t="s">
        <v>538</v>
      </c>
      <c r="C94" s="34" t="s">
        <v>205</v>
      </c>
      <c r="D94" s="30" t="s">
        <v>540</v>
      </c>
      <c r="E94" s="34">
        <v>0</v>
      </c>
      <c r="F94" s="34">
        <v>75000</v>
      </c>
      <c r="G94" s="44"/>
      <c r="H94" s="17" t="s">
        <v>220</v>
      </c>
      <c r="I94" s="27"/>
      <c r="J94" s="30" t="s">
        <v>540</v>
      </c>
      <c r="K94" s="54" t="s">
        <v>687</v>
      </c>
    </row>
    <row r="95" spans="1:11" x14ac:dyDescent="0.25">
      <c r="A95" s="21">
        <v>44134</v>
      </c>
      <c r="B95" s="30" t="s">
        <v>680</v>
      </c>
      <c r="C95" s="34" t="s">
        <v>204</v>
      </c>
      <c r="D95" s="30" t="s">
        <v>208</v>
      </c>
      <c r="E95" s="34">
        <v>4652</v>
      </c>
      <c r="F95" s="34">
        <v>0</v>
      </c>
      <c r="G95" s="44">
        <f>G84+E95-F95</f>
        <v>346715.30000000005</v>
      </c>
      <c r="H95" s="17" t="s">
        <v>278</v>
      </c>
      <c r="I95" s="27" t="str">
        <f>VLOOKUP(H95,'Flat Owner List for Vlookup'!C:D,2,FALSE)</f>
        <v>SUNITA SINGH/LOKENDRA SINGH</v>
      </c>
      <c r="J95" s="30" t="s">
        <v>467</v>
      </c>
      <c r="K95" s="54" t="s">
        <v>681</v>
      </c>
    </row>
    <row r="96" spans="1:11" x14ac:dyDescent="0.25">
      <c r="A96" s="21"/>
      <c r="B96" s="30"/>
      <c r="C96" s="34"/>
      <c r="D96" s="30"/>
      <c r="E96" s="34"/>
      <c r="F96" s="34"/>
      <c r="G96" s="44"/>
      <c r="H96" s="17"/>
      <c r="I96" s="27"/>
      <c r="J96" s="30"/>
      <c r="K96" s="26"/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26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26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30"/>
      <c r="K99" s="26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26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26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26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30"/>
      <c r="K103" s="26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26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26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26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26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26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26"/>
    </row>
    <row r="110" spans="1:11" x14ac:dyDescent="0.25">
      <c r="A110" s="21"/>
      <c r="B110" s="30"/>
      <c r="C110" s="34"/>
      <c r="D110" s="30"/>
      <c r="E110" s="34"/>
      <c r="F110" s="34"/>
      <c r="G110" s="44"/>
      <c r="H110" s="17"/>
      <c r="I110" s="27"/>
      <c r="J110" s="30"/>
      <c r="K110" s="26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26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26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26"/>
    </row>
    <row r="114" spans="1:11" x14ac:dyDescent="0.25">
      <c r="A114" s="21"/>
      <c r="B114" s="30"/>
      <c r="C114" s="34"/>
      <c r="D114" s="30"/>
      <c r="E114" s="34"/>
      <c r="F114" s="34"/>
      <c r="G114" s="44"/>
      <c r="H114" s="17"/>
      <c r="I114" s="27"/>
      <c r="J114" s="30"/>
      <c r="K114" s="26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26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26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26"/>
    </row>
    <row r="118" spans="1:11" x14ac:dyDescent="0.25">
      <c r="A118" s="21"/>
      <c r="B118" s="30"/>
      <c r="C118" s="34"/>
      <c r="D118" s="30"/>
      <c r="E118" s="34"/>
      <c r="F118" s="34"/>
      <c r="G118" s="44"/>
      <c r="H118" s="17"/>
      <c r="I118" s="27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30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26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26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26"/>
    </row>
    <row r="136" spans="1:11" x14ac:dyDescent="0.25">
      <c r="A136" s="21"/>
      <c r="B136" s="30"/>
      <c r="C136" s="34"/>
      <c r="D136" s="30"/>
      <c r="E136" s="34"/>
      <c r="F136" s="34"/>
      <c r="G136" s="44"/>
      <c r="H136" s="17"/>
      <c r="I136" s="27"/>
      <c r="J136" s="30"/>
      <c r="K136" s="26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26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26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26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26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30"/>
      <c r="K141" s="26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26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26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26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26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26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26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26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26"/>
    </row>
    <row r="152" spans="1:11" x14ac:dyDescent="0.25">
      <c r="A152" s="21"/>
      <c r="B152" s="30"/>
      <c r="C152" s="34"/>
      <c r="D152" s="30"/>
      <c r="E152" s="34"/>
      <c r="F152" s="34"/>
      <c r="G152" s="44"/>
      <c r="H152" s="17"/>
      <c r="I152" s="27"/>
      <c r="J152" s="30"/>
      <c r="K152" s="26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26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26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  <row r="157" spans="1:11" x14ac:dyDescent="0.25">
      <c r="A157" s="21"/>
      <c r="B157" s="30"/>
      <c r="C157" s="34"/>
      <c r="D157" s="30"/>
      <c r="E157" s="34"/>
      <c r="F157" s="34"/>
      <c r="G157" s="44"/>
      <c r="H157" s="17"/>
      <c r="I157" s="27"/>
      <c r="J157" s="30"/>
      <c r="K157" s="42"/>
    </row>
    <row r="158" spans="1:11" x14ac:dyDescent="0.25">
      <c r="A158" s="21"/>
      <c r="B158" s="30"/>
      <c r="C158" s="34"/>
      <c r="D158" s="30"/>
      <c r="E158" s="34"/>
      <c r="F158" s="34"/>
      <c r="G158" s="44"/>
      <c r="H158" s="17"/>
      <c r="I158" s="27"/>
      <c r="J158" s="30"/>
      <c r="K158" s="42"/>
    </row>
    <row r="159" spans="1:11" x14ac:dyDescent="0.25">
      <c r="A159" s="21"/>
      <c r="B159" s="30"/>
      <c r="C159" s="34"/>
      <c r="D159" s="30"/>
      <c r="E159" s="34"/>
      <c r="F159" s="34"/>
      <c r="G159" s="44"/>
      <c r="H159" s="17"/>
      <c r="I159" s="27"/>
      <c r="J159" s="30"/>
      <c r="K159" s="42"/>
    </row>
    <row r="160" spans="1:11" x14ac:dyDescent="0.25">
      <c r="A160" s="21"/>
      <c r="B160" s="30"/>
      <c r="C160" s="34"/>
      <c r="D160" s="30"/>
      <c r="E160" s="34"/>
      <c r="F160" s="34"/>
      <c r="G160" s="44"/>
      <c r="H160" s="17"/>
      <c r="I160" s="27"/>
      <c r="J160" s="30"/>
      <c r="K160" s="42"/>
    </row>
    <row r="161" spans="1:11" x14ac:dyDescent="0.25">
      <c r="A161" s="21"/>
      <c r="B161" s="30"/>
      <c r="C161" s="34"/>
      <c r="D161" s="30"/>
      <c r="E161" s="34"/>
      <c r="F161" s="34"/>
      <c r="G161" s="44"/>
      <c r="H161" s="17"/>
      <c r="I161" s="27"/>
      <c r="J161" s="30"/>
      <c r="K161" s="26"/>
    </row>
    <row r="162" spans="1:11" x14ac:dyDescent="0.25">
      <c r="A162" s="21"/>
      <c r="B162" s="30"/>
      <c r="C162" s="34"/>
      <c r="D162" s="30"/>
      <c r="E162" s="34"/>
      <c r="F162" s="34"/>
      <c r="G162" s="44"/>
      <c r="H162" s="17"/>
      <c r="I162" s="27"/>
      <c r="J162" s="30"/>
      <c r="K162" s="26"/>
    </row>
    <row r="163" spans="1:11" x14ac:dyDescent="0.25">
      <c r="A163" s="21"/>
      <c r="B163" s="30"/>
      <c r="C163" s="34"/>
      <c r="D163" s="30"/>
      <c r="E163" s="34"/>
      <c r="F163" s="34"/>
      <c r="G163" s="44"/>
      <c r="H163" s="17"/>
      <c r="I163" s="27"/>
      <c r="J163" s="30"/>
      <c r="K163" s="26"/>
    </row>
    <row r="164" spans="1:11" x14ac:dyDescent="0.25">
      <c r="A164" s="21"/>
      <c r="B164" s="30"/>
      <c r="C164" s="34"/>
      <c r="D164" s="30"/>
      <c r="E164" s="34"/>
      <c r="F164" s="34"/>
      <c r="G164" s="44"/>
      <c r="H164" s="17"/>
      <c r="I164" s="27"/>
      <c r="J164" s="30"/>
      <c r="K164" s="26"/>
    </row>
    <row r="165" spans="1:11" x14ac:dyDescent="0.25">
      <c r="A165" s="21"/>
      <c r="B165" s="30"/>
      <c r="C165" s="34"/>
      <c r="D165" s="30"/>
      <c r="E165" s="34"/>
      <c r="F165" s="34"/>
      <c r="G165" s="44"/>
      <c r="H165" s="17"/>
      <c r="I165" s="27"/>
      <c r="J165" s="30"/>
      <c r="K165" s="26"/>
    </row>
    <row r="166" spans="1:11" x14ac:dyDescent="0.25">
      <c r="A166" s="21"/>
      <c r="B166" s="30"/>
      <c r="C166" s="34"/>
      <c r="D166" s="30"/>
      <c r="E166" s="34"/>
      <c r="F166" s="34"/>
      <c r="G166" s="44"/>
      <c r="H166" s="17"/>
      <c r="I166" s="27"/>
      <c r="J166" s="30"/>
      <c r="K166" s="26"/>
    </row>
    <row r="167" spans="1:11" x14ac:dyDescent="0.25">
      <c r="A167" s="21"/>
      <c r="B167" s="30"/>
      <c r="C167" s="34"/>
      <c r="D167" s="30"/>
      <c r="E167" s="34"/>
      <c r="F167" s="34"/>
      <c r="G167" s="44"/>
      <c r="H167" s="17"/>
      <c r="I167" s="27"/>
      <c r="J167" s="30"/>
      <c r="K167" s="26"/>
    </row>
    <row r="168" spans="1:11" x14ac:dyDescent="0.25">
      <c r="A168" s="21"/>
      <c r="B168" s="30"/>
      <c r="C168" s="34"/>
      <c r="D168" s="30"/>
      <c r="E168" s="34"/>
      <c r="F168" s="34"/>
      <c r="G168" s="44"/>
      <c r="H168" s="17"/>
      <c r="I168" s="27"/>
      <c r="J168" s="30"/>
      <c r="K168" s="26"/>
    </row>
    <row r="169" spans="1:11" x14ac:dyDescent="0.25">
      <c r="A169" s="21"/>
      <c r="B169" s="30"/>
      <c r="C169" s="34"/>
      <c r="D169" s="30"/>
      <c r="E169" s="34"/>
      <c r="F169" s="34"/>
      <c r="G169" s="44"/>
      <c r="H169" s="17"/>
      <c r="I169" s="27"/>
      <c r="J169" s="30"/>
      <c r="K169" s="26"/>
    </row>
    <row r="170" spans="1:11" x14ac:dyDescent="0.25">
      <c r="A170" s="21"/>
      <c r="B170" s="30"/>
      <c r="C170" s="34"/>
      <c r="D170" s="30"/>
      <c r="E170" s="34"/>
      <c r="F170" s="34"/>
      <c r="G170" s="44"/>
      <c r="H170" s="17"/>
      <c r="I170" s="27"/>
      <c r="J170" s="30"/>
      <c r="K170" s="26"/>
    </row>
    <row r="171" spans="1:11" x14ac:dyDescent="0.25">
      <c r="A171" s="21"/>
      <c r="B171" s="30"/>
      <c r="C171" s="34"/>
      <c r="D171" s="30"/>
      <c r="E171" s="34"/>
      <c r="F171" s="34"/>
      <c r="G171" s="44"/>
      <c r="H171" s="17"/>
      <c r="I171" s="27"/>
      <c r="J171" s="30"/>
      <c r="K171" s="26"/>
    </row>
    <row r="172" spans="1:11" x14ac:dyDescent="0.25">
      <c r="A172" s="21"/>
      <c r="B172" s="30"/>
      <c r="C172" s="34"/>
      <c r="D172" s="30"/>
      <c r="E172" s="34"/>
      <c r="F172" s="34"/>
      <c r="G172" s="44"/>
      <c r="H172" s="17"/>
      <c r="I172" s="27"/>
      <c r="J172" s="30"/>
      <c r="K172" s="26"/>
    </row>
    <row r="173" spans="1:11" x14ac:dyDescent="0.25">
      <c r="A173" s="21"/>
      <c r="B173" s="30"/>
      <c r="C173" s="34"/>
      <c r="D173" s="30"/>
      <c r="E173" s="34"/>
      <c r="F173" s="34"/>
      <c r="G173" s="44"/>
      <c r="H173" s="17"/>
      <c r="I173" s="27"/>
      <c r="J173" s="30"/>
      <c r="K173" s="26"/>
    </row>
    <row r="174" spans="1:11" x14ac:dyDescent="0.25">
      <c r="A174" s="21"/>
      <c r="B174" s="30"/>
      <c r="C174" s="34"/>
      <c r="D174" s="30"/>
      <c r="E174" s="34"/>
      <c r="F174" s="34"/>
      <c r="G174" s="44"/>
      <c r="H174" s="17"/>
      <c r="I174" s="27"/>
      <c r="J174" s="30"/>
      <c r="K174" s="26"/>
    </row>
    <row r="175" spans="1:11" x14ac:dyDescent="0.25">
      <c r="A175" s="21"/>
      <c r="B175" s="30"/>
      <c r="C175" s="34"/>
      <c r="D175" s="30"/>
      <c r="E175" s="34"/>
      <c r="F175" s="34"/>
      <c r="G175" s="44"/>
      <c r="H175" s="17"/>
      <c r="I175" s="27"/>
      <c r="J175" s="30"/>
      <c r="K175" s="26"/>
    </row>
    <row r="176" spans="1:11" x14ac:dyDescent="0.25">
      <c r="A176" s="21"/>
      <c r="B176" s="30"/>
      <c r="C176" s="34"/>
      <c r="D176" s="30"/>
      <c r="E176" s="34"/>
      <c r="F176" s="34"/>
      <c r="G176" s="44"/>
      <c r="H176" s="17"/>
      <c r="I176" s="27"/>
      <c r="J176" s="30"/>
      <c r="K176" s="26"/>
    </row>
    <row r="177" spans="1:11" x14ac:dyDescent="0.25">
      <c r="A177" s="21"/>
      <c r="B177" s="30"/>
      <c r="C177" s="34"/>
      <c r="D177" s="30"/>
      <c r="E177" s="34"/>
      <c r="F177" s="34"/>
      <c r="G177" s="44"/>
      <c r="H177" s="17"/>
      <c r="I177" s="27"/>
      <c r="J177" s="30"/>
      <c r="K177" s="26"/>
    </row>
    <row r="178" spans="1:11" x14ac:dyDescent="0.25">
      <c r="A178" s="21"/>
      <c r="B178" s="30"/>
      <c r="C178" s="34"/>
      <c r="D178" s="30"/>
      <c r="E178" s="34"/>
      <c r="F178" s="34"/>
      <c r="G178" s="44"/>
      <c r="H178" s="17"/>
      <c r="I178" s="27"/>
      <c r="J178" s="30"/>
      <c r="K178" s="26"/>
    </row>
    <row r="179" spans="1:11" x14ac:dyDescent="0.25">
      <c r="A179" s="21"/>
      <c r="B179" s="30"/>
      <c r="C179" s="34"/>
      <c r="D179" s="30"/>
      <c r="E179" s="34"/>
      <c r="F179" s="34"/>
      <c r="G179" s="44"/>
      <c r="H179" s="17"/>
      <c r="I179" s="27"/>
      <c r="J179" s="30"/>
      <c r="K179" s="26"/>
    </row>
    <row r="180" spans="1:11" x14ac:dyDescent="0.25">
      <c r="A180" s="21"/>
      <c r="B180" s="30"/>
      <c r="C180" s="34"/>
      <c r="D180" s="30"/>
      <c r="E180" s="34"/>
      <c r="F180" s="34"/>
      <c r="G180" s="44"/>
      <c r="H180" s="17"/>
      <c r="I180" s="27"/>
      <c r="J180" s="30"/>
      <c r="K180" s="26"/>
    </row>
  </sheetData>
  <autoFilter ref="A9:K161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topLeftCell="A76" zoomScaleNormal="100" zoomScaleSheetLayoutView="90" workbookViewId="0">
      <selection activeCell="A90" sqref="A90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44136</v>
      </c>
      <c r="B10" s="30" t="s">
        <v>414</v>
      </c>
      <c r="C10" s="34"/>
      <c r="D10" s="30" t="s">
        <v>689</v>
      </c>
      <c r="E10" s="34">
        <v>0</v>
      </c>
      <c r="F10" s="34">
        <v>0</v>
      </c>
      <c r="G10" s="44">
        <f>'Oct-20'!G92</f>
        <v>369643.30000000005</v>
      </c>
      <c r="H10" s="17"/>
      <c r="I10" s="27"/>
      <c r="J10" s="30" t="s">
        <v>689</v>
      </c>
      <c r="K10" s="26"/>
    </row>
    <row r="11" spans="1:11" x14ac:dyDescent="0.25">
      <c r="A11" s="21">
        <v>44136</v>
      </c>
      <c r="B11" s="30" t="s">
        <v>695</v>
      </c>
      <c r="C11" s="34" t="s">
        <v>204</v>
      </c>
      <c r="D11" s="30" t="s">
        <v>208</v>
      </c>
      <c r="E11" s="34">
        <v>4604</v>
      </c>
      <c r="F11" s="34">
        <v>0</v>
      </c>
      <c r="G11" s="44">
        <f>G10+E11-F11</f>
        <v>374247.30000000005</v>
      </c>
      <c r="H11" s="17" t="s">
        <v>276</v>
      </c>
      <c r="I11" s="27" t="str">
        <f>VLOOKUP(H11,'Flat Owner List for Vlookup'!C:D,2,FALSE)</f>
        <v>RAMESH INDULKAR</v>
      </c>
      <c r="J11" s="30" t="s">
        <v>467</v>
      </c>
      <c r="K11" s="42"/>
    </row>
    <row r="12" spans="1:11" x14ac:dyDescent="0.25">
      <c r="A12" s="21">
        <v>44136</v>
      </c>
      <c r="B12" s="30" t="s">
        <v>214</v>
      </c>
      <c r="C12" s="34" t="s">
        <v>204</v>
      </c>
      <c r="D12" s="30" t="s">
        <v>214</v>
      </c>
      <c r="E12" s="34">
        <v>2790</v>
      </c>
      <c r="F12" s="34">
        <v>0</v>
      </c>
      <c r="G12" s="44">
        <f t="shared" ref="G12:G60" si="0">G11+E12-F12</f>
        <v>377037.30000000005</v>
      </c>
      <c r="H12" s="17" t="s">
        <v>220</v>
      </c>
      <c r="I12" s="27" t="s">
        <v>214</v>
      </c>
      <c r="J12" s="30" t="s">
        <v>690</v>
      </c>
      <c r="K12" s="42"/>
    </row>
    <row r="13" spans="1:11" x14ac:dyDescent="0.25">
      <c r="A13" s="21">
        <v>44136</v>
      </c>
      <c r="B13" s="30" t="s">
        <v>691</v>
      </c>
      <c r="C13" s="34" t="s">
        <v>204</v>
      </c>
      <c r="D13" s="30" t="s">
        <v>208</v>
      </c>
      <c r="E13" s="34">
        <v>9257</v>
      </c>
      <c r="F13" s="34">
        <v>0</v>
      </c>
      <c r="G13" s="44">
        <f t="shared" si="0"/>
        <v>386294.30000000005</v>
      </c>
      <c r="H13" s="17" t="s">
        <v>267</v>
      </c>
      <c r="I13" s="27" t="str">
        <f>VLOOKUP(H13,'Flat Owner List for Vlookup'!C:D,2,FALSE)</f>
        <v>KAUSHAL JHA</v>
      </c>
      <c r="J13" s="30" t="s">
        <v>551</v>
      </c>
      <c r="K13" s="42"/>
    </row>
    <row r="14" spans="1:11" x14ac:dyDescent="0.25">
      <c r="A14" s="21">
        <v>44136</v>
      </c>
      <c r="B14" s="30" t="s">
        <v>692</v>
      </c>
      <c r="C14" s="34" t="s">
        <v>204</v>
      </c>
      <c r="D14" s="30" t="s">
        <v>208</v>
      </c>
      <c r="E14" s="34">
        <v>4604</v>
      </c>
      <c r="F14" s="34">
        <v>0</v>
      </c>
      <c r="G14" s="44">
        <f t="shared" si="0"/>
        <v>390898.30000000005</v>
      </c>
      <c r="H14" s="17" t="s">
        <v>240</v>
      </c>
      <c r="I14" s="27" t="str">
        <f>VLOOKUP(H14,'Flat Owner List for Vlookup'!C:D,2,FALSE)</f>
        <v>RAJESH MISHRA</v>
      </c>
      <c r="J14" s="30" t="s">
        <v>467</v>
      </c>
      <c r="K14" s="26"/>
    </row>
    <row r="15" spans="1:11" x14ac:dyDescent="0.25">
      <c r="A15" s="21">
        <v>44136</v>
      </c>
      <c r="B15" s="30" t="s">
        <v>159</v>
      </c>
      <c r="C15" s="34" t="s">
        <v>204</v>
      </c>
      <c r="D15" s="30" t="s">
        <v>208</v>
      </c>
      <c r="E15" s="34">
        <v>3524</v>
      </c>
      <c r="F15" s="34">
        <v>0</v>
      </c>
      <c r="G15" s="44">
        <f t="shared" si="0"/>
        <v>394422.30000000005</v>
      </c>
      <c r="H15" s="17" t="s">
        <v>268</v>
      </c>
      <c r="I15" s="27" t="str">
        <f>VLOOKUP(H15,'Flat Owner List for Vlookup'!C:D,2,FALSE)</f>
        <v>SANTOSH MISHRA</v>
      </c>
      <c r="J15" s="30" t="s">
        <v>467</v>
      </c>
      <c r="K15" s="26"/>
    </row>
    <row r="16" spans="1:11" x14ac:dyDescent="0.25">
      <c r="A16" s="21">
        <v>44136</v>
      </c>
      <c r="B16" s="30" t="s">
        <v>159</v>
      </c>
      <c r="C16" s="34" t="s">
        <v>204</v>
      </c>
      <c r="D16" s="30" t="s">
        <v>208</v>
      </c>
      <c r="E16" s="34">
        <f>3408+20</f>
        <v>3428</v>
      </c>
      <c r="F16" s="34">
        <v>0</v>
      </c>
      <c r="G16" s="44">
        <f t="shared" si="0"/>
        <v>397850.30000000005</v>
      </c>
      <c r="H16" s="17" t="s">
        <v>269</v>
      </c>
      <c r="I16" s="27" t="str">
        <f>VLOOKUP(H16,'Flat Owner List for Vlookup'!C:D,2,FALSE)</f>
        <v>SANTOSH MISHRA</v>
      </c>
      <c r="J16" s="30" t="s">
        <v>467</v>
      </c>
      <c r="K16" s="26"/>
    </row>
    <row r="17" spans="1:11" x14ac:dyDescent="0.25">
      <c r="A17" s="21">
        <v>44136</v>
      </c>
      <c r="B17" s="30" t="s">
        <v>437</v>
      </c>
      <c r="C17" s="34" t="s">
        <v>204</v>
      </c>
      <c r="D17" s="30" t="s">
        <v>208</v>
      </c>
      <c r="E17" s="34">
        <v>4604</v>
      </c>
      <c r="F17" s="34">
        <v>0</v>
      </c>
      <c r="G17" s="44">
        <f t="shared" si="0"/>
        <v>402454.30000000005</v>
      </c>
      <c r="H17" s="17" t="s">
        <v>226</v>
      </c>
      <c r="I17" s="27" t="str">
        <f>VLOOKUP(H17,'Flat Owner List for Vlookup'!C:D,2,FALSE)</f>
        <v>SANJIT KUMAR JENA</v>
      </c>
      <c r="J17" s="30" t="s">
        <v>675</v>
      </c>
      <c r="K17" s="26"/>
    </row>
    <row r="18" spans="1:11" x14ac:dyDescent="0.25">
      <c r="A18" s="21">
        <v>44136</v>
      </c>
      <c r="B18" s="30" t="s">
        <v>693</v>
      </c>
      <c r="C18" s="34" t="s">
        <v>204</v>
      </c>
      <c r="D18" s="30" t="s">
        <v>208</v>
      </c>
      <c r="E18" s="34">
        <v>3183</v>
      </c>
      <c r="F18" s="34">
        <v>0</v>
      </c>
      <c r="G18" s="44">
        <f t="shared" si="0"/>
        <v>405637.30000000005</v>
      </c>
      <c r="H18" s="17" t="s">
        <v>295</v>
      </c>
      <c r="I18" s="27" t="str">
        <f>VLOOKUP(H18,'Flat Owner List for Vlookup'!C:D,2,FALSE)</f>
        <v>KISHAN CHANDA</v>
      </c>
      <c r="J18" s="30" t="s">
        <v>426</v>
      </c>
      <c r="K18" s="26"/>
    </row>
    <row r="19" spans="1:11" x14ac:dyDescent="0.25">
      <c r="A19" s="21">
        <v>44136</v>
      </c>
      <c r="B19" s="30" t="s">
        <v>694</v>
      </c>
      <c r="C19" s="34" t="s">
        <v>204</v>
      </c>
      <c r="D19" s="30" t="s">
        <v>208</v>
      </c>
      <c r="E19" s="34">
        <v>2211</v>
      </c>
      <c r="F19" s="34">
        <v>0</v>
      </c>
      <c r="G19" s="44">
        <f t="shared" si="0"/>
        <v>407848.30000000005</v>
      </c>
      <c r="H19" s="17" t="s">
        <v>262</v>
      </c>
      <c r="I19" s="27" t="str">
        <f>VLOOKUP(H19,'Flat Owner List for Vlookup'!C:D,2,FALSE)</f>
        <v>JAINARAYAN DUBEY</v>
      </c>
      <c r="J19" s="30" t="s">
        <v>675</v>
      </c>
      <c r="K19" s="26"/>
    </row>
    <row r="20" spans="1:11" x14ac:dyDescent="0.25">
      <c r="A20" s="21">
        <v>44137</v>
      </c>
      <c r="B20" s="30" t="s">
        <v>610</v>
      </c>
      <c r="C20" s="34" t="s">
        <v>204</v>
      </c>
      <c r="D20" s="30" t="s">
        <v>208</v>
      </c>
      <c r="E20" s="34">
        <v>4604</v>
      </c>
      <c r="F20" s="34">
        <v>0</v>
      </c>
      <c r="G20" s="44">
        <f t="shared" si="0"/>
        <v>412452.30000000005</v>
      </c>
      <c r="H20" s="17" t="s">
        <v>235</v>
      </c>
      <c r="I20" s="27" t="str">
        <f>VLOOKUP(H20,'Flat Owner List for Vlookup'!C:D,2,FALSE)</f>
        <v>PARTH BHARTIA</v>
      </c>
      <c r="J20" s="30" t="s">
        <v>675</v>
      </c>
      <c r="K20" s="26"/>
    </row>
    <row r="21" spans="1:11" x14ac:dyDescent="0.25">
      <c r="A21" s="21">
        <v>44137</v>
      </c>
      <c r="B21" s="30" t="s">
        <v>620</v>
      </c>
      <c r="C21" s="34" t="s">
        <v>204</v>
      </c>
      <c r="D21" s="30" t="s">
        <v>208</v>
      </c>
      <c r="E21" s="34">
        <v>3538</v>
      </c>
      <c r="F21" s="34">
        <v>0</v>
      </c>
      <c r="G21" s="44">
        <f t="shared" si="0"/>
        <v>415990.30000000005</v>
      </c>
      <c r="H21" s="17" t="s">
        <v>248</v>
      </c>
      <c r="I21" s="27" t="str">
        <f>VLOOKUP(H21,'Flat Owner List for Vlookup'!C:D,2,FALSE)</f>
        <v>ARVIND SINGH</v>
      </c>
      <c r="J21" s="30" t="s">
        <v>675</v>
      </c>
      <c r="K21" s="26"/>
    </row>
    <row r="22" spans="1:11" x14ac:dyDescent="0.25">
      <c r="A22" s="21">
        <v>44138</v>
      </c>
      <c r="B22" s="30" t="s">
        <v>680</v>
      </c>
      <c r="C22" s="34" t="s">
        <v>205</v>
      </c>
      <c r="D22" s="30" t="s">
        <v>208</v>
      </c>
      <c r="E22" s="34">
        <v>4652</v>
      </c>
      <c r="F22" s="34">
        <v>0</v>
      </c>
      <c r="G22" s="44">
        <f t="shared" si="0"/>
        <v>420642.30000000005</v>
      </c>
      <c r="H22" s="17" t="s">
        <v>278</v>
      </c>
      <c r="I22" s="27" t="str">
        <f>VLOOKUP(H22,'Flat Owner List for Vlookup'!C:D,2,FALSE)</f>
        <v>SUNITA SINGH/LOKENDRA SINGH</v>
      </c>
      <c r="J22" s="30" t="s">
        <v>467</v>
      </c>
      <c r="K22" s="26"/>
    </row>
    <row r="23" spans="1:11" x14ac:dyDescent="0.25">
      <c r="A23" s="21">
        <v>44138</v>
      </c>
      <c r="B23" s="30" t="s">
        <v>538</v>
      </c>
      <c r="C23" s="34" t="s">
        <v>205</v>
      </c>
      <c r="D23" s="30" t="s">
        <v>540</v>
      </c>
      <c r="E23" s="34">
        <v>0</v>
      </c>
      <c r="F23" s="34">
        <v>75000</v>
      </c>
      <c r="G23" s="44">
        <f>G22+E23-F23</f>
        <v>345642.30000000005</v>
      </c>
      <c r="H23" s="17" t="s">
        <v>220</v>
      </c>
      <c r="I23" s="27"/>
      <c r="J23" s="30" t="s">
        <v>540</v>
      </c>
      <c r="K23" s="26"/>
    </row>
    <row r="24" spans="1:11" x14ac:dyDescent="0.25">
      <c r="A24" s="21">
        <v>44139</v>
      </c>
      <c r="B24" s="30" t="s">
        <v>696</v>
      </c>
      <c r="C24" s="34" t="s">
        <v>204</v>
      </c>
      <c r="D24" s="30" t="s">
        <v>208</v>
      </c>
      <c r="E24" s="34">
        <v>17262</v>
      </c>
      <c r="F24" s="34">
        <v>0</v>
      </c>
      <c r="G24" s="44">
        <f t="shared" si="0"/>
        <v>362904.30000000005</v>
      </c>
      <c r="H24" s="17" t="s">
        <v>270</v>
      </c>
      <c r="I24" s="27" t="str">
        <f>VLOOKUP(H24,'Flat Owner List for Vlookup'!C:D,2,FALSE)</f>
        <v>BARKU KHAIRE</v>
      </c>
      <c r="J24" s="30" t="s">
        <v>697</v>
      </c>
      <c r="K24" s="26"/>
    </row>
    <row r="25" spans="1:11" x14ac:dyDescent="0.25">
      <c r="A25" s="21">
        <v>44139</v>
      </c>
      <c r="B25" s="30" t="s">
        <v>616</v>
      </c>
      <c r="C25" s="34" t="s">
        <v>204</v>
      </c>
      <c r="D25" s="30" t="s">
        <v>208</v>
      </c>
      <c r="E25" s="34">
        <v>3533</v>
      </c>
      <c r="F25" s="34">
        <v>0</v>
      </c>
      <c r="G25" s="44">
        <f t="shared" si="0"/>
        <v>366437.30000000005</v>
      </c>
      <c r="H25" s="17" t="s">
        <v>230</v>
      </c>
      <c r="I25" s="27" t="str">
        <f>VLOOKUP(H25,'Flat Owner List for Vlookup'!C:D,2,FALSE)</f>
        <v>SAVITA K. GANDHE &amp; KRISHIKANT M. GANDHE</v>
      </c>
      <c r="J25" s="30" t="s">
        <v>675</v>
      </c>
      <c r="K25" s="26"/>
    </row>
    <row r="26" spans="1:11" x14ac:dyDescent="0.25">
      <c r="A26" s="21">
        <v>44140</v>
      </c>
      <c r="B26" s="30" t="s">
        <v>614</v>
      </c>
      <c r="C26" s="34" t="s">
        <v>204</v>
      </c>
      <c r="D26" s="30" t="s">
        <v>208</v>
      </c>
      <c r="E26" s="34">
        <v>4652</v>
      </c>
      <c r="F26" s="34">
        <v>0</v>
      </c>
      <c r="G26" s="44">
        <f t="shared" si="0"/>
        <v>371089.30000000005</v>
      </c>
      <c r="H26" s="17" t="s">
        <v>266</v>
      </c>
      <c r="I26" s="27" t="str">
        <f>VLOOKUP(H26,'Flat Owner List for Vlookup'!C:D,2,FALSE)</f>
        <v>VIKASKUMAR SINGH</v>
      </c>
      <c r="J26" s="30" t="s">
        <v>675</v>
      </c>
      <c r="K26" s="26"/>
    </row>
    <row r="27" spans="1:11" x14ac:dyDescent="0.25">
      <c r="A27" s="21">
        <v>44142</v>
      </c>
      <c r="B27" s="30" t="s">
        <v>621</v>
      </c>
      <c r="C27" s="34" t="s">
        <v>204</v>
      </c>
      <c r="D27" s="30" t="s">
        <v>208</v>
      </c>
      <c r="E27" s="34">
        <v>3408</v>
      </c>
      <c r="F27" s="34">
        <v>0</v>
      </c>
      <c r="G27" s="44">
        <f t="shared" si="0"/>
        <v>374497.30000000005</v>
      </c>
      <c r="H27" s="17" t="s">
        <v>285</v>
      </c>
      <c r="I27" s="27" t="str">
        <f>VLOOKUP(H27,'Flat Owner List for Vlookup'!C:D,2,FALSE)</f>
        <v>RAKESH BAGADE</v>
      </c>
      <c r="J27" s="30" t="s">
        <v>675</v>
      </c>
      <c r="K27" s="26"/>
    </row>
    <row r="28" spans="1:11" x14ac:dyDescent="0.2">
      <c r="A28" s="21">
        <v>44142</v>
      </c>
      <c r="B28" s="30" t="s">
        <v>592</v>
      </c>
      <c r="C28" s="34" t="s">
        <v>205</v>
      </c>
      <c r="D28" s="30" t="s">
        <v>593</v>
      </c>
      <c r="E28" s="34">
        <v>0</v>
      </c>
      <c r="F28" s="34">
        <v>54000</v>
      </c>
      <c r="G28" s="44">
        <f t="shared" si="0"/>
        <v>320497.30000000005</v>
      </c>
      <c r="H28" s="17" t="s">
        <v>220</v>
      </c>
      <c r="I28" s="27"/>
      <c r="J28" s="1" t="s">
        <v>599</v>
      </c>
      <c r="K28" s="26"/>
    </row>
    <row r="29" spans="1:11" x14ac:dyDescent="0.25">
      <c r="A29" s="21">
        <v>44143</v>
      </c>
      <c r="B29" s="30" t="s">
        <v>633</v>
      </c>
      <c r="C29" s="34" t="s">
        <v>204</v>
      </c>
      <c r="D29" s="30" t="s">
        <v>208</v>
      </c>
      <c r="E29" s="34">
        <v>3404</v>
      </c>
      <c r="F29" s="34">
        <v>0</v>
      </c>
      <c r="G29" s="44">
        <f t="shared" si="0"/>
        <v>323901.30000000005</v>
      </c>
      <c r="H29" s="17" t="s">
        <v>286</v>
      </c>
      <c r="I29" s="27" t="str">
        <f>VLOOKUP(H29,'Flat Owner List for Vlookup'!C:D,2,FALSE)</f>
        <v>HITENDRA WASANIYA</v>
      </c>
      <c r="J29" s="30" t="s">
        <v>675</v>
      </c>
      <c r="K29" s="26"/>
    </row>
    <row r="30" spans="1:11" x14ac:dyDescent="0.25">
      <c r="A30" s="21">
        <v>44143</v>
      </c>
      <c r="B30" s="30" t="s">
        <v>628</v>
      </c>
      <c r="C30" s="34" t="s">
        <v>204</v>
      </c>
      <c r="D30" s="30" t="s">
        <v>208</v>
      </c>
      <c r="E30" s="34">
        <v>4604</v>
      </c>
      <c r="F30" s="34">
        <v>0</v>
      </c>
      <c r="G30" s="44">
        <f t="shared" si="0"/>
        <v>328505.30000000005</v>
      </c>
      <c r="H30" s="17" t="s">
        <v>237</v>
      </c>
      <c r="I30" s="27" t="str">
        <f>VLOOKUP(H30,'Flat Owner List for Vlookup'!C:D,2,FALSE)</f>
        <v>RAKESH MANOHARLAL SAINI &amp; VIKRAM M. SAINI</v>
      </c>
      <c r="J30" s="30" t="s">
        <v>675</v>
      </c>
      <c r="K30" s="26"/>
    </row>
    <row r="31" spans="1:11" x14ac:dyDescent="0.25">
      <c r="A31" s="21">
        <v>44143</v>
      </c>
      <c r="B31" s="30" t="s">
        <v>708</v>
      </c>
      <c r="C31" s="34" t="s">
        <v>204</v>
      </c>
      <c r="D31" s="30" t="s">
        <v>208</v>
      </c>
      <c r="E31" s="34">
        <v>3418</v>
      </c>
      <c r="F31" s="34">
        <v>0</v>
      </c>
      <c r="G31" s="44">
        <f t="shared" si="0"/>
        <v>331923.30000000005</v>
      </c>
      <c r="H31" s="17" t="s">
        <v>229</v>
      </c>
      <c r="I31" s="27" t="str">
        <f>VLOOKUP(H31,'Flat Owner List for Vlookup'!C:D,2,FALSE)</f>
        <v>BEBI R RAJENDRA PAWAR &amp; MUKESH R. PAWAR &amp; RAJENDRA L. PAWAR</v>
      </c>
      <c r="J31" s="30" t="s">
        <v>675</v>
      </c>
      <c r="K31" s="26"/>
    </row>
    <row r="32" spans="1:11" x14ac:dyDescent="0.25">
      <c r="A32" s="21">
        <v>44144</v>
      </c>
      <c r="B32" s="30" t="s">
        <v>635</v>
      </c>
      <c r="C32" s="34" t="s">
        <v>205</v>
      </c>
      <c r="D32" s="30" t="s">
        <v>208</v>
      </c>
      <c r="E32" s="34">
        <v>4604</v>
      </c>
      <c r="F32" s="34">
        <v>0</v>
      </c>
      <c r="G32" s="44">
        <f t="shared" si="0"/>
        <v>336527.30000000005</v>
      </c>
      <c r="H32" s="17" t="s">
        <v>261</v>
      </c>
      <c r="I32" s="27" t="str">
        <f>VLOOKUP(H32,'Flat Owner List for Vlookup'!C:D,2,FALSE)</f>
        <v>DHARMANT SINGH</v>
      </c>
      <c r="J32" s="30" t="s">
        <v>675</v>
      </c>
      <c r="K32" s="26"/>
    </row>
    <row r="33" spans="1:11" x14ac:dyDescent="0.25">
      <c r="A33" s="21">
        <v>44144</v>
      </c>
      <c r="B33" s="30" t="s">
        <v>709</v>
      </c>
      <c r="C33" s="34" t="s">
        <v>204</v>
      </c>
      <c r="D33" s="30" t="s">
        <v>208</v>
      </c>
      <c r="E33" s="34">
        <v>3524</v>
      </c>
      <c r="F33" s="34">
        <v>0</v>
      </c>
      <c r="G33" s="44">
        <f t="shared" si="0"/>
        <v>340051.30000000005</v>
      </c>
      <c r="H33" s="17" t="s">
        <v>251</v>
      </c>
      <c r="I33" s="27" t="str">
        <f>VLOOKUP(H33,'Flat Owner List for Vlookup'!C:D,2,FALSE)</f>
        <v>DEEPAK PATIL</v>
      </c>
      <c r="J33" s="30" t="s">
        <v>675</v>
      </c>
      <c r="K33" s="26"/>
    </row>
    <row r="34" spans="1:11" x14ac:dyDescent="0.25">
      <c r="A34" s="21">
        <v>44144</v>
      </c>
      <c r="B34" s="30" t="s">
        <v>637</v>
      </c>
      <c r="C34" s="34" t="s">
        <v>204</v>
      </c>
      <c r="D34" s="30" t="s">
        <v>208</v>
      </c>
      <c r="E34" s="34">
        <v>4604</v>
      </c>
      <c r="F34" s="34">
        <v>0</v>
      </c>
      <c r="G34" s="44">
        <f t="shared" si="0"/>
        <v>344655.30000000005</v>
      </c>
      <c r="H34" s="17" t="s">
        <v>249</v>
      </c>
      <c r="I34" s="27" t="str">
        <f>VLOOKUP(H34,'Flat Owner List for Vlookup'!C:D,2,FALSE)</f>
        <v>SHREEKANT POOJARI</v>
      </c>
      <c r="J34" s="30" t="s">
        <v>675</v>
      </c>
      <c r="K34" s="26"/>
    </row>
    <row r="35" spans="1:11" x14ac:dyDescent="0.25">
      <c r="A35" s="21">
        <v>44144</v>
      </c>
      <c r="B35" s="30" t="s">
        <v>616</v>
      </c>
      <c r="C35" s="34" t="s">
        <v>204</v>
      </c>
      <c r="D35" s="30" t="s">
        <v>208</v>
      </c>
      <c r="E35" s="34">
        <v>3528</v>
      </c>
      <c r="F35" s="34">
        <v>0</v>
      </c>
      <c r="G35" s="44">
        <f t="shared" si="0"/>
        <v>348183.30000000005</v>
      </c>
      <c r="H35" s="17" t="s">
        <v>225</v>
      </c>
      <c r="I35" s="27" t="str">
        <f>VLOOKUP(H35,'Flat Owner List for Vlookup'!C:D,2,FALSE)</f>
        <v>MANIK AMBADAS KHARDE &amp; SWAPNIL MANIK KHARDE</v>
      </c>
      <c r="J35" s="30" t="s">
        <v>675</v>
      </c>
      <c r="K35" s="26"/>
    </row>
    <row r="36" spans="1:11" x14ac:dyDescent="0.25">
      <c r="A36" s="21">
        <v>44145</v>
      </c>
      <c r="B36" s="30" t="s">
        <v>641</v>
      </c>
      <c r="C36" s="34" t="s">
        <v>204</v>
      </c>
      <c r="D36" s="30" t="s">
        <v>208</v>
      </c>
      <c r="E36" s="34">
        <v>3533</v>
      </c>
      <c r="F36" s="34">
        <v>0</v>
      </c>
      <c r="G36" s="44">
        <f t="shared" si="0"/>
        <v>351716.30000000005</v>
      </c>
      <c r="H36" s="17" t="s">
        <v>238</v>
      </c>
      <c r="I36" s="27" t="str">
        <f>VLOOKUP(H36,'Flat Owner List for Vlookup'!C:D,2,FALSE)</f>
        <v>GANPATLAL C. CHAUDHARI &amp; SURAJDEVI G. CHAUDHARI &amp; SHYAMA P. CHAUDHARI</v>
      </c>
      <c r="J36" s="30" t="s">
        <v>675</v>
      </c>
      <c r="K36" s="26"/>
    </row>
    <row r="37" spans="1:11" x14ac:dyDescent="0.25">
      <c r="A37" s="21">
        <v>44145</v>
      </c>
      <c r="B37" s="30" t="s">
        <v>632</v>
      </c>
      <c r="C37" s="34" t="s">
        <v>204</v>
      </c>
      <c r="D37" s="30" t="s">
        <v>208</v>
      </c>
      <c r="E37" s="34">
        <v>4604</v>
      </c>
      <c r="F37" s="34">
        <v>0</v>
      </c>
      <c r="G37" s="44">
        <f t="shared" si="0"/>
        <v>356320.30000000005</v>
      </c>
      <c r="H37" s="17" t="s">
        <v>254</v>
      </c>
      <c r="I37" s="27" t="str">
        <f>VLOOKUP(H37,'Flat Owner List for Vlookup'!C:D,2,FALSE)</f>
        <v>SHAKTI SINGH RATHORE</v>
      </c>
      <c r="J37" s="30" t="s">
        <v>675</v>
      </c>
      <c r="K37" s="26"/>
    </row>
    <row r="38" spans="1:11" x14ac:dyDescent="0.25">
      <c r="A38" s="21">
        <v>44145</v>
      </c>
      <c r="B38" s="30" t="s">
        <v>646</v>
      </c>
      <c r="C38" s="34" t="s">
        <v>204</v>
      </c>
      <c r="D38" s="30" t="s">
        <v>208</v>
      </c>
      <c r="E38" s="34">
        <v>4604</v>
      </c>
      <c r="F38" s="34">
        <v>0</v>
      </c>
      <c r="G38" s="44">
        <f t="shared" si="0"/>
        <v>360924.30000000005</v>
      </c>
      <c r="H38" s="17" t="s">
        <v>256</v>
      </c>
      <c r="I38" s="27" t="str">
        <f>VLOOKUP(H38,'Flat Owner List for Vlookup'!C:D,2,FALSE)</f>
        <v>SUMITCHAND SINGH</v>
      </c>
      <c r="J38" s="30" t="s">
        <v>675</v>
      </c>
      <c r="K38" s="26"/>
    </row>
    <row r="39" spans="1:11" x14ac:dyDescent="0.25">
      <c r="A39" s="21">
        <v>44145</v>
      </c>
      <c r="B39" s="30" t="s">
        <v>639</v>
      </c>
      <c r="C39" s="34" t="s">
        <v>204</v>
      </c>
      <c r="D39" s="30" t="s">
        <v>208</v>
      </c>
      <c r="E39" s="34">
        <v>2877</v>
      </c>
      <c r="F39" s="34">
        <v>0</v>
      </c>
      <c r="G39" s="44">
        <f t="shared" si="0"/>
        <v>363801.30000000005</v>
      </c>
      <c r="H39" s="17" t="s">
        <v>236</v>
      </c>
      <c r="I39" s="27" t="str">
        <f>VLOOKUP(H39,'Flat Owner List for Vlookup'!C:D,2,FALSE)</f>
        <v>NARAYAN A. POOJARI &amp; JAILAXMI N. POOJARI</v>
      </c>
      <c r="J39" s="30" t="s">
        <v>675</v>
      </c>
      <c r="K39" s="26"/>
    </row>
    <row r="40" spans="1:11" x14ac:dyDescent="0.25">
      <c r="A40" s="21">
        <v>44145</v>
      </c>
      <c r="B40" s="30" t="s">
        <v>645</v>
      </c>
      <c r="C40" s="34" t="s">
        <v>204</v>
      </c>
      <c r="D40" s="30" t="s">
        <v>208</v>
      </c>
      <c r="E40" s="34">
        <v>3399</v>
      </c>
      <c r="F40" s="34">
        <v>0</v>
      </c>
      <c r="G40" s="44">
        <f t="shared" si="0"/>
        <v>367200.30000000005</v>
      </c>
      <c r="H40" s="17" t="s">
        <v>228</v>
      </c>
      <c r="I40" s="27" t="str">
        <f>VLOOKUP(H40,'Flat Owner List for Vlookup'!C:D,2,FALSE)</f>
        <v>SUNIL NIRMALE</v>
      </c>
      <c r="J40" s="30" t="s">
        <v>675</v>
      </c>
      <c r="K40" s="26"/>
    </row>
    <row r="41" spans="1:11" x14ac:dyDescent="0.25">
      <c r="A41" s="21">
        <v>44145</v>
      </c>
      <c r="B41" s="30" t="s">
        <v>630</v>
      </c>
      <c r="C41" s="34" t="s">
        <v>204</v>
      </c>
      <c r="D41" s="30" t="s">
        <v>208</v>
      </c>
      <c r="E41" s="34">
        <v>4604</v>
      </c>
      <c r="F41" s="34">
        <v>0</v>
      </c>
      <c r="G41" s="44">
        <f t="shared" si="0"/>
        <v>371804.30000000005</v>
      </c>
      <c r="H41" s="17" t="s">
        <v>239</v>
      </c>
      <c r="I41" s="27" t="str">
        <f>VLOOKUP(H41,'Flat Owner List for Vlookup'!C:D,2,FALSE)</f>
        <v>R RAJAN</v>
      </c>
      <c r="J41" s="30" t="s">
        <v>675</v>
      </c>
      <c r="K41" s="26"/>
    </row>
    <row r="42" spans="1:11" x14ac:dyDescent="0.25">
      <c r="A42" s="21">
        <v>44145</v>
      </c>
      <c r="B42" s="30" t="s">
        <v>629</v>
      </c>
      <c r="C42" s="34" t="s">
        <v>204</v>
      </c>
      <c r="D42" s="30" t="s">
        <v>208</v>
      </c>
      <c r="E42" s="34">
        <v>4594</v>
      </c>
      <c r="F42" s="34">
        <v>0</v>
      </c>
      <c r="G42" s="44">
        <f t="shared" si="0"/>
        <v>376398.30000000005</v>
      </c>
      <c r="H42" s="17" t="s">
        <v>232</v>
      </c>
      <c r="I42" s="27" t="str">
        <f>VLOOKUP(H42,'Flat Owner List for Vlookup'!C:D,2,FALSE)</f>
        <v>UMAR SHARMA &amp; HARIPRASAD SHARMA</v>
      </c>
      <c r="J42" s="30" t="s">
        <v>675</v>
      </c>
      <c r="K42" s="26"/>
    </row>
    <row r="43" spans="1:11" x14ac:dyDescent="0.25">
      <c r="A43" s="21">
        <v>44145</v>
      </c>
      <c r="B43" s="30" t="s">
        <v>631</v>
      </c>
      <c r="C43" s="34" t="s">
        <v>204</v>
      </c>
      <c r="D43" s="30" t="s">
        <v>208</v>
      </c>
      <c r="E43" s="34">
        <v>3538</v>
      </c>
      <c r="F43" s="34">
        <v>0</v>
      </c>
      <c r="G43" s="44">
        <f t="shared" si="0"/>
        <v>379936.30000000005</v>
      </c>
      <c r="H43" s="17" t="s">
        <v>258</v>
      </c>
      <c r="I43" s="27" t="str">
        <f>VLOOKUP(H43,'Flat Owner List for Vlookup'!C:D,2,FALSE)</f>
        <v>AKASH TECHCHANDANI</v>
      </c>
      <c r="J43" s="30" t="s">
        <v>675</v>
      </c>
      <c r="K43" s="26"/>
    </row>
    <row r="44" spans="1:11" x14ac:dyDescent="0.25">
      <c r="A44" s="21">
        <v>44146</v>
      </c>
      <c r="B44" s="30" t="s">
        <v>420</v>
      </c>
      <c r="C44" s="34" t="s">
        <v>422</v>
      </c>
      <c r="D44" s="30" t="s">
        <v>423</v>
      </c>
      <c r="E44" s="34">
        <v>0</v>
      </c>
      <c r="F44" s="34">
        <v>100000</v>
      </c>
      <c r="G44" s="44">
        <f>G43+E44-F44</f>
        <v>279936.30000000005</v>
      </c>
      <c r="H44" s="17" t="s">
        <v>220</v>
      </c>
      <c r="I44" s="27"/>
      <c r="J44" s="30" t="s">
        <v>710</v>
      </c>
      <c r="K44" s="26"/>
    </row>
    <row r="45" spans="1:11" x14ac:dyDescent="0.25">
      <c r="A45" s="21">
        <v>44146</v>
      </c>
      <c r="B45" s="30" t="s">
        <v>421</v>
      </c>
      <c r="C45" s="34" t="s">
        <v>422</v>
      </c>
      <c r="D45" s="30" t="s">
        <v>423</v>
      </c>
      <c r="E45" s="34">
        <v>0</v>
      </c>
      <c r="F45" s="34">
        <v>354</v>
      </c>
      <c r="G45" s="44">
        <f t="shared" si="0"/>
        <v>279582.30000000005</v>
      </c>
      <c r="H45" s="17" t="s">
        <v>220</v>
      </c>
      <c r="I45" s="27"/>
      <c r="J45" s="30" t="s">
        <v>711</v>
      </c>
      <c r="K45" s="26"/>
    </row>
    <row r="46" spans="1:11" x14ac:dyDescent="0.25">
      <c r="A46" s="21">
        <v>44147</v>
      </c>
      <c r="B46" s="30" t="s">
        <v>712</v>
      </c>
      <c r="C46" s="34" t="s">
        <v>205</v>
      </c>
      <c r="D46" s="30" t="s">
        <v>208</v>
      </c>
      <c r="E46" s="34">
        <v>3408</v>
      </c>
      <c r="F46" s="34">
        <v>0</v>
      </c>
      <c r="G46" s="44">
        <f t="shared" si="0"/>
        <v>282990.30000000005</v>
      </c>
      <c r="H46" s="17" t="s">
        <v>264</v>
      </c>
      <c r="I46" s="27" t="str">
        <f>VLOOKUP(H46,'Flat Owner List for Vlookup'!C:D,2,FALSE)</f>
        <v>RAMASARE GUPTA/YASH PATWA - RENT</v>
      </c>
      <c r="J46" s="30" t="s">
        <v>675</v>
      </c>
      <c r="K46" s="26"/>
    </row>
    <row r="47" spans="1:11" x14ac:dyDescent="0.25">
      <c r="A47" s="21">
        <v>44147</v>
      </c>
      <c r="B47" s="30" t="s">
        <v>448</v>
      </c>
      <c r="C47" s="34" t="s">
        <v>205</v>
      </c>
      <c r="D47" s="30" t="s">
        <v>449</v>
      </c>
      <c r="E47" s="34">
        <v>0</v>
      </c>
      <c r="F47" s="34">
        <v>27500</v>
      </c>
      <c r="G47" s="44">
        <f t="shared" si="0"/>
        <v>255490.30000000005</v>
      </c>
      <c r="H47" s="17" t="s">
        <v>220</v>
      </c>
      <c r="I47" s="27"/>
      <c r="J47" s="30" t="s">
        <v>713</v>
      </c>
      <c r="K47" s="26"/>
    </row>
    <row r="48" spans="1:11" x14ac:dyDescent="0.25">
      <c r="A48" s="21">
        <v>44147</v>
      </c>
      <c r="B48" s="30" t="s">
        <v>616</v>
      </c>
      <c r="C48" s="34" t="s">
        <v>204</v>
      </c>
      <c r="D48" s="30" t="s">
        <v>208</v>
      </c>
      <c r="E48" s="34">
        <v>4450</v>
      </c>
      <c r="F48" s="34">
        <v>0</v>
      </c>
      <c r="G48" s="44">
        <f t="shared" si="0"/>
        <v>259940.30000000005</v>
      </c>
      <c r="H48" s="17" t="s">
        <v>283</v>
      </c>
      <c r="I48" s="27" t="str">
        <f>VLOOKUP(H48,'Flat Owner List for Vlookup'!C:D,2,FALSE)</f>
        <v>SWAPNIL AHIRRAO</v>
      </c>
      <c r="J48" s="30" t="s">
        <v>675</v>
      </c>
      <c r="K48" s="26"/>
    </row>
    <row r="49" spans="1:11" x14ac:dyDescent="0.25">
      <c r="A49" s="21">
        <v>44147</v>
      </c>
      <c r="B49" s="30" t="s">
        <v>715</v>
      </c>
      <c r="C49" s="34" t="s">
        <v>204</v>
      </c>
      <c r="D49" s="30" t="s">
        <v>208</v>
      </c>
      <c r="E49" s="34">
        <v>4652</v>
      </c>
      <c r="F49" s="34">
        <v>0</v>
      </c>
      <c r="G49" s="44">
        <f t="shared" si="0"/>
        <v>264592.30000000005</v>
      </c>
      <c r="H49" s="17" t="s">
        <v>223</v>
      </c>
      <c r="I49" s="27" t="str">
        <f>VLOOKUP(H49,'Flat Owner List for Vlookup'!C:D,2,FALSE)</f>
        <v>ROHAN MOOLYA</v>
      </c>
      <c r="J49" s="30" t="s">
        <v>675</v>
      </c>
      <c r="K49" s="26"/>
    </row>
    <row r="50" spans="1:11" x14ac:dyDescent="0.25">
      <c r="A50" s="21">
        <v>44147</v>
      </c>
      <c r="B50" s="30" t="s">
        <v>716</v>
      </c>
      <c r="C50" s="34" t="s">
        <v>204</v>
      </c>
      <c r="D50" s="30" t="s">
        <v>470</v>
      </c>
      <c r="E50" s="34">
        <v>0</v>
      </c>
      <c r="F50" s="34">
        <v>23.6</v>
      </c>
      <c r="G50" s="44">
        <f t="shared" si="0"/>
        <v>264568.70000000007</v>
      </c>
      <c r="H50" s="17" t="s">
        <v>220</v>
      </c>
      <c r="I50" s="27"/>
      <c r="J50" s="30" t="s">
        <v>717</v>
      </c>
      <c r="K50" s="26"/>
    </row>
    <row r="51" spans="1:11" x14ac:dyDescent="0.25">
      <c r="A51" s="21">
        <v>44147</v>
      </c>
      <c r="B51" s="30" t="s">
        <v>714</v>
      </c>
      <c r="C51" s="34" t="s">
        <v>204</v>
      </c>
      <c r="D51" s="30" t="s">
        <v>208</v>
      </c>
      <c r="E51" s="34">
        <v>4594</v>
      </c>
      <c r="F51" s="34">
        <v>0</v>
      </c>
      <c r="G51" s="44">
        <f t="shared" si="0"/>
        <v>269162.70000000007</v>
      </c>
      <c r="H51" s="17" t="s">
        <v>277</v>
      </c>
      <c r="I51" s="27" t="str">
        <f>VLOOKUP(H51,'Flat Owner List for Vlookup'!C:D,2,FALSE)</f>
        <v>PRAKASH CHAND</v>
      </c>
      <c r="J51" s="30" t="s">
        <v>675</v>
      </c>
      <c r="K51" s="26"/>
    </row>
    <row r="52" spans="1:11" x14ac:dyDescent="0.25">
      <c r="A52" s="21">
        <v>44149</v>
      </c>
      <c r="B52" s="30" t="s">
        <v>651</v>
      </c>
      <c r="C52" s="34" t="s">
        <v>204</v>
      </c>
      <c r="D52" s="30" t="s">
        <v>208</v>
      </c>
      <c r="E52" s="34">
        <v>3524</v>
      </c>
      <c r="F52" s="34">
        <v>0</v>
      </c>
      <c r="G52" s="44">
        <f t="shared" si="0"/>
        <v>272686.70000000007</v>
      </c>
      <c r="H52" s="17" t="s">
        <v>257</v>
      </c>
      <c r="I52" s="27" t="str">
        <f>VLOOKUP(H52,'Flat Owner List for Vlookup'!C:D,2,FALSE)</f>
        <v>PRAKASH BIKKAD</v>
      </c>
      <c r="J52" s="30" t="s">
        <v>675</v>
      </c>
      <c r="K52" s="26"/>
    </row>
    <row r="53" spans="1:11" x14ac:dyDescent="0.25">
      <c r="A53" s="21">
        <v>44150</v>
      </c>
      <c r="B53" s="30" t="s">
        <v>718</v>
      </c>
      <c r="C53" s="34" t="s">
        <v>204</v>
      </c>
      <c r="D53" s="30" t="s">
        <v>208</v>
      </c>
      <c r="E53" s="34">
        <v>3183</v>
      </c>
      <c r="F53" s="34">
        <v>0</v>
      </c>
      <c r="G53" s="44">
        <f t="shared" si="0"/>
        <v>275869.70000000007</v>
      </c>
      <c r="H53" s="17" t="s">
        <v>280</v>
      </c>
      <c r="I53" s="27" t="str">
        <f>VLOOKUP(H53,'Flat Owner List for Vlookup'!C:D,2,FALSE)</f>
        <v>RAMCHANDRA PANDEY (PRATIK)</v>
      </c>
      <c r="J53" s="30" t="s">
        <v>675</v>
      </c>
      <c r="K53" s="26"/>
    </row>
    <row r="54" spans="1:11" x14ac:dyDescent="0.25">
      <c r="A54" s="21">
        <v>44153</v>
      </c>
      <c r="B54" s="30" t="s">
        <v>649</v>
      </c>
      <c r="C54" s="34" t="s">
        <v>204</v>
      </c>
      <c r="D54" s="30" t="s">
        <v>208</v>
      </c>
      <c r="E54" s="34">
        <v>3528</v>
      </c>
      <c r="F54" s="34">
        <v>0</v>
      </c>
      <c r="G54" s="44">
        <f t="shared" si="0"/>
        <v>279397.70000000007</v>
      </c>
      <c r="H54" s="17" t="s">
        <v>224</v>
      </c>
      <c r="I54" s="27" t="str">
        <f>VLOOKUP(H54,'Flat Owner List for Vlookup'!C:D,2,FALSE)</f>
        <v>PAWAN MAROTRAO GHOTKAR &amp; VIBHA G. SHINDE</v>
      </c>
      <c r="J54" s="30" t="s">
        <v>675</v>
      </c>
      <c r="K54" s="26"/>
    </row>
    <row r="55" spans="1:11" x14ac:dyDescent="0.2">
      <c r="A55" s="21">
        <v>44154</v>
      </c>
      <c r="B55" s="30" t="s">
        <v>592</v>
      </c>
      <c r="C55" s="34" t="s">
        <v>205</v>
      </c>
      <c r="D55" s="30" t="s">
        <v>593</v>
      </c>
      <c r="E55" s="34">
        <v>0</v>
      </c>
      <c r="F55" s="34">
        <v>70000</v>
      </c>
      <c r="G55" s="44">
        <f t="shared" si="0"/>
        <v>209397.70000000007</v>
      </c>
      <c r="H55" s="17" t="s">
        <v>220</v>
      </c>
      <c r="I55" s="27"/>
      <c r="J55" s="1" t="s">
        <v>719</v>
      </c>
      <c r="K55" s="26"/>
    </row>
    <row r="56" spans="1:11" x14ac:dyDescent="0.25">
      <c r="A56" s="21">
        <v>44150</v>
      </c>
      <c r="B56" s="30" t="s">
        <v>648</v>
      </c>
      <c r="C56" s="34" t="s">
        <v>204</v>
      </c>
      <c r="D56" s="30" t="s">
        <v>208</v>
      </c>
      <c r="E56" s="34">
        <v>3399</v>
      </c>
      <c r="F56" s="34">
        <v>0</v>
      </c>
      <c r="G56" s="44">
        <f t="shared" si="0"/>
        <v>212796.70000000007</v>
      </c>
      <c r="H56" s="17" t="s">
        <v>292</v>
      </c>
      <c r="I56" s="27" t="str">
        <f>VLOOKUP(H56,'Flat Owner List for Vlookup'!C:D,2,FALSE)</f>
        <v>PANDURANG NANDANWAR</v>
      </c>
      <c r="J56" s="30" t="s">
        <v>675</v>
      </c>
      <c r="K56" s="26"/>
    </row>
    <row r="57" spans="1:11" x14ac:dyDescent="0.25">
      <c r="A57" s="21">
        <v>44155</v>
      </c>
      <c r="B57" s="30" t="s">
        <v>642</v>
      </c>
      <c r="C57" s="34" t="s">
        <v>204</v>
      </c>
      <c r="D57" s="30" t="s">
        <v>208</v>
      </c>
      <c r="E57" s="34">
        <v>3533</v>
      </c>
      <c r="F57" s="34">
        <v>0</v>
      </c>
      <c r="G57" s="44">
        <f t="shared" si="0"/>
        <v>216329.70000000007</v>
      </c>
      <c r="H57" s="17" t="s">
        <v>241</v>
      </c>
      <c r="I57" s="27" t="str">
        <f>VLOOKUP(H57,'Flat Owner List for Vlookup'!C:D,2,FALSE)</f>
        <v>AJAZ AHMED</v>
      </c>
      <c r="J57" s="30" t="s">
        <v>675</v>
      </c>
      <c r="K57" s="26"/>
    </row>
    <row r="58" spans="1:11" x14ac:dyDescent="0.25">
      <c r="A58" s="21">
        <v>44155</v>
      </c>
      <c r="B58" s="30" t="s">
        <v>722</v>
      </c>
      <c r="C58" s="34" t="s">
        <v>205</v>
      </c>
      <c r="D58" s="30" t="s">
        <v>208</v>
      </c>
      <c r="E58" s="34">
        <v>3460</v>
      </c>
      <c r="F58" s="34">
        <v>0</v>
      </c>
      <c r="G58" s="44">
        <f t="shared" si="0"/>
        <v>219789.70000000007</v>
      </c>
      <c r="H58" s="17" t="s">
        <v>298</v>
      </c>
      <c r="I58" s="27" t="str">
        <f>VLOOKUP(H58,'Flat Owner List for Vlookup'!C:D,2,FALSE)</f>
        <v>KALPANA SINGH / WAGH</v>
      </c>
      <c r="J58" s="30" t="s">
        <v>426</v>
      </c>
      <c r="K58" s="26"/>
    </row>
    <row r="59" spans="1:11" x14ac:dyDescent="0.25">
      <c r="A59" s="21">
        <v>44155</v>
      </c>
      <c r="B59" s="30" t="s">
        <v>723</v>
      </c>
      <c r="C59" s="34" t="s">
        <v>205</v>
      </c>
      <c r="D59" s="30" t="s">
        <v>208</v>
      </c>
      <c r="E59" s="34">
        <v>3221</v>
      </c>
      <c r="F59" s="34">
        <v>0</v>
      </c>
      <c r="G59" s="44">
        <f t="shared" si="0"/>
        <v>223010.70000000007</v>
      </c>
      <c r="H59" s="17" t="s">
        <v>290</v>
      </c>
      <c r="I59" s="27" t="str">
        <f>VLOOKUP(H59,'Flat Owner List for Vlookup'!C:D,2,FALSE)</f>
        <v>ASHOKKUMAR JAISWAL</v>
      </c>
      <c r="J59" s="30" t="s">
        <v>675</v>
      </c>
      <c r="K59" s="26"/>
    </row>
    <row r="60" spans="1:11" x14ac:dyDescent="0.25">
      <c r="A60" s="21">
        <v>44158</v>
      </c>
      <c r="B60" s="30" t="s">
        <v>679</v>
      </c>
      <c r="C60" s="34" t="s">
        <v>205</v>
      </c>
      <c r="D60" s="30" t="s">
        <v>208</v>
      </c>
      <c r="E60" s="34">
        <v>4604</v>
      </c>
      <c r="F60" s="34">
        <v>0</v>
      </c>
      <c r="G60" s="44">
        <f t="shared" si="0"/>
        <v>227614.70000000007</v>
      </c>
      <c r="H60" s="17" t="s">
        <v>279</v>
      </c>
      <c r="I60" s="27" t="str">
        <f>VLOOKUP(H60,'Flat Owner List for Vlookup'!C:D,2,FALSE)</f>
        <v>MONISH GADE</v>
      </c>
      <c r="J60" s="30" t="s">
        <v>675</v>
      </c>
      <c r="K60" s="26"/>
    </row>
    <row r="61" spans="1:11" x14ac:dyDescent="0.25">
      <c r="A61" s="21">
        <v>44158</v>
      </c>
      <c r="B61" s="30" t="s">
        <v>727</v>
      </c>
      <c r="C61" s="34" t="s">
        <v>204</v>
      </c>
      <c r="D61" s="30" t="s">
        <v>208</v>
      </c>
      <c r="E61" s="34">
        <v>2121</v>
      </c>
      <c r="F61" s="34">
        <v>0</v>
      </c>
      <c r="G61" s="44">
        <f t="shared" ref="G61:G91" si="1">G60+E61-F61</f>
        <v>229735.70000000007</v>
      </c>
      <c r="H61" s="17" t="s">
        <v>393</v>
      </c>
      <c r="I61" s="27" t="str">
        <f>VLOOKUP(H61,'Flat Owner List for Vlookup'!C:D,2,FALSE)</f>
        <v>MAHENDRA SINGH TARATIYA</v>
      </c>
      <c r="J61" s="30" t="s">
        <v>675</v>
      </c>
      <c r="K61" s="26"/>
    </row>
    <row r="62" spans="1:11" x14ac:dyDescent="0.25">
      <c r="A62" s="21">
        <v>44159</v>
      </c>
      <c r="B62" s="30" t="s">
        <v>643</v>
      </c>
      <c r="C62" s="34" t="s">
        <v>204</v>
      </c>
      <c r="D62" s="30" t="s">
        <v>208</v>
      </c>
      <c r="E62" s="34">
        <v>2124</v>
      </c>
      <c r="F62" s="34">
        <v>0</v>
      </c>
      <c r="G62" s="44">
        <f t="shared" si="1"/>
        <v>231859.70000000007</v>
      </c>
      <c r="H62" s="17" t="s">
        <v>243</v>
      </c>
      <c r="I62" s="27" t="str">
        <f>VLOOKUP(H62,'Flat Owner List for Vlookup'!C:D,2,FALSE)</f>
        <v>SAGAR NAGESH GHULE</v>
      </c>
      <c r="J62" s="30" t="s">
        <v>675</v>
      </c>
      <c r="K62" s="26"/>
    </row>
    <row r="63" spans="1:11" x14ac:dyDescent="0.25">
      <c r="A63" s="21">
        <v>44159</v>
      </c>
      <c r="B63" s="30" t="s">
        <v>647</v>
      </c>
      <c r="C63" s="34" t="s">
        <v>204</v>
      </c>
      <c r="D63" s="30" t="s">
        <v>208</v>
      </c>
      <c r="E63" s="34">
        <v>4652</v>
      </c>
      <c r="F63" s="34">
        <v>0</v>
      </c>
      <c r="G63" s="44">
        <f t="shared" si="1"/>
        <v>236511.70000000007</v>
      </c>
      <c r="H63" s="17" t="s">
        <v>337</v>
      </c>
      <c r="I63" s="27" t="str">
        <f>VLOOKUP(H63,'Flat Owner List for Vlookup'!C:D,2,FALSE)</f>
        <v>KAMAL SHARMA</v>
      </c>
      <c r="J63" s="30" t="s">
        <v>675</v>
      </c>
      <c r="K63" s="26"/>
    </row>
    <row r="64" spans="1:11" x14ac:dyDescent="0.25">
      <c r="A64" s="21">
        <v>44159</v>
      </c>
      <c r="B64" s="30" t="s">
        <v>624</v>
      </c>
      <c r="C64" s="34" t="s">
        <v>204</v>
      </c>
      <c r="D64" s="30" t="s">
        <v>208</v>
      </c>
      <c r="E64" s="34">
        <v>1100</v>
      </c>
      <c r="F64" s="34">
        <v>0</v>
      </c>
      <c r="G64" s="44">
        <f t="shared" si="1"/>
        <v>237611.70000000007</v>
      </c>
      <c r="H64" s="17" t="s">
        <v>255</v>
      </c>
      <c r="I64" s="27" t="str">
        <f>VLOOKUP(H64,'Flat Owner List for Vlookup'!C:D,2,FALSE)</f>
        <v>AJEESH KUMAR</v>
      </c>
      <c r="J64" s="30" t="s">
        <v>675</v>
      </c>
      <c r="K64" s="26"/>
    </row>
    <row r="65" spans="1:11" x14ac:dyDescent="0.25">
      <c r="A65" s="21">
        <v>44160</v>
      </c>
      <c r="B65" s="30" t="s">
        <v>691</v>
      </c>
      <c r="C65" s="34" t="s">
        <v>204</v>
      </c>
      <c r="D65" s="30" t="s">
        <v>208</v>
      </c>
      <c r="E65" s="34">
        <v>4594</v>
      </c>
      <c r="F65" s="34">
        <v>0</v>
      </c>
      <c r="G65" s="44">
        <f t="shared" si="1"/>
        <v>242205.70000000007</v>
      </c>
      <c r="H65" s="17" t="s">
        <v>267</v>
      </c>
      <c r="I65" s="27" t="str">
        <f>VLOOKUP(H65,'Flat Owner List for Vlookup'!C:D,2,FALSE)</f>
        <v>KAUSHAL JHA</v>
      </c>
      <c r="J65" s="30" t="s">
        <v>675</v>
      </c>
      <c r="K65" s="26"/>
    </row>
    <row r="66" spans="1:11" x14ac:dyDescent="0.25">
      <c r="A66" s="21">
        <v>44160</v>
      </c>
      <c r="B66" s="30" t="s">
        <v>670</v>
      </c>
      <c r="C66" s="34" t="s">
        <v>204</v>
      </c>
      <c r="D66" s="30" t="s">
        <v>208</v>
      </c>
      <c r="E66" s="34">
        <v>4604</v>
      </c>
      <c r="F66" s="34">
        <v>0</v>
      </c>
      <c r="G66" s="44">
        <f t="shared" si="1"/>
        <v>246809.70000000007</v>
      </c>
      <c r="H66" s="17" t="s">
        <v>252</v>
      </c>
      <c r="I66" s="27" t="str">
        <f>VLOOKUP(H66,'Flat Owner List for Vlookup'!C:D,2,FALSE)</f>
        <v>SATISHKUMAR YADAV</v>
      </c>
      <c r="J66" s="30" t="s">
        <v>675</v>
      </c>
      <c r="K66" s="26"/>
    </row>
    <row r="67" spans="1:11" x14ac:dyDescent="0.25">
      <c r="A67" s="21">
        <v>44160</v>
      </c>
      <c r="B67" s="30" t="s">
        <v>668</v>
      </c>
      <c r="C67" s="34" t="s">
        <v>204</v>
      </c>
      <c r="D67" s="30" t="s">
        <v>208</v>
      </c>
      <c r="E67" s="34">
        <v>4604</v>
      </c>
      <c r="F67" s="34">
        <v>0</v>
      </c>
      <c r="G67" s="44">
        <f t="shared" si="1"/>
        <v>251413.70000000007</v>
      </c>
      <c r="H67" s="17" t="s">
        <v>244</v>
      </c>
      <c r="I67" s="27" t="str">
        <f>VLOOKUP(H67,'Flat Owner List for Vlookup'!C:D,2,FALSE)</f>
        <v>RENUKA D. MORANI &amp; DILIP OMPRAKASH MORANI</v>
      </c>
      <c r="J67" s="30" t="s">
        <v>675</v>
      </c>
      <c r="K67" s="26"/>
    </row>
    <row r="68" spans="1:11" x14ac:dyDescent="0.25">
      <c r="A68" s="21">
        <v>44161</v>
      </c>
      <c r="B68" s="30" t="s">
        <v>682</v>
      </c>
      <c r="C68" s="34" t="s">
        <v>204</v>
      </c>
      <c r="D68" s="30" t="s">
        <v>208</v>
      </c>
      <c r="E68" s="34">
        <v>4604</v>
      </c>
      <c r="F68" s="34">
        <v>0</v>
      </c>
      <c r="G68" s="44">
        <f t="shared" si="1"/>
        <v>256017.70000000007</v>
      </c>
      <c r="H68" s="17" t="s">
        <v>273</v>
      </c>
      <c r="I68" s="27" t="str">
        <f>VLOOKUP(H68,'Flat Owner List for Vlookup'!C:D,2,FALSE)</f>
        <v>TUSHAR MAHAJAN</v>
      </c>
      <c r="J68" s="30" t="s">
        <v>675</v>
      </c>
      <c r="K68" s="26"/>
    </row>
    <row r="69" spans="1:11" x14ac:dyDescent="0.25">
      <c r="A69" s="21">
        <v>44162</v>
      </c>
      <c r="B69" s="30" t="s">
        <v>728</v>
      </c>
      <c r="C69" s="34" t="s">
        <v>204</v>
      </c>
      <c r="D69" s="30" t="s">
        <v>208</v>
      </c>
      <c r="E69" s="34">
        <v>3528</v>
      </c>
      <c r="F69" s="34">
        <v>0</v>
      </c>
      <c r="G69" s="44">
        <f t="shared" si="1"/>
        <v>259545.70000000007</v>
      </c>
      <c r="H69" s="17" t="s">
        <v>231</v>
      </c>
      <c r="I69" s="27" t="str">
        <f>VLOOKUP(H69,'Flat Owner List for Vlookup'!C:D,2,FALSE)</f>
        <v>LALIT KASHINATH FIRKE</v>
      </c>
      <c r="J69" s="30" t="s">
        <v>675</v>
      </c>
      <c r="K69" s="26"/>
    </row>
    <row r="70" spans="1:11" x14ac:dyDescent="0.25">
      <c r="A70" s="21">
        <v>44162</v>
      </c>
      <c r="B70" s="30" t="s">
        <v>650</v>
      </c>
      <c r="C70" s="34" t="s">
        <v>204</v>
      </c>
      <c r="D70" s="30" t="s">
        <v>208</v>
      </c>
      <c r="E70" s="34">
        <v>4604</v>
      </c>
      <c r="F70" s="34">
        <v>0</v>
      </c>
      <c r="G70" s="44">
        <f t="shared" si="1"/>
        <v>264149.70000000007</v>
      </c>
      <c r="H70" s="17" t="s">
        <v>227</v>
      </c>
      <c r="I70" s="27" t="str">
        <f>VLOOKUP(H70,'Flat Owner List for Vlookup'!C:D,2,FALSE)</f>
        <v>ATULKUMAR VIMALCHAND JAIN</v>
      </c>
      <c r="J70" s="30" t="s">
        <v>675</v>
      </c>
      <c r="K70" s="26"/>
    </row>
    <row r="71" spans="1:11" x14ac:dyDescent="0.25">
      <c r="A71" s="21">
        <v>44162</v>
      </c>
      <c r="B71" s="30" t="s">
        <v>683</v>
      </c>
      <c r="C71" s="34" t="s">
        <v>204</v>
      </c>
      <c r="D71" s="30" t="s">
        <v>208</v>
      </c>
      <c r="E71" s="34">
        <v>5636</v>
      </c>
      <c r="F71" s="34">
        <v>0</v>
      </c>
      <c r="G71" s="44">
        <f t="shared" si="1"/>
        <v>269785.70000000007</v>
      </c>
      <c r="H71" s="17" t="s">
        <v>233</v>
      </c>
      <c r="I71" s="27" t="str">
        <f>VLOOKUP(H71,'Flat Owner List for Vlookup'!C:D,2,FALSE)</f>
        <v>SUNNY CHHANGANI</v>
      </c>
      <c r="J71" s="30" t="s">
        <v>675</v>
      </c>
      <c r="K71" s="26"/>
    </row>
    <row r="72" spans="1:11" x14ac:dyDescent="0.25">
      <c r="A72" s="21">
        <v>44162</v>
      </c>
      <c r="B72" s="30" t="s">
        <v>674</v>
      </c>
      <c r="C72" s="34" t="s">
        <v>204</v>
      </c>
      <c r="D72" s="30" t="s">
        <v>208</v>
      </c>
      <c r="E72" s="34">
        <v>3408</v>
      </c>
      <c r="F72" s="34">
        <v>0</v>
      </c>
      <c r="G72" s="44">
        <f t="shared" si="1"/>
        <v>273193.70000000007</v>
      </c>
      <c r="H72" s="17" t="s">
        <v>289</v>
      </c>
      <c r="I72" s="27" t="str">
        <f>VLOOKUP(H72,'Flat Owner List for Vlookup'!C:D,2,FALSE)</f>
        <v>ARUNKUMAR DWIVEDI</v>
      </c>
      <c r="J72" s="30" t="s">
        <v>675</v>
      </c>
      <c r="K72" s="26"/>
    </row>
    <row r="73" spans="1:11" x14ac:dyDescent="0.25">
      <c r="A73" s="21">
        <v>44163</v>
      </c>
      <c r="B73" s="30" t="s">
        <v>673</v>
      </c>
      <c r="C73" s="34" t="s">
        <v>204</v>
      </c>
      <c r="D73" s="30" t="s">
        <v>208</v>
      </c>
      <c r="E73" s="34">
        <v>3394</v>
      </c>
      <c r="F73" s="34">
        <v>0</v>
      </c>
      <c r="G73" s="44">
        <f t="shared" si="1"/>
        <v>276587.70000000007</v>
      </c>
      <c r="H73" s="17" t="s">
        <v>282</v>
      </c>
      <c r="I73" s="27" t="str">
        <f>VLOOKUP(H73,'Flat Owner List for Vlookup'!C:D,2,FALSE)</f>
        <v>MANOJ BORADE</v>
      </c>
      <c r="J73" s="30" t="s">
        <v>675</v>
      </c>
      <c r="K73" s="26"/>
    </row>
    <row r="74" spans="1:11" x14ac:dyDescent="0.25">
      <c r="A74" s="21">
        <v>44163</v>
      </c>
      <c r="B74" s="30" t="s">
        <v>644</v>
      </c>
      <c r="C74" s="34" t="s">
        <v>204</v>
      </c>
      <c r="D74" s="30" t="s">
        <v>208</v>
      </c>
      <c r="E74" s="34">
        <v>3408</v>
      </c>
      <c r="F74" s="34">
        <v>0</v>
      </c>
      <c r="G74" s="44">
        <f t="shared" si="1"/>
        <v>279995.70000000007</v>
      </c>
      <c r="H74" s="17" t="s">
        <v>288</v>
      </c>
      <c r="I74" s="27" t="str">
        <f>VLOOKUP(H74,'Flat Owner List for Vlookup'!C:D,2,FALSE)</f>
        <v>SURYAKANT MULATKAR</v>
      </c>
      <c r="J74" s="30" t="s">
        <v>675</v>
      </c>
      <c r="K74" s="26"/>
    </row>
    <row r="75" spans="1:11" x14ac:dyDescent="0.25">
      <c r="A75" s="21">
        <v>44164</v>
      </c>
      <c r="B75" s="30" t="s">
        <v>678</v>
      </c>
      <c r="C75" s="34" t="s">
        <v>204</v>
      </c>
      <c r="D75" s="30" t="s">
        <v>208</v>
      </c>
      <c r="E75" s="34">
        <v>4604</v>
      </c>
      <c r="F75" s="34">
        <v>0</v>
      </c>
      <c r="G75" s="44">
        <f t="shared" si="1"/>
        <v>284599.70000000007</v>
      </c>
      <c r="H75" s="17" t="s">
        <v>247</v>
      </c>
      <c r="I75" s="27" t="str">
        <f>VLOOKUP(H75,'Flat Owner List for Vlookup'!C:D,2,FALSE)</f>
        <v>SHARAD LOKHANDE</v>
      </c>
      <c r="J75" s="30" t="s">
        <v>675</v>
      </c>
      <c r="K75" s="26"/>
    </row>
    <row r="76" spans="1:11" x14ac:dyDescent="0.25">
      <c r="A76" s="21">
        <v>44164</v>
      </c>
      <c r="B76" s="30" t="s">
        <v>677</v>
      </c>
      <c r="C76" s="34" t="s">
        <v>204</v>
      </c>
      <c r="D76" s="30" t="s">
        <v>208</v>
      </c>
      <c r="E76" s="34">
        <v>3404</v>
      </c>
      <c r="F76" s="34">
        <v>0</v>
      </c>
      <c r="G76" s="44">
        <f t="shared" si="1"/>
        <v>288003.70000000007</v>
      </c>
      <c r="H76" s="17" t="s">
        <v>281</v>
      </c>
      <c r="I76" s="27" t="str">
        <f>VLOOKUP(H76,'Flat Owner List for Vlookup'!C:D,2,FALSE)</f>
        <v>UMESH CHOUDHARI</v>
      </c>
      <c r="J76" s="30" t="s">
        <v>675</v>
      </c>
      <c r="K76" s="26"/>
    </row>
    <row r="77" spans="1:11" x14ac:dyDescent="0.25">
      <c r="A77" s="21">
        <v>44164</v>
      </c>
      <c r="B77" s="30" t="s">
        <v>669</v>
      </c>
      <c r="C77" s="34" t="s">
        <v>204</v>
      </c>
      <c r="D77" s="30" t="s">
        <v>208</v>
      </c>
      <c r="E77" s="34">
        <v>3402</v>
      </c>
      <c r="F77" s="34">
        <v>0</v>
      </c>
      <c r="G77" s="44">
        <f t="shared" si="1"/>
        <v>291405.70000000007</v>
      </c>
      <c r="H77" s="17" t="s">
        <v>293</v>
      </c>
      <c r="I77" s="27" t="str">
        <f>VLOOKUP(H77,'Flat Owner List for Vlookup'!C:D,2,FALSE)</f>
        <v>KIRAN WAKCHAURE</v>
      </c>
      <c r="J77" s="30" t="s">
        <v>675</v>
      </c>
      <c r="K77" s="26"/>
    </row>
    <row r="78" spans="1:11" x14ac:dyDescent="0.25">
      <c r="A78" s="21">
        <v>44165</v>
      </c>
      <c r="B78" s="30" t="s">
        <v>692</v>
      </c>
      <c r="C78" s="34" t="s">
        <v>204</v>
      </c>
      <c r="D78" s="30" t="s">
        <v>208</v>
      </c>
      <c r="E78" s="34">
        <v>4674</v>
      </c>
      <c r="F78" s="34">
        <v>0</v>
      </c>
      <c r="G78" s="44">
        <f t="shared" si="1"/>
        <v>296079.70000000007</v>
      </c>
      <c r="H78" s="17" t="s">
        <v>240</v>
      </c>
      <c r="I78" s="27" t="str">
        <f>VLOOKUP(H78,'Flat Owner List for Vlookup'!C:D,2,FALSE)</f>
        <v>RAJESH MISHRA</v>
      </c>
      <c r="J78" s="30" t="s">
        <v>675</v>
      </c>
      <c r="K78" s="26"/>
    </row>
    <row r="79" spans="1:11" x14ac:dyDescent="0.25">
      <c r="A79" s="21">
        <v>44165</v>
      </c>
      <c r="B79" s="30" t="s">
        <v>668</v>
      </c>
      <c r="C79" s="34" t="s">
        <v>204</v>
      </c>
      <c r="D79" s="30" t="s">
        <v>208</v>
      </c>
      <c r="E79" s="34">
        <v>3183</v>
      </c>
      <c r="F79" s="34">
        <v>0</v>
      </c>
      <c r="G79" s="44">
        <f t="shared" si="1"/>
        <v>299262.70000000007</v>
      </c>
      <c r="H79" s="17" t="s">
        <v>443</v>
      </c>
      <c r="I79" s="27" t="str">
        <f>VLOOKUP(H79,'Flat Owner List for Vlookup'!C:D,2,FALSE)</f>
        <v>DILIP CHAUHAN</v>
      </c>
      <c r="J79" s="30" t="s">
        <v>675</v>
      </c>
      <c r="K79" s="26"/>
    </row>
    <row r="80" spans="1:11" x14ac:dyDescent="0.25">
      <c r="A80" s="21">
        <v>44165</v>
      </c>
      <c r="B80" s="30" t="s">
        <v>676</v>
      </c>
      <c r="C80" s="34" t="s">
        <v>204</v>
      </c>
      <c r="D80" s="30" t="s">
        <v>208</v>
      </c>
      <c r="E80" s="34">
        <v>3399</v>
      </c>
      <c r="F80" s="34">
        <v>0</v>
      </c>
      <c r="G80" s="44">
        <f t="shared" si="1"/>
        <v>302661.70000000007</v>
      </c>
      <c r="H80" s="17" t="s">
        <v>246</v>
      </c>
      <c r="I80" s="27" t="str">
        <f>VLOOKUP(H80,'Flat Owner List for Vlookup'!C:D,2,FALSE)</f>
        <v>NITESH H. MEDH &amp; SUSHILA H. MEDH</v>
      </c>
      <c r="J80" s="30" t="s">
        <v>675</v>
      </c>
      <c r="K80" s="26"/>
    </row>
    <row r="81" spans="1:11" x14ac:dyDescent="0.25">
      <c r="A81" s="21">
        <v>44165</v>
      </c>
      <c r="B81" s="30" t="s">
        <v>619</v>
      </c>
      <c r="C81" s="34" t="s">
        <v>204</v>
      </c>
      <c r="D81" s="30" t="s">
        <v>208</v>
      </c>
      <c r="E81" s="34">
        <v>3408</v>
      </c>
      <c r="F81" s="34">
        <v>0</v>
      </c>
      <c r="G81" s="44">
        <f t="shared" si="1"/>
        <v>306069.70000000007</v>
      </c>
      <c r="H81" s="17" t="s">
        <v>379</v>
      </c>
      <c r="I81" s="27" t="str">
        <f>VLOOKUP(H81,'Flat Owner List for Vlookup'!C:D,2,FALSE)</f>
        <v>ANUP SARWADE</v>
      </c>
      <c r="J81" s="30" t="s">
        <v>675</v>
      </c>
      <c r="K81" s="26"/>
    </row>
    <row r="82" spans="1:11" x14ac:dyDescent="0.25">
      <c r="A82" s="21">
        <v>44165</v>
      </c>
      <c r="B82" s="30" t="s">
        <v>159</v>
      </c>
      <c r="C82" s="34" t="s">
        <v>204</v>
      </c>
      <c r="D82" s="30" t="s">
        <v>208</v>
      </c>
      <c r="E82" s="34">
        <v>3524</v>
      </c>
      <c r="F82" s="34">
        <v>0</v>
      </c>
      <c r="G82" s="44">
        <f t="shared" si="1"/>
        <v>309593.70000000007</v>
      </c>
      <c r="H82" s="17" t="s">
        <v>268</v>
      </c>
      <c r="I82" s="27" t="str">
        <f>VLOOKUP(H82,'Flat Owner List for Vlookup'!C:D,2,FALSE)</f>
        <v>SANTOSH MISHRA</v>
      </c>
      <c r="J82" s="30" t="s">
        <v>675</v>
      </c>
      <c r="K82" s="26"/>
    </row>
    <row r="83" spans="1:11" x14ac:dyDescent="0.25">
      <c r="A83" s="21">
        <v>44165</v>
      </c>
      <c r="B83" s="30" t="s">
        <v>159</v>
      </c>
      <c r="C83" s="34" t="s">
        <v>204</v>
      </c>
      <c r="D83" s="30" t="s">
        <v>208</v>
      </c>
      <c r="E83" s="34">
        <v>3408</v>
      </c>
      <c r="F83" s="34">
        <v>0</v>
      </c>
      <c r="G83" s="44">
        <f t="shared" si="1"/>
        <v>313001.70000000007</v>
      </c>
      <c r="H83" s="17" t="s">
        <v>269</v>
      </c>
      <c r="I83" s="27" t="str">
        <f>VLOOKUP(H83,'Flat Owner List for Vlookup'!C:D,2,FALSE)</f>
        <v>SANTOSH MISHRA</v>
      </c>
      <c r="J83" s="30" t="s">
        <v>675</v>
      </c>
      <c r="K83" s="26"/>
    </row>
    <row r="84" spans="1:11" x14ac:dyDescent="0.25">
      <c r="A84" s="21">
        <v>44165</v>
      </c>
      <c r="B84" s="30" t="s">
        <v>541</v>
      </c>
      <c r="C84" s="34" t="s">
        <v>204</v>
      </c>
      <c r="D84" s="30" t="s">
        <v>208</v>
      </c>
      <c r="E84" s="34">
        <v>4652</v>
      </c>
      <c r="F84" s="34">
        <v>0</v>
      </c>
      <c r="G84" s="44">
        <f t="shared" si="1"/>
        <v>317653.70000000007</v>
      </c>
      <c r="H84" s="17" t="s">
        <v>259</v>
      </c>
      <c r="I84" s="27" t="str">
        <f>VLOOKUP(H84,'Flat Owner List for Vlookup'!C:D,2,FALSE)</f>
        <v>VISHWAVIJAY SINGH</v>
      </c>
      <c r="J84" s="30" t="s">
        <v>675</v>
      </c>
      <c r="K84" s="26"/>
    </row>
    <row r="85" spans="1:11" x14ac:dyDescent="0.25">
      <c r="A85" s="21">
        <v>44165</v>
      </c>
      <c r="B85" s="30" t="s">
        <v>127</v>
      </c>
      <c r="C85" s="34" t="s">
        <v>204</v>
      </c>
      <c r="D85" s="30" t="s">
        <v>208</v>
      </c>
      <c r="E85" s="34">
        <v>2136</v>
      </c>
      <c r="F85" s="34">
        <v>0</v>
      </c>
      <c r="G85" s="44">
        <f t="shared" si="1"/>
        <v>319789.70000000007</v>
      </c>
      <c r="H85" s="17" t="s">
        <v>242</v>
      </c>
      <c r="I85" s="27" t="str">
        <f>VLOOKUP(H85,'Flat Owner List for Vlookup'!C:D,2,FALSE)</f>
        <v>JYOTI SHAILESH TIWARI</v>
      </c>
      <c r="J85" s="30" t="s">
        <v>675</v>
      </c>
      <c r="K85" s="26"/>
    </row>
    <row r="86" spans="1:11" x14ac:dyDescent="0.25">
      <c r="A86" s="21">
        <v>44165</v>
      </c>
      <c r="B86" s="30" t="s">
        <v>44</v>
      </c>
      <c r="C86" s="34" t="s">
        <v>204</v>
      </c>
      <c r="D86" s="30" t="s">
        <v>208</v>
      </c>
      <c r="E86" s="34">
        <v>2877</v>
      </c>
      <c r="F86" s="34">
        <v>0</v>
      </c>
      <c r="G86" s="44">
        <f t="shared" si="1"/>
        <v>322666.70000000007</v>
      </c>
      <c r="H86" s="17" t="s">
        <v>250</v>
      </c>
      <c r="I86" s="27" t="str">
        <f>VLOOKUP(H86,'Flat Owner List for Vlookup'!C:D,2,FALSE)</f>
        <v>SHAKTIVEL MUDALIYAR</v>
      </c>
      <c r="J86" s="30" t="s">
        <v>747</v>
      </c>
      <c r="K86" s="26"/>
    </row>
    <row r="87" spans="1:11" x14ac:dyDescent="0.25">
      <c r="A87" s="21">
        <v>44165</v>
      </c>
      <c r="B87" s="30" t="s">
        <v>163</v>
      </c>
      <c r="C87" s="34" t="s">
        <v>204</v>
      </c>
      <c r="D87" s="30" t="s">
        <v>208</v>
      </c>
      <c r="E87" s="34">
        <v>7101</v>
      </c>
      <c r="F87" s="34">
        <v>0</v>
      </c>
      <c r="G87" s="44">
        <f t="shared" si="1"/>
        <v>329767.70000000007</v>
      </c>
      <c r="H87" s="17" t="s">
        <v>272</v>
      </c>
      <c r="I87" s="27" t="str">
        <f>VLOOKUP(H87,'Flat Owner List for Vlookup'!C:D,2,FALSE)</f>
        <v>YOGESH YADAV</v>
      </c>
      <c r="J87" s="30" t="s">
        <v>675</v>
      </c>
      <c r="K87" s="26"/>
    </row>
    <row r="88" spans="1:11" x14ac:dyDescent="0.25">
      <c r="A88" s="21">
        <v>44165</v>
      </c>
      <c r="B88" s="30" t="s">
        <v>745</v>
      </c>
      <c r="C88" s="34" t="s">
        <v>204</v>
      </c>
      <c r="D88" s="30" t="s">
        <v>208</v>
      </c>
      <c r="E88" s="34">
        <v>3408</v>
      </c>
      <c r="F88" s="34">
        <v>0</v>
      </c>
      <c r="G88" s="44">
        <f t="shared" si="1"/>
        <v>333175.70000000007</v>
      </c>
      <c r="H88" s="17" t="s">
        <v>355</v>
      </c>
      <c r="I88" s="27" t="str">
        <f>VLOOKUP(H88,'Flat Owner List for Vlookup'!C:D,2,FALSE)</f>
        <v>RAMAGYA SINGH</v>
      </c>
      <c r="J88" s="30" t="s">
        <v>675</v>
      </c>
      <c r="K88" s="26"/>
    </row>
    <row r="89" spans="1:11" x14ac:dyDescent="0.25">
      <c r="A89" s="21">
        <v>44165</v>
      </c>
      <c r="B89" s="30" t="s">
        <v>746</v>
      </c>
      <c r="C89" s="34" t="s">
        <v>204</v>
      </c>
      <c r="D89" s="30" t="s">
        <v>208</v>
      </c>
      <c r="E89" s="34">
        <v>3183</v>
      </c>
      <c r="F89" s="34">
        <v>0</v>
      </c>
      <c r="G89" s="44">
        <f t="shared" si="1"/>
        <v>336358.70000000007</v>
      </c>
      <c r="H89" s="17" t="s">
        <v>410</v>
      </c>
      <c r="I89" s="27" t="str">
        <f>VLOOKUP(H89,'Flat Owner List for Vlookup'!C:D,2,FALSE)</f>
        <v>ANUJA AJAY PARASHAR</v>
      </c>
      <c r="J89" s="30" t="s">
        <v>675</v>
      </c>
      <c r="K89" s="26"/>
    </row>
    <row r="90" spans="1:11" x14ac:dyDescent="0.25">
      <c r="A90" s="21">
        <v>44165</v>
      </c>
      <c r="B90" s="30" t="s">
        <v>67</v>
      </c>
      <c r="C90" s="34" t="s">
        <v>204</v>
      </c>
      <c r="D90" s="30" t="s">
        <v>208</v>
      </c>
      <c r="E90" s="34">
        <v>3221</v>
      </c>
      <c r="F90" s="34">
        <v>0</v>
      </c>
      <c r="G90" s="44">
        <f t="shared" si="1"/>
        <v>339579.70000000007</v>
      </c>
      <c r="H90" s="17" t="s">
        <v>396</v>
      </c>
      <c r="I90" s="27" t="str">
        <f>VLOOKUP(H90,'Flat Owner List for Vlookup'!C:D,2,FALSE)</f>
        <v>KOMAL SHIRKE/ KIRAN SHIRKE</v>
      </c>
      <c r="J90" s="30" t="s">
        <v>675</v>
      </c>
      <c r="K90" s="26"/>
    </row>
    <row r="91" spans="1:11" x14ac:dyDescent="0.25">
      <c r="A91" s="21">
        <v>44165</v>
      </c>
      <c r="B91" s="30" t="s">
        <v>537</v>
      </c>
      <c r="C91" s="34" t="s">
        <v>205</v>
      </c>
      <c r="D91" s="30" t="s">
        <v>539</v>
      </c>
      <c r="E91" s="34">
        <v>0</v>
      </c>
      <c r="F91" s="34">
        <v>25000</v>
      </c>
      <c r="G91" s="44">
        <f t="shared" si="1"/>
        <v>314579.70000000007</v>
      </c>
      <c r="H91" s="27"/>
      <c r="I91" s="27" t="s">
        <v>661</v>
      </c>
      <c r="J91" s="30" t="s">
        <v>539</v>
      </c>
      <c r="K91" s="26"/>
    </row>
    <row r="92" spans="1:11" x14ac:dyDescent="0.25">
      <c r="A92" s="21"/>
      <c r="B92" s="30"/>
      <c r="C92" s="34"/>
      <c r="D92" s="30"/>
      <c r="E92" s="34"/>
      <c r="F92" s="34"/>
      <c r="G92" s="44"/>
      <c r="H92" s="17"/>
      <c r="I92" s="27"/>
      <c r="J92" s="30"/>
      <c r="K92" s="26"/>
    </row>
    <row r="93" spans="1:11" x14ac:dyDescent="0.25">
      <c r="A93" s="21">
        <v>44165</v>
      </c>
      <c r="B93" s="30" t="s">
        <v>680</v>
      </c>
      <c r="C93" s="34" t="s">
        <v>204</v>
      </c>
      <c r="D93" s="30" t="s">
        <v>208</v>
      </c>
      <c r="E93" s="34">
        <v>4652</v>
      </c>
      <c r="F93" s="34">
        <v>0</v>
      </c>
      <c r="G93" s="44"/>
      <c r="H93" s="17" t="s">
        <v>278</v>
      </c>
      <c r="I93" s="27" t="str">
        <f>VLOOKUP(H93,'Flat Owner List for Vlookup'!C:D,2,FALSE)</f>
        <v>SUNITA SINGH/LOKENDRA SINGH</v>
      </c>
      <c r="J93" s="30" t="s">
        <v>675</v>
      </c>
      <c r="K93" s="54" t="s">
        <v>748</v>
      </c>
    </row>
    <row r="94" spans="1:11" x14ac:dyDescent="0.25">
      <c r="A94" s="21">
        <v>44165</v>
      </c>
      <c r="B94" s="30" t="s">
        <v>609</v>
      </c>
      <c r="C94" s="34" t="s">
        <v>205</v>
      </c>
      <c r="D94" s="30" t="s">
        <v>208</v>
      </c>
      <c r="E94" s="34">
        <v>3538</v>
      </c>
      <c r="F94" s="34">
        <v>0</v>
      </c>
      <c r="G94" s="44"/>
      <c r="H94" s="17" t="s">
        <v>263</v>
      </c>
      <c r="I94" s="27" t="str">
        <f>VLOOKUP(H94,'Flat Owner List for Vlookup'!C:D,2,FALSE)</f>
        <v>RITESH DIXIT /DHARMENDRA MISHRA</v>
      </c>
      <c r="J94" s="30" t="s">
        <v>675</v>
      </c>
      <c r="K94" s="54" t="s">
        <v>760</v>
      </c>
    </row>
    <row r="95" spans="1:11" x14ac:dyDescent="0.25">
      <c r="A95" s="21">
        <v>44165</v>
      </c>
      <c r="B95" s="30" t="s">
        <v>759</v>
      </c>
      <c r="C95" s="34" t="s">
        <v>205</v>
      </c>
      <c r="D95" s="30" t="s">
        <v>208</v>
      </c>
      <c r="E95" s="34">
        <v>3408</v>
      </c>
      <c r="F95" s="34">
        <v>0</v>
      </c>
      <c r="G95" s="44"/>
      <c r="H95" s="17" t="s">
        <v>253</v>
      </c>
      <c r="I95" s="27" t="str">
        <f>VLOOKUP(H95,'Flat Owner List for Vlookup'!C:D,2,FALSE)</f>
        <v>MUKESH DIXIT</v>
      </c>
      <c r="J95" s="30" t="s">
        <v>675</v>
      </c>
      <c r="K95" s="54"/>
    </row>
    <row r="96" spans="1:11" x14ac:dyDescent="0.25">
      <c r="A96" s="21">
        <v>44165</v>
      </c>
      <c r="B96" s="30" t="s">
        <v>757</v>
      </c>
      <c r="C96" s="34" t="s">
        <v>205</v>
      </c>
      <c r="D96" s="30" t="s">
        <v>208</v>
      </c>
      <c r="E96" s="34">
        <v>3418</v>
      </c>
      <c r="F96" s="34">
        <v>0</v>
      </c>
      <c r="G96" s="44"/>
      <c r="H96" s="17" t="s">
        <v>245</v>
      </c>
      <c r="I96" s="27" t="str">
        <f>VLOOKUP(H96,'Flat Owner List for Vlookup'!C:D,2,FALSE)</f>
        <v>DHIRENRAPRATAM JAYSINGH SINGH &amp; NISHA J. SINGH</v>
      </c>
      <c r="J96" s="30" t="s">
        <v>675</v>
      </c>
      <c r="K96" s="54" t="s">
        <v>748</v>
      </c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26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26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30"/>
      <c r="K99" s="26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26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26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26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30"/>
      <c r="K103" s="26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26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26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26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26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26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26"/>
    </row>
    <row r="110" spans="1:11" x14ac:dyDescent="0.25">
      <c r="A110" s="21"/>
      <c r="B110" s="30"/>
      <c r="C110" s="34"/>
      <c r="D110" s="30"/>
      <c r="E110" s="34"/>
      <c r="F110" s="34"/>
      <c r="G110" s="44"/>
      <c r="H110" s="17"/>
      <c r="I110" s="27"/>
      <c r="J110" s="30"/>
      <c r="K110" s="26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26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26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26"/>
    </row>
    <row r="114" spans="1:11" x14ac:dyDescent="0.25">
      <c r="A114" s="21"/>
      <c r="B114" s="30"/>
      <c r="C114" s="34"/>
      <c r="D114" s="30"/>
      <c r="E114" s="34"/>
      <c r="F114" s="34"/>
      <c r="G114" s="44"/>
      <c r="H114" s="17"/>
      <c r="I114" s="27"/>
      <c r="J114" s="30"/>
      <c r="K114" s="26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26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26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26"/>
    </row>
    <row r="118" spans="1:11" x14ac:dyDescent="0.25">
      <c r="A118" s="21"/>
      <c r="B118" s="30"/>
      <c r="C118" s="34"/>
      <c r="D118" s="30"/>
      <c r="E118" s="34"/>
      <c r="F118" s="34"/>
      <c r="G118" s="44"/>
      <c r="H118" s="17"/>
      <c r="I118" s="27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30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42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42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42"/>
    </row>
    <row r="136" spans="1:11" x14ac:dyDescent="0.25">
      <c r="A136" s="21"/>
      <c r="B136" s="30"/>
      <c r="C136" s="34"/>
      <c r="D136" s="30"/>
      <c r="E136" s="34"/>
      <c r="F136" s="34"/>
      <c r="G136" s="44"/>
      <c r="H136" s="17"/>
      <c r="I136" s="27"/>
      <c r="J136" s="30"/>
      <c r="K136" s="42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26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26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26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26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30"/>
      <c r="K141" s="26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26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26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26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26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26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26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26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26"/>
    </row>
    <row r="152" spans="1:11" x14ac:dyDescent="0.25">
      <c r="A152" s="21"/>
      <c r="B152" s="30"/>
      <c r="C152" s="34"/>
      <c r="D152" s="30"/>
      <c r="E152" s="34"/>
      <c r="F152" s="34"/>
      <c r="G152" s="44"/>
      <c r="H152" s="17"/>
      <c r="I152" s="27"/>
      <c r="J152" s="30"/>
      <c r="K152" s="26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26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26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</sheetData>
  <autoFilter ref="A9:K137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opLeftCell="A4" zoomScaleNormal="100" zoomScaleSheetLayoutView="90" workbookViewId="0">
      <selection activeCell="H10" sqref="H10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44166</v>
      </c>
      <c r="B10" s="30" t="s">
        <v>414</v>
      </c>
      <c r="C10" s="34"/>
      <c r="D10" s="30" t="s">
        <v>749</v>
      </c>
      <c r="E10" s="34">
        <v>0</v>
      </c>
      <c r="F10" s="34">
        <v>0</v>
      </c>
      <c r="G10" s="44">
        <f>'Nov-20'!G91</f>
        <v>314579.70000000007</v>
      </c>
      <c r="H10" s="17"/>
      <c r="I10" s="27"/>
      <c r="J10" s="30" t="s">
        <v>749</v>
      </c>
      <c r="K10" s="26"/>
    </row>
    <row r="11" spans="1:11" x14ac:dyDescent="0.25">
      <c r="A11" s="21">
        <v>44166</v>
      </c>
      <c r="B11" s="30" t="s">
        <v>649</v>
      </c>
      <c r="C11" s="34" t="s">
        <v>204</v>
      </c>
      <c r="D11" s="30" t="s">
        <v>208</v>
      </c>
      <c r="E11" s="34">
        <v>3394</v>
      </c>
      <c r="F11" s="34">
        <v>0</v>
      </c>
      <c r="G11" s="44">
        <f t="shared" ref="G11:G42" si="0">G10+E11-F11</f>
        <v>317973.70000000007</v>
      </c>
      <c r="H11" s="17" t="s">
        <v>284</v>
      </c>
      <c r="I11" s="27" t="str">
        <f>VLOOKUP(H11,'Flat Owner List for Vlookup'!C:D,2,FALSE)</f>
        <v>PAWANKUMAR TIWARI</v>
      </c>
      <c r="J11" s="30" t="s">
        <v>675</v>
      </c>
      <c r="K11" s="42"/>
    </row>
    <row r="12" spans="1:11" x14ac:dyDescent="0.25">
      <c r="A12" s="21">
        <v>44166</v>
      </c>
      <c r="B12" s="30" t="s">
        <v>682</v>
      </c>
      <c r="C12" s="34" t="s">
        <v>204</v>
      </c>
      <c r="D12" s="30" t="s">
        <v>208</v>
      </c>
      <c r="E12" s="34">
        <v>3408</v>
      </c>
      <c r="F12" s="34">
        <v>0</v>
      </c>
      <c r="G12" s="44">
        <f t="shared" si="0"/>
        <v>321381.70000000007</v>
      </c>
      <c r="H12" s="17" t="s">
        <v>291</v>
      </c>
      <c r="I12" s="27" t="str">
        <f>VLOOKUP(H12,'Flat Owner List for Vlookup'!C:D,2,FALSE)</f>
        <v>TUSHAR BANSODE</v>
      </c>
      <c r="J12" s="30" t="s">
        <v>675</v>
      </c>
      <c r="K12" s="42"/>
    </row>
    <row r="13" spans="1:11" x14ac:dyDescent="0.25">
      <c r="A13" s="21">
        <v>44166</v>
      </c>
      <c r="B13" s="30" t="s">
        <v>694</v>
      </c>
      <c r="C13" s="34" t="s">
        <v>204</v>
      </c>
      <c r="D13" s="30" t="s">
        <v>208</v>
      </c>
      <c r="E13" s="34">
        <v>2211</v>
      </c>
      <c r="F13" s="34">
        <v>0</v>
      </c>
      <c r="G13" s="44">
        <f t="shared" si="0"/>
        <v>323592.70000000007</v>
      </c>
      <c r="H13" s="17" t="s">
        <v>262</v>
      </c>
      <c r="I13" s="27" t="str">
        <f>VLOOKUP(H13,'Flat Owner List for Vlookup'!C:D,2,FALSE)</f>
        <v>JAINARAYAN DUBEY</v>
      </c>
      <c r="J13" s="30" t="s">
        <v>747</v>
      </c>
      <c r="K13" s="42"/>
    </row>
    <row r="14" spans="1:11" x14ac:dyDescent="0.25">
      <c r="A14" s="21">
        <v>44167</v>
      </c>
      <c r="B14" s="30" t="s">
        <v>183</v>
      </c>
      <c r="C14" s="34" t="s">
        <v>204</v>
      </c>
      <c r="D14" s="30" t="s">
        <v>208</v>
      </c>
      <c r="E14" s="34">
        <f>10380+3408</f>
        <v>13788</v>
      </c>
      <c r="F14" s="34">
        <v>0</v>
      </c>
      <c r="G14" s="44">
        <f t="shared" si="0"/>
        <v>337380.70000000007</v>
      </c>
      <c r="H14" s="17" t="s">
        <v>297</v>
      </c>
      <c r="I14" s="27" t="str">
        <f>VLOOKUP(H14,'Flat Owner List for Vlookup'!C:D,2,FALSE)</f>
        <v>DEVESH SINGH / DEVENDRA(RENT)</v>
      </c>
      <c r="J14" s="30" t="s">
        <v>751</v>
      </c>
      <c r="K14" s="26"/>
    </row>
    <row r="15" spans="1:11" x14ac:dyDescent="0.25">
      <c r="A15" s="21">
        <v>44167</v>
      </c>
      <c r="B15" s="30" t="s">
        <v>750</v>
      </c>
      <c r="C15" s="34" t="s">
        <v>204</v>
      </c>
      <c r="D15" s="30" t="s">
        <v>208</v>
      </c>
      <c r="E15" s="34">
        <f>10341+3399</f>
        <v>13740</v>
      </c>
      <c r="F15" s="34">
        <v>0</v>
      </c>
      <c r="G15" s="44">
        <f t="shared" si="0"/>
        <v>351120.70000000007</v>
      </c>
      <c r="H15" s="17" t="s">
        <v>296</v>
      </c>
      <c r="I15" s="27" t="str">
        <f>VLOOKUP(H15,'Flat Owner List for Vlookup'!C:D,2,FALSE)</f>
        <v>RAJU PUNJABI /AUNTY RENT</v>
      </c>
      <c r="J15" s="30" t="s">
        <v>751</v>
      </c>
      <c r="K15" s="26"/>
    </row>
    <row r="16" spans="1:11" x14ac:dyDescent="0.25">
      <c r="A16" s="21">
        <v>44167</v>
      </c>
      <c r="B16" s="30" t="s">
        <v>680</v>
      </c>
      <c r="C16" s="34" t="s">
        <v>204</v>
      </c>
      <c r="D16" s="30" t="s">
        <v>208</v>
      </c>
      <c r="E16" s="34">
        <v>4652</v>
      </c>
      <c r="F16" s="34">
        <v>0</v>
      </c>
      <c r="G16" s="44">
        <f t="shared" si="0"/>
        <v>355772.70000000007</v>
      </c>
      <c r="H16" s="17" t="s">
        <v>278</v>
      </c>
      <c r="I16" s="27" t="str">
        <f>VLOOKUP(H16,'Flat Owner List for Vlookup'!C:D,2,FALSE)</f>
        <v>SUNITA SINGH/LOKENDRA SINGH</v>
      </c>
      <c r="J16" s="30" t="s">
        <v>675</v>
      </c>
      <c r="K16" s="26" t="s">
        <v>770</v>
      </c>
    </row>
    <row r="17" spans="1:11" x14ac:dyDescent="0.25">
      <c r="A17" s="21">
        <v>44167</v>
      </c>
      <c r="B17" s="30" t="s">
        <v>609</v>
      </c>
      <c r="C17" s="34" t="s">
        <v>205</v>
      </c>
      <c r="D17" s="30" t="s">
        <v>208</v>
      </c>
      <c r="E17" s="34">
        <v>3538</v>
      </c>
      <c r="F17" s="34">
        <v>0</v>
      </c>
      <c r="G17" s="44">
        <f t="shared" si="0"/>
        <v>359310.70000000007</v>
      </c>
      <c r="H17" s="17" t="s">
        <v>263</v>
      </c>
      <c r="I17" s="27" t="str">
        <f>VLOOKUP(H17,'Flat Owner List for Vlookup'!C:D,2,FALSE)</f>
        <v>RITESH DIXIT /DHARMENDRA MISHRA</v>
      </c>
      <c r="J17" s="30" t="s">
        <v>675</v>
      </c>
      <c r="K17" s="26"/>
    </row>
    <row r="18" spans="1:11" x14ac:dyDescent="0.25">
      <c r="A18" s="21">
        <v>44167</v>
      </c>
      <c r="B18" s="30" t="s">
        <v>759</v>
      </c>
      <c r="C18" s="34" t="s">
        <v>205</v>
      </c>
      <c r="D18" s="30" t="s">
        <v>208</v>
      </c>
      <c r="E18" s="34">
        <v>3408</v>
      </c>
      <c r="F18" s="34">
        <v>0</v>
      </c>
      <c r="G18" s="44">
        <f t="shared" si="0"/>
        <v>362718.70000000007</v>
      </c>
      <c r="H18" s="17" t="s">
        <v>253</v>
      </c>
      <c r="I18" s="27" t="str">
        <f>VLOOKUP(H18,'Flat Owner List for Vlookup'!C:D,2,FALSE)</f>
        <v>MUKESH DIXIT</v>
      </c>
      <c r="J18" s="30" t="s">
        <v>675</v>
      </c>
      <c r="K18" s="26"/>
    </row>
    <row r="19" spans="1:11" x14ac:dyDescent="0.25">
      <c r="A19" s="21">
        <v>44167</v>
      </c>
      <c r="B19" s="30" t="s">
        <v>757</v>
      </c>
      <c r="C19" s="34" t="s">
        <v>205</v>
      </c>
      <c r="D19" s="30" t="s">
        <v>208</v>
      </c>
      <c r="E19" s="34">
        <v>3418</v>
      </c>
      <c r="F19" s="34">
        <v>0</v>
      </c>
      <c r="G19" s="44">
        <f t="shared" si="0"/>
        <v>366136.70000000007</v>
      </c>
      <c r="H19" s="17" t="s">
        <v>245</v>
      </c>
      <c r="I19" s="27" t="str">
        <f>VLOOKUP(H19,'Flat Owner List for Vlookup'!C:D,2,FALSE)</f>
        <v>DHIRENRAPRATAM JAYSINGH SINGH &amp; NISHA J. SINGH</v>
      </c>
      <c r="J19" s="30" t="s">
        <v>675</v>
      </c>
      <c r="K19" s="26"/>
    </row>
    <row r="20" spans="1:11" x14ac:dyDescent="0.25">
      <c r="A20" s="21">
        <v>44167</v>
      </c>
      <c r="B20" s="30" t="s">
        <v>773</v>
      </c>
      <c r="C20" s="34" t="s">
        <v>204</v>
      </c>
      <c r="D20" s="30" t="s">
        <v>208</v>
      </c>
      <c r="E20" s="34">
        <v>4604</v>
      </c>
      <c r="F20" s="34">
        <v>0</v>
      </c>
      <c r="G20" s="44">
        <f t="shared" si="0"/>
        <v>370740.70000000007</v>
      </c>
      <c r="H20" s="17" t="s">
        <v>235</v>
      </c>
      <c r="I20" s="27" t="str">
        <f>VLOOKUP(H20,'Flat Owner List for Vlookup'!C:D,2,FALSE)</f>
        <v>PARTH BHARTIA</v>
      </c>
      <c r="J20" s="30" t="s">
        <v>747</v>
      </c>
      <c r="K20" s="26"/>
    </row>
    <row r="21" spans="1:11" x14ac:dyDescent="0.25">
      <c r="A21" s="21">
        <v>44169</v>
      </c>
      <c r="B21" s="30" t="s">
        <v>448</v>
      </c>
      <c r="C21" s="34" t="s">
        <v>205</v>
      </c>
      <c r="D21" s="30" t="s">
        <v>449</v>
      </c>
      <c r="E21" s="34">
        <v>0</v>
      </c>
      <c r="F21" s="34">
        <v>42000</v>
      </c>
      <c r="G21" s="44">
        <f t="shared" si="0"/>
        <v>328740.70000000007</v>
      </c>
      <c r="H21" s="17" t="s">
        <v>220</v>
      </c>
      <c r="I21" s="27"/>
      <c r="J21" s="30" t="s">
        <v>771</v>
      </c>
      <c r="K21" s="26" t="s">
        <v>772</v>
      </c>
    </row>
    <row r="22" spans="1:11" x14ac:dyDescent="0.25">
      <c r="A22" s="21">
        <v>44169</v>
      </c>
      <c r="B22" s="30" t="s">
        <v>639</v>
      </c>
      <c r="C22" s="34" t="s">
        <v>204</v>
      </c>
      <c r="D22" s="30" t="s">
        <v>208</v>
      </c>
      <c r="E22" s="34">
        <v>2877</v>
      </c>
      <c r="F22" s="34">
        <v>0</v>
      </c>
      <c r="G22" s="44">
        <f t="shared" si="0"/>
        <v>331617.70000000007</v>
      </c>
      <c r="H22" s="17" t="s">
        <v>236</v>
      </c>
      <c r="I22" s="27" t="str">
        <f>VLOOKUP(H22,'Flat Owner List for Vlookup'!C:D,2,FALSE)</f>
        <v>NARAYAN A. POOJARI &amp; JAILAXMI N. POOJARI</v>
      </c>
      <c r="J22" s="30" t="s">
        <v>747</v>
      </c>
      <c r="K22" s="30"/>
    </row>
    <row r="23" spans="1:11" x14ac:dyDescent="0.25">
      <c r="A23" s="21">
        <v>44170</v>
      </c>
      <c r="B23" s="30" t="s">
        <v>436</v>
      </c>
      <c r="C23" s="34" t="s">
        <v>204</v>
      </c>
      <c r="D23" s="30" t="s">
        <v>208</v>
      </c>
      <c r="E23" s="34">
        <v>3404</v>
      </c>
      <c r="F23" s="34">
        <v>0</v>
      </c>
      <c r="G23" s="44">
        <f t="shared" si="0"/>
        <v>335021.70000000007</v>
      </c>
      <c r="H23" s="17" t="s">
        <v>286</v>
      </c>
      <c r="I23" s="27" t="str">
        <f>VLOOKUP(H23,'Flat Owner List for Vlookup'!C:D,2,FALSE)</f>
        <v>HITENDRA WASANIYA</v>
      </c>
      <c r="J23" s="30" t="s">
        <v>747</v>
      </c>
      <c r="K23" s="26"/>
    </row>
    <row r="24" spans="1:11" x14ac:dyDescent="0.25">
      <c r="A24" s="21">
        <v>44170</v>
      </c>
      <c r="B24" s="30" t="s">
        <v>100</v>
      </c>
      <c r="C24" s="34" t="s">
        <v>204</v>
      </c>
      <c r="D24" s="30" t="s">
        <v>208</v>
      </c>
      <c r="E24" s="34">
        <v>3408</v>
      </c>
      <c r="F24" s="34">
        <v>0</v>
      </c>
      <c r="G24" s="44">
        <f t="shared" si="0"/>
        <v>338429.70000000007</v>
      </c>
      <c r="H24" s="17" t="s">
        <v>285</v>
      </c>
      <c r="I24" s="27" t="str">
        <f>VLOOKUP(H24,'Flat Owner List for Vlookup'!C:D,2,FALSE)</f>
        <v>RAKESH BAGADE</v>
      </c>
      <c r="J24" s="30" t="s">
        <v>747</v>
      </c>
      <c r="K24" s="26"/>
    </row>
    <row r="25" spans="1:11" x14ac:dyDescent="0.25">
      <c r="A25" s="21">
        <v>44170</v>
      </c>
      <c r="B25" s="30" t="s">
        <v>34</v>
      </c>
      <c r="C25" s="34" t="s">
        <v>204</v>
      </c>
      <c r="D25" s="30" t="s">
        <v>208</v>
      </c>
      <c r="E25" s="34">
        <v>4450</v>
      </c>
      <c r="F25" s="34">
        <v>0</v>
      </c>
      <c r="G25" s="44">
        <f t="shared" si="0"/>
        <v>342879.70000000007</v>
      </c>
      <c r="H25" s="17" t="s">
        <v>283</v>
      </c>
      <c r="I25" s="27" t="str">
        <f>VLOOKUP(H25,'Flat Owner List for Vlookup'!C:D,2,FALSE)</f>
        <v>SWAPNIL AHIRRAO</v>
      </c>
      <c r="J25" s="30" t="s">
        <v>747</v>
      </c>
      <c r="K25" s="26"/>
    </row>
    <row r="26" spans="1:11" x14ac:dyDescent="0.25">
      <c r="A26" s="21">
        <v>44170</v>
      </c>
      <c r="B26" s="30" t="s">
        <v>452</v>
      </c>
      <c r="C26" s="34" t="s">
        <v>204</v>
      </c>
      <c r="D26" s="30" t="s">
        <v>208</v>
      </c>
      <c r="E26" s="34">
        <v>4604</v>
      </c>
      <c r="F26" s="34">
        <v>0</v>
      </c>
      <c r="G26" s="44">
        <f t="shared" si="0"/>
        <v>347483.70000000007</v>
      </c>
      <c r="H26" s="17" t="s">
        <v>254</v>
      </c>
      <c r="I26" s="27" t="str">
        <f>VLOOKUP(H26,'Flat Owner List for Vlookup'!C:D,2,FALSE)</f>
        <v>SHAKTI SINGH RATHORE</v>
      </c>
      <c r="J26" s="30" t="s">
        <v>747</v>
      </c>
      <c r="K26" s="26"/>
    </row>
    <row r="27" spans="1:11" x14ac:dyDescent="0.25">
      <c r="A27" s="21">
        <v>44170</v>
      </c>
      <c r="B27" s="30" t="s">
        <v>126</v>
      </c>
      <c r="C27" s="34" t="s">
        <v>204</v>
      </c>
      <c r="D27" s="30" t="s">
        <v>208</v>
      </c>
      <c r="E27" s="34">
        <v>4652</v>
      </c>
      <c r="F27" s="34">
        <v>0</v>
      </c>
      <c r="G27" s="44">
        <f t="shared" si="0"/>
        <v>352135.70000000007</v>
      </c>
      <c r="H27" s="17" t="s">
        <v>266</v>
      </c>
      <c r="I27" s="27" t="str">
        <f>VLOOKUP(H27,'Flat Owner List for Vlookup'!C:D,2,FALSE)</f>
        <v>VIKASKUMAR SINGH</v>
      </c>
      <c r="J27" s="30" t="s">
        <v>747</v>
      </c>
      <c r="K27" s="26"/>
    </row>
    <row r="28" spans="1:11" x14ac:dyDescent="0.25">
      <c r="A28" s="21">
        <v>44171</v>
      </c>
      <c r="B28" s="30" t="s">
        <v>774</v>
      </c>
      <c r="C28" s="34" t="s">
        <v>204</v>
      </c>
      <c r="D28" s="30" t="s">
        <v>208</v>
      </c>
      <c r="E28" s="34">
        <v>3183</v>
      </c>
      <c r="F28" s="34">
        <v>0</v>
      </c>
      <c r="G28" s="44">
        <f t="shared" si="0"/>
        <v>355318.70000000007</v>
      </c>
      <c r="H28" s="17" t="s">
        <v>280</v>
      </c>
      <c r="I28" s="27" t="str">
        <f>VLOOKUP(H28,'Flat Owner List for Vlookup'!C:D,2,FALSE)</f>
        <v>RAMCHANDRA PANDEY (PRATIK)</v>
      </c>
      <c r="J28" s="30" t="s">
        <v>747</v>
      </c>
      <c r="K28" s="26"/>
    </row>
    <row r="29" spans="1:11" x14ac:dyDescent="0.25">
      <c r="A29" s="21">
        <v>44171</v>
      </c>
      <c r="B29" s="30" t="s">
        <v>34</v>
      </c>
      <c r="C29" s="34" t="s">
        <v>204</v>
      </c>
      <c r="D29" s="30" t="s">
        <v>208</v>
      </c>
      <c r="E29" s="34">
        <v>3533</v>
      </c>
      <c r="F29" s="34">
        <v>0</v>
      </c>
      <c r="G29" s="44">
        <f t="shared" si="0"/>
        <v>358851.70000000007</v>
      </c>
      <c r="H29" s="17" t="s">
        <v>230</v>
      </c>
      <c r="I29" s="27" t="str">
        <f>VLOOKUP(H29,'Flat Owner List for Vlookup'!C:D,2,FALSE)</f>
        <v>SAVITA K. GANDHE &amp; KRISHIKANT M. GANDHE</v>
      </c>
      <c r="J29" s="30" t="s">
        <v>747</v>
      </c>
      <c r="K29" s="26"/>
    </row>
    <row r="30" spans="1:11" x14ac:dyDescent="0.25">
      <c r="A30" s="21">
        <v>44172</v>
      </c>
      <c r="B30" s="30" t="s">
        <v>775</v>
      </c>
      <c r="C30" s="34" t="s">
        <v>204</v>
      </c>
      <c r="D30" s="30" t="s">
        <v>208</v>
      </c>
      <c r="E30" s="34">
        <v>3524</v>
      </c>
      <c r="F30" s="34">
        <v>0</v>
      </c>
      <c r="G30" s="44">
        <f t="shared" si="0"/>
        <v>362375.70000000007</v>
      </c>
      <c r="H30" s="17" t="s">
        <v>251</v>
      </c>
      <c r="I30" s="27" t="str">
        <f>VLOOKUP(H30,'Flat Owner List for Vlookup'!C:D,2,FALSE)</f>
        <v>DEEPAK PATIL</v>
      </c>
      <c r="J30" s="30" t="s">
        <v>747</v>
      </c>
      <c r="K30" s="26"/>
    </row>
    <row r="31" spans="1:11" x14ac:dyDescent="0.25">
      <c r="A31" s="21">
        <v>44172</v>
      </c>
      <c r="B31" s="30" t="s">
        <v>437</v>
      </c>
      <c r="C31" s="34" t="s">
        <v>204</v>
      </c>
      <c r="D31" s="30" t="s">
        <v>208</v>
      </c>
      <c r="E31" s="34">
        <v>4604</v>
      </c>
      <c r="F31" s="34">
        <v>0</v>
      </c>
      <c r="G31" s="44">
        <f t="shared" si="0"/>
        <v>366979.70000000007</v>
      </c>
      <c r="H31" s="17" t="s">
        <v>226</v>
      </c>
      <c r="I31" s="27" t="str">
        <f>VLOOKUP(H31,'Flat Owner List for Vlookup'!C:D,2,FALSE)</f>
        <v>SANJIT KUMAR JENA</v>
      </c>
      <c r="J31" s="30" t="s">
        <v>747</v>
      </c>
      <c r="K31" s="26"/>
    </row>
    <row r="32" spans="1:11" x14ac:dyDescent="0.25">
      <c r="A32" s="21">
        <v>44173</v>
      </c>
      <c r="B32" s="30" t="s">
        <v>776</v>
      </c>
      <c r="C32" s="34" t="s">
        <v>204</v>
      </c>
      <c r="D32" s="30" t="s">
        <v>208</v>
      </c>
      <c r="E32" s="34">
        <v>3533</v>
      </c>
      <c r="F32" s="34">
        <v>0</v>
      </c>
      <c r="G32" s="44">
        <f t="shared" si="0"/>
        <v>370512.70000000007</v>
      </c>
      <c r="H32" s="17" t="s">
        <v>241</v>
      </c>
      <c r="I32" s="27" t="str">
        <f>VLOOKUP(H32,'Flat Owner List for Vlookup'!C:D,2,FALSE)</f>
        <v>AJAZ AHMED</v>
      </c>
      <c r="J32" s="30" t="s">
        <v>747</v>
      </c>
      <c r="K32" s="26"/>
    </row>
    <row r="33" spans="1:11" x14ac:dyDescent="0.25">
      <c r="A33" s="21">
        <v>44173</v>
      </c>
      <c r="B33" s="30" t="s">
        <v>33</v>
      </c>
      <c r="C33" s="34" t="s">
        <v>204</v>
      </c>
      <c r="D33" s="30" t="s">
        <v>208</v>
      </c>
      <c r="E33" s="34">
        <v>4604</v>
      </c>
      <c r="F33" s="34">
        <v>0</v>
      </c>
      <c r="G33" s="44">
        <f t="shared" si="0"/>
        <v>375116.70000000007</v>
      </c>
      <c r="H33" s="17" t="s">
        <v>249</v>
      </c>
      <c r="I33" s="27" t="str">
        <f>VLOOKUP(H33,'Flat Owner List for Vlookup'!C:D,2,FALSE)</f>
        <v>SHREEKANT POOJARI</v>
      </c>
      <c r="J33" s="30" t="s">
        <v>747</v>
      </c>
      <c r="K33" s="26"/>
    </row>
    <row r="34" spans="1:11" x14ac:dyDescent="0.25">
      <c r="A34" s="21">
        <v>44173</v>
      </c>
      <c r="B34" s="30" t="s">
        <v>483</v>
      </c>
      <c r="C34" s="34" t="s">
        <v>204</v>
      </c>
      <c r="D34" s="30" t="s">
        <v>208</v>
      </c>
      <c r="E34" s="34">
        <v>4604</v>
      </c>
      <c r="F34" s="34">
        <v>0</v>
      </c>
      <c r="G34" s="44">
        <f t="shared" si="0"/>
        <v>379720.70000000007</v>
      </c>
      <c r="H34" s="17" t="s">
        <v>256</v>
      </c>
      <c r="I34" s="27" t="str">
        <f>VLOOKUP(H34,'Flat Owner List for Vlookup'!C:D,2,FALSE)</f>
        <v>SUMITCHAND SINGH</v>
      </c>
      <c r="J34" s="30" t="s">
        <v>747</v>
      </c>
      <c r="K34" s="26"/>
    </row>
    <row r="35" spans="1:11" x14ac:dyDescent="0.25">
      <c r="A35" s="21">
        <v>44173</v>
      </c>
      <c r="B35" s="30" t="s">
        <v>433</v>
      </c>
      <c r="C35" s="34" t="s">
        <v>204</v>
      </c>
      <c r="D35" s="30" t="s">
        <v>208</v>
      </c>
      <c r="E35" s="34">
        <v>3408</v>
      </c>
      <c r="F35" s="34">
        <v>0</v>
      </c>
      <c r="G35" s="44">
        <f t="shared" si="0"/>
        <v>383128.70000000007</v>
      </c>
      <c r="H35" s="17" t="s">
        <v>379</v>
      </c>
      <c r="I35" s="27" t="str">
        <f>VLOOKUP(H35,'Flat Owner List for Vlookup'!C:D,2,FALSE)</f>
        <v>ANUP SARWADE</v>
      </c>
      <c r="J35" s="30" t="s">
        <v>747</v>
      </c>
      <c r="K35" s="26"/>
    </row>
    <row r="36" spans="1:11" x14ac:dyDescent="0.25">
      <c r="A36" s="21">
        <v>44173</v>
      </c>
      <c r="B36" s="30" t="s">
        <v>777</v>
      </c>
      <c r="C36" s="34" t="s">
        <v>204</v>
      </c>
      <c r="D36" s="30" t="s">
        <v>208</v>
      </c>
      <c r="E36" s="34">
        <v>3418</v>
      </c>
      <c r="F36" s="34">
        <v>0</v>
      </c>
      <c r="G36" s="44">
        <f t="shared" si="0"/>
        <v>386546.70000000007</v>
      </c>
      <c r="H36" s="17" t="s">
        <v>229</v>
      </c>
      <c r="I36" s="27" t="str">
        <f>VLOOKUP(H36,'Flat Owner List for Vlookup'!C:D,2,FALSE)</f>
        <v>BEBI R RAJENDRA PAWAR &amp; MUKESH R. PAWAR &amp; RAJENDRA L. PAWAR</v>
      </c>
      <c r="J36" s="30" t="s">
        <v>747</v>
      </c>
      <c r="K36" s="26"/>
    </row>
    <row r="37" spans="1:11" x14ac:dyDescent="0.25">
      <c r="A37" s="21">
        <v>44173</v>
      </c>
      <c r="B37" s="30" t="s">
        <v>528</v>
      </c>
      <c r="C37" s="34" t="s">
        <v>204</v>
      </c>
      <c r="D37" s="30" t="s">
        <v>208</v>
      </c>
      <c r="E37" s="34">
        <v>3399</v>
      </c>
      <c r="F37" s="34">
        <v>0</v>
      </c>
      <c r="G37" s="44">
        <f t="shared" si="0"/>
        <v>389945.70000000007</v>
      </c>
      <c r="H37" s="17" t="s">
        <v>228</v>
      </c>
      <c r="I37" s="27" t="str">
        <f>VLOOKUP(H37,'Flat Owner List for Vlookup'!C:D,2,FALSE)</f>
        <v>SUNIL NIRMALE</v>
      </c>
      <c r="J37" s="30" t="s">
        <v>747</v>
      </c>
      <c r="K37" s="26"/>
    </row>
    <row r="38" spans="1:11" x14ac:dyDescent="0.25">
      <c r="A38" s="21">
        <v>44174</v>
      </c>
      <c r="B38" s="30" t="s">
        <v>614</v>
      </c>
      <c r="C38" s="34" t="s">
        <v>204</v>
      </c>
      <c r="D38" s="30" t="s">
        <v>208</v>
      </c>
      <c r="E38" s="34">
        <v>3524</v>
      </c>
      <c r="F38" s="34">
        <v>0</v>
      </c>
      <c r="G38" s="44">
        <f t="shared" si="0"/>
        <v>393469.70000000007</v>
      </c>
      <c r="H38" s="17" t="s">
        <v>274</v>
      </c>
      <c r="I38" s="27" t="str">
        <f>VLOOKUP(H38,'Flat Owner List for Vlookup'!C:D,2,FALSE)</f>
        <v>VIKAS KANDOI</v>
      </c>
      <c r="J38" s="30" t="s">
        <v>747</v>
      </c>
      <c r="K38" s="26"/>
    </row>
    <row r="39" spans="1:11" x14ac:dyDescent="0.25">
      <c r="A39" s="21">
        <v>44174</v>
      </c>
      <c r="B39" s="30" t="s">
        <v>614</v>
      </c>
      <c r="C39" s="34" t="s">
        <v>204</v>
      </c>
      <c r="D39" s="30" t="s">
        <v>208</v>
      </c>
      <c r="E39" s="34">
        <v>3408</v>
      </c>
      <c r="F39" s="34">
        <v>0</v>
      </c>
      <c r="G39" s="44">
        <f t="shared" si="0"/>
        <v>396877.70000000007</v>
      </c>
      <c r="H39" s="17" t="s">
        <v>343</v>
      </c>
      <c r="I39" s="27" t="str">
        <f>VLOOKUP(H39,'Flat Owner List for Vlookup'!C:D,2,FALSE)</f>
        <v>VIKAS KANDOI</v>
      </c>
      <c r="J39" s="30" t="s">
        <v>747</v>
      </c>
      <c r="K39" s="26"/>
    </row>
    <row r="40" spans="1:11" x14ac:dyDescent="0.25">
      <c r="A40" s="21">
        <v>44174</v>
      </c>
      <c r="B40" s="30" t="s">
        <v>780</v>
      </c>
      <c r="C40" s="34" t="s">
        <v>204</v>
      </c>
      <c r="D40" s="30" t="s">
        <v>208</v>
      </c>
      <c r="E40" s="34">
        <v>4604</v>
      </c>
      <c r="F40" s="34"/>
      <c r="G40" s="44">
        <f t="shared" si="0"/>
        <v>401481.70000000007</v>
      </c>
      <c r="H40" s="17" t="s">
        <v>237</v>
      </c>
      <c r="I40" s="27" t="str">
        <f>VLOOKUP(H40,'Flat Owner List for Vlookup'!C:D,2,FALSE)</f>
        <v>RAKESH MANOHARLAL SAINI &amp; VIKRAM M. SAINI</v>
      </c>
      <c r="J40" s="30" t="s">
        <v>747</v>
      </c>
      <c r="K40" s="26"/>
    </row>
    <row r="41" spans="1:11" x14ac:dyDescent="0.2">
      <c r="A41" s="21">
        <v>44174</v>
      </c>
      <c r="B41" s="1" t="s">
        <v>487</v>
      </c>
      <c r="C41" s="34" t="s">
        <v>205</v>
      </c>
      <c r="D41" s="1" t="s">
        <v>779</v>
      </c>
      <c r="E41" s="34">
        <v>0</v>
      </c>
      <c r="F41" s="34">
        <v>52500</v>
      </c>
      <c r="G41" s="44">
        <f t="shared" si="0"/>
        <v>348981.70000000007</v>
      </c>
      <c r="H41" s="17" t="s">
        <v>220</v>
      </c>
      <c r="I41" s="1" t="s">
        <v>487</v>
      </c>
      <c r="J41" s="30" t="s">
        <v>778</v>
      </c>
      <c r="K41" s="26"/>
    </row>
    <row r="42" spans="1:11" x14ac:dyDescent="0.25">
      <c r="A42" s="21">
        <v>44174</v>
      </c>
      <c r="B42" s="30" t="s">
        <v>727</v>
      </c>
      <c r="C42" s="34" t="s">
        <v>204</v>
      </c>
      <c r="D42" s="30" t="s">
        <v>208</v>
      </c>
      <c r="E42" s="34">
        <v>2121</v>
      </c>
      <c r="F42" s="34">
        <v>0</v>
      </c>
      <c r="G42" s="44">
        <f t="shared" si="0"/>
        <v>351102.70000000007</v>
      </c>
      <c r="H42" s="17" t="s">
        <v>393</v>
      </c>
      <c r="I42" s="27" t="str">
        <f>VLOOKUP(H42,'Flat Owner List for Vlookup'!C:D,2,FALSE)</f>
        <v>MAHENDRA SINGH TARATIYA</v>
      </c>
      <c r="J42" s="30" t="s">
        <v>747</v>
      </c>
      <c r="K42" s="26"/>
    </row>
    <row r="43" spans="1:11" x14ac:dyDescent="0.25">
      <c r="A43" s="21">
        <v>44175</v>
      </c>
      <c r="B43" s="30" t="s">
        <v>781</v>
      </c>
      <c r="C43" s="34" t="s">
        <v>204</v>
      </c>
      <c r="D43" s="30" t="s">
        <v>208</v>
      </c>
      <c r="E43" s="34">
        <v>4652</v>
      </c>
      <c r="F43" s="34">
        <v>0</v>
      </c>
      <c r="G43" s="44">
        <f t="shared" ref="G43:G96" si="1">G42+E43-F43</f>
        <v>355754.70000000007</v>
      </c>
      <c r="H43" s="17" t="s">
        <v>223</v>
      </c>
      <c r="I43" s="27" t="str">
        <f>VLOOKUP(H43,'Flat Owner List for Vlookup'!C:D,2,FALSE)</f>
        <v>ROHAN MOOLYA</v>
      </c>
      <c r="J43" s="30" t="s">
        <v>747</v>
      </c>
      <c r="K43" s="26"/>
    </row>
    <row r="44" spans="1:11" x14ac:dyDescent="0.25">
      <c r="A44" s="21">
        <v>44175</v>
      </c>
      <c r="B44" s="30" t="s">
        <v>620</v>
      </c>
      <c r="C44" s="34" t="s">
        <v>204</v>
      </c>
      <c r="D44" s="30" t="s">
        <v>208</v>
      </c>
      <c r="E44" s="34">
        <v>3538</v>
      </c>
      <c r="F44" s="34">
        <v>0</v>
      </c>
      <c r="G44" s="44">
        <f t="shared" si="1"/>
        <v>359292.70000000007</v>
      </c>
      <c r="H44" s="17" t="s">
        <v>248</v>
      </c>
      <c r="I44" s="27" t="str">
        <f>VLOOKUP(H44,'Flat Owner List for Vlookup'!C:D,2,FALSE)</f>
        <v>ARVIND SINGH</v>
      </c>
      <c r="J44" s="30" t="s">
        <v>747</v>
      </c>
      <c r="K44" s="26"/>
    </row>
    <row r="45" spans="1:11" x14ac:dyDescent="0.25">
      <c r="A45" s="21">
        <v>44176</v>
      </c>
      <c r="B45" s="30" t="s">
        <v>641</v>
      </c>
      <c r="C45" s="34" t="s">
        <v>204</v>
      </c>
      <c r="D45" s="30" t="s">
        <v>208</v>
      </c>
      <c r="E45" s="34">
        <v>3533</v>
      </c>
      <c r="F45" s="34">
        <v>0</v>
      </c>
      <c r="G45" s="44">
        <f t="shared" si="1"/>
        <v>362825.70000000007</v>
      </c>
      <c r="H45" s="17" t="s">
        <v>238</v>
      </c>
      <c r="I45" s="27" t="str">
        <f>VLOOKUP(H45,'Flat Owner List for Vlookup'!C:D,2,FALSE)</f>
        <v>GANPATLAL C. CHAUDHARI &amp; SURAJDEVI G. CHAUDHARI &amp; SHYAMA P. CHAUDHARI</v>
      </c>
      <c r="J45" s="30" t="s">
        <v>747</v>
      </c>
      <c r="K45" s="26"/>
    </row>
    <row r="46" spans="1:11" x14ac:dyDescent="0.25">
      <c r="A46" s="21">
        <v>44176</v>
      </c>
      <c r="B46" s="30" t="s">
        <v>714</v>
      </c>
      <c r="C46" s="34" t="s">
        <v>204</v>
      </c>
      <c r="D46" s="30" t="s">
        <v>208</v>
      </c>
      <c r="E46" s="34">
        <v>4594</v>
      </c>
      <c r="F46" s="34">
        <v>0</v>
      </c>
      <c r="G46" s="44">
        <f t="shared" si="1"/>
        <v>367419.70000000007</v>
      </c>
      <c r="H46" s="17" t="s">
        <v>277</v>
      </c>
      <c r="I46" s="27" t="str">
        <f>VLOOKUP(H46,'Flat Owner List for Vlookup'!C:D,2,FALSE)</f>
        <v>PRAKASH CHAND</v>
      </c>
      <c r="J46" s="30" t="s">
        <v>747</v>
      </c>
      <c r="K46" s="26"/>
    </row>
    <row r="47" spans="1:11" x14ac:dyDescent="0.25">
      <c r="A47" s="21">
        <v>44176</v>
      </c>
      <c r="B47" s="30" t="s">
        <v>629</v>
      </c>
      <c r="C47" s="34" t="s">
        <v>204</v>
      </c>
      <c r="D47" s="30" t="s">
        <v>208</v>
      </c>
      <c r="E47" s="34">
        <v>4594</v>
      </c>
      <c r="F47" s="34">
        <v>0</v>
      </c>
      <c r="G47" s="44">
        <f t="shared" si="1"/>
        <v>372013.70000000007</v>
      </c>
      <c r="H47" s="17" t="s">
        <v>232</v>
      </c>
      <c r="I47" s="27" t="str">
        <f>VLOOKUP(H47,'Flat Owner List for Vlookup'!C:D,2,FALSE)</f>
        <v>UMAR SHARMA &amp; HARIPRASAD SHARMA</v>
      </c>
      <c r="J47" s="30" t="s">
        <v>747</v>
      </c>
      <c r="K47" s="26"/>
    </row>
    <row r="48" spans="1:11" x14ac:dyDescent="0.25">
      <c r="A48" s="21">
        <v>44176</v>
      </c>
      <c r="B48" s="30" t="s">
        <v>782</v>
      </c>
      <c r="C48" s="34" t="s">
        <v>205</v>
      </c>
      <c r="D48" s="30" t="s">
        <v>783</v>
      </c>
      <c r="E48" s="34">
        <v>0</v>
      </c>
      <c r="F48" s="34">
        <v>8300</v>
      </c>
      <c r="G48" s="44">
        <f t="shared" si="1"/>
        <v>363713.70000000007</v>
      </c>
      <c r="H48" s="17" t="s">
        <v>220</v>
      </c>
      <c r="I48" s="27"/>
      <c r="J48" s="27" t="s">
        <v>784</v>
      </c>
      <c r="K48" s="26"/>
    </row>
    <row r="49" spans="1:11" x14ac:dyDescent="0.25">
      <c r="A49" s="21">
        <v>44176</v>
      </c>
      <c r="B49" s="30" t="s">
        <v>631</v>
      </c>
      <c r="C49" s="34" t="s">
        <v>204</v>
      </c>
      <c r="D49" s="30" t="s">
        <v>208</v>
      </c>
      <c r="E49" s="34">
        <v>3538</v>
      </c>
      <c r="F49" s="34">
        <v>0</v>
      </c>
      <c r="G49" s="44">
        <f t="shared" si="1"/>
        <v>367251.70000000007</v>
      </c>
      <c r="H49" s="17" t="s">
        <v>258</v>
      </c>
      <c r="I49" s="27" t="str">
        <f>VLOOKUP(H49,'Flat Owner List for Vlookup'!C:D,2,FALSE)</f>
        <v>AKASH TECHCHANDANI</v>
      </c>
      <c r="J49" s="30" t="s">
        <v>747</v>
      </c>
      <c r="K49" s="26"/>
    </row>
    <row r="50" spans="1:11" x14ac:dyDescent="0.25">
      <c r="A50" s="21">
        <v>44179</v>
      </c>
      <c r="B50" s="30" t="s">
        <v>648</v>
      </c>
      <c r="C50" s="34" t="s">
        <v>204</v>
      </c>
      <c r="D50" s="30" t="s">
        <v>208</v>
      </c>
      <c r="E50" s="34">
        <v>3399</v>
      </c>
      <c r="F50" s="34">
        <v>0</v>
      </c>
      <c r="G50" s="44">
        <f t="shared" si="1"/>
        <v>370650.70000000007</v>
      </c>
      <c r="H50" s="17" t="s">
        <v>292</v>
      </c>
      <c r="I50" s="27" t="str">
        <f>VLOOKUP(H50,'Flat Owner List for Vlookup'!C:D,2,FALSE)</f>
        <v>PANDURANG NANDANWAR</v>
      </c>
      <c r="J50" s="30" t="s">
        <v>747</v>
      </c>
      <c r="K50" s="26"/>
    </row>
    <row r="51" spans="1:11" x14ac:dyDescent="0.25">
      <c r="A51" s="21">
        <v>44179</v>
      </c>
      <c r="B51" s="30" t="s">
        <v>420</v>
      </c>
      <c r="C51" s="34" t="s">
        <v>422</v>
      </c>
      <c r="D51" s="30" t="s">
        <v>423</v>
      </c>
      <c r="E51" s="34">
        <v>0</v>
      </c>
      <c r="F51" s="34">
        <v>113600</v>
      </c>
      <c r="G51" s="44">
        <f t="shared" si="1"/>
        <v>257050.70000000007</v>
      </c>
      <c r="H51" s="17" t="s">
        <v>220</v>
      </c>
      <c r="I51" s="27"/>
      <c r="J51" s="30" t="s">
        <v>710</v>
      </c>
      <c r="K51" s="26"/>
    </row>
    <row r="52" spans="1:11" x14ac:dyDescent="0.25">
      <c r="A52" s="21">
        <v>44179</v>
      </c>
      <c r="B52" s="30" t="s">
        <v>421</v>
      </c>
      <c r="C52" s="34" t="s">
        <v>422</v>
      </c>
      <c r="D52" s="30" t="s">
        <v>423</v>
      </c>
      <c r="E52" s="34">
        <v>0</v>
      </c>
      <c r="F52" s="34">
        <v>539</v>
      </c>
      <c r="G52" s="44">
        <f t="shared" si="1"/>
        <v>256511.70000000007</v>
      </c>
      <c r="H52" s="17" t="s">
        <v>220</v>
      </c>
      <c r="I52" s="27"/>
      <c r="J52" s="30" t="s">
        <v>711</v>
      </c>
      <c r="K52" s="26"/>
    </row>
    <row r="53" spans="1:11" x14ac:dyDescent="0.25">
      <c r="A53" s="21">
        <v>44179</v>
      </c>
      <c r="B53" s="30" t="s">
        <v>786</v>
      </c>
      <c r="C53" s="34" t="s">
        <v>204</v>
      </c>
      <c r="D53" s="30" t="s">
        <v>208</v>
      </c>
      <c r="E53" s="34">
        <v>10806</v>
      </c>
      <c r="F53" s="34">
        <v>0</v>
      </c>
      <c r="G53" s="44">
        <f t="shared" si="1"/>
        <v>267317.70000000007</v>
      </c>
      <c r="H53" s="17" t="s">
        <v>265</v>
      </c>
      <c r="I53" s="27" t="str">
        <f>VLOOKUP(H53,'Flat Owner List for Vlookup'!C:D,2,FALSE)</f>
        <v>MODRAJ/ YOGIRAJ SAPKALE</v>
      </c>
      <c r="J53" s="30" t="s">
        <v>788</v>
      </c>
      <c r="K53" s="26"/>
    </row>
    <row r="54" spans="1:11" x14ac:dyDescent="0.25">
      <c r="A54" s="21">
        <v>44179</v>
      </c>
      <c r="B54" s="30" t="s">
        <v>691</v>
      </c>
      <c r="C54" s="34" t="s">
        <v>204</v>
      </c>
      <c r="D54" s="30" t="s">
        <v>208</v>
      </c>
      <c r="E54" s="34">
        <v>4594</v>
      </c>
      <c r="F54" s="34">
        <v>0</v>
      </c>
      <c r="G54" s="44">
        <f t="shared" si="1"/>
        <v>271911.70000000007</v>
      </c>
      <c r="H54" s="17" t="s">
        <v>267</v>
      </c>
      <c r="I54" s="27" t="str">
        <f>VLOOKUP(H54,'Flat Owner List for Vlookup'!C:D,2,FALSE)</f>
        <v>KAUSHAL JHA</v>
      </c>
      <c r="J54" s="30" t="s">
        <v>747</v>
      </c>
      <c r="K54" s="26"/>
    </row>
    <row r="55" spans="1:11" x14ac:dyDescent="0.25">
      <c r="A55" s="21">
        <v>44180</v>
      </c>
      <c r="B55" s="30" t="s">
        <v>789</v>
      </c>
      <c r="C55" s="34" t="s">
        <v>205</v>
      </c>
      <c r="D55" s="30" t="s">
        <v>208</v>
      </c>
      <c r="E55" s="34">
        <v>4604</v>
      </c>
      <c r="F55" s="34">
        <v>0</v>
      </c>
      <c r="G55" s="44">
        <f t="shared" si="1"/>
        <v>276515.70000000007</v>
      </c>
      <c r="H55" s="17" t="s">
        <v>261</v>
      </c>
      <c r="I55" s="27" t="str">
        <f>VLOOKUP(H55,'Flat Owner List for Vlookup'!C:D,2,FALSE)</f>
        <v>DHARMANT SINGH</v>
      </c>
      <c r="J55" s="30" t="s">
        <v>747</v>
      </c>
      <c r="K55" s="26"/>
    </row>
    <row r="56" spans="1:11" x14ac:dyDescent="0.25">
      <c r="A56" s="21">
        <v>44180</v>
      </c>
      <c r="B56" s="30" t="s">
        <v>790</v>
      </c>
      <c r="C56" s="34" t="s">
        <v>205</v>
      </c>
      <c r="D56" s="30" t="s">
        <v>208</v>
      </c>
      <c r="E56" s="34">
        <v>7432</v>
      </c>
      <c r="F56" s="34">
        <v>0</v>
      </c>
      <c r="G56" s="44">
        <f t="shared" si="1"/>
        <v>283947.70000000007</v>
      </c>
      <c r="H56" s="17" t="s">
        <v>298</v>
      </c>
      <c r="I56" s="27" t="str">
        <f>VLOOKUP(H56,'Flat Owner List for Vlookup'!C:D,2,FALSE)</f>
        <v>KALPANA SINGH / WAGH</v>
      </c>
      <c r="J56" s="30" t="s">
        <v>807</v>
      </c>
      <c r="K56" s="26"/>
    </row>
    <row r="57" spans="1:11" x14ac:dyDescent="0.25">
      <c r="A57" s="21">
        <v>44180</v>
      </c>
      <c r="B57" s="30" t="s">
        <v>745</v>
      </c>
      <c r="C57" s="34" t="s">
        <v>204</v>
      </c>
      <c r="D57" s="30" t="s">
        <v>208</v>
      </c>
      <c r="E57" s="34">
        <v>3408</v>
      </c>
      <c r="F57" s="34">
        <v>0</v>
      </c>
      <c r="G57" s="44">
        <f t="shared" si="1"/>
        <v>287355.70000000007</v>
      </c>
      <c r="H57" s="17" t="s">
        <v>355</v>
      </c>
      <c r="I57" s="27" t="str">
        <f>VLOOKUP(H57,'Flat Owner List for Vlookup'!C:D,2,FALSE)</f>
        <v>RAMAGYA SINGH</v>
      </c>
      <c r="J57" s="30" t="s">
        <v>747</v>
      </c>
      <c r="K57" s="26"/>
    </row>
    <row r="58" spans="1:11" x14ac:dyDescent="0.25">
      <c r="A58" s="21">
        <v>44182</v>
      </c>
      <c r="B58" s="30" t="s">
        <v>791</v>
      </c>
      <c r="C58" s="34" t="s">
        <v>205</v>
      </c>
      <c r="D58" s="30" t="s">
        <v>208</v>
      </c>
      <c r="E58" s="34">
        <v>3408</v>
      </c>
      <c r="F58" s="34">
        <v>0</v>
      </c>
      <c r="G58" s="44">
        <f t="shared" si="1"/>
        <v>290763.70000000007</v>
      </c>
      <c r="H58" s="17" t="s">
        <v>264</v>
      </c>
      <c r="I58" s="27" t="str">
        <f>VLOOKUP(H58,'Flat Owner List for Vlookup'!C:D,2,FALSE)</f>
        <v>RAMASARE GUPTA/YASH PATWA - RENT</v>
      </c>
      <c r="J58" s="30" t="s">
        <v>747</v>
      </c>
      <c r="K58" s="26"/>
    </row>
    <row r="59" spans="1:11" x14ac:dyDescent="0.2">
      <c r="A59" s="21">
        <v>44182</v>
      </c>
      <c r="B59" s="1" t="s">
        <v>487</v>
      </c>
      <c r="C59" s="34" t="s">
        <v>205</v>
      </c>
      <c r="D59" s="1" t="s">
        <v>779</v>
      </c>
      <c r="E59" s="34">
        <v>0</v>
      </c>
      <c r="F59" s="34">
        <v>53100</v>
      </c>
      <c r="G59" s="44">
        <f t="shared" si="1"/>
        <v>237663.70000000007</v>
      </c>
      <c r="H59" s="17" t="s">
        <v>220</v>
      </c>
      <c r="I59" s="1" t="s">
        <v>487</v>
      </c>
      <c r="J59" s="30" t="s">
        <v>785</v>
      </c>
      <c r="K59" s="26"/>
    </row>
    <row r="60" spans="1:11" x14ac:dyDescent="0.25">
      <c r="A60" s="21">
        <v>44184</v>
      </c>
      <c r="B60" s="30" t="s">
        <v>34</v>
      </c>
      <c r="C60" s="34" t="s">
        <v>204</v>
      </c>
      <c r="D60" s="30" t="s">
        <v>208</v>
      </c>
      <c r="E60" s="34">
        <v>3528</v>
      </c>
      <c r="F60" s="34">
        <v>0</v>
      </c>
      <c r="G60" s="44">
        <f t="shared" si="1"/>
        <v>241191.70000000007</v>
      </c>
      <c r="H60" s="17" t="s">
        <v>225</v>
      </c>
      <c r="I60" s="27" t="str">
        <f>VLOOKUP(H60,'Flat Owner List for Vlookup'!C:D,2,FALSE)</f>
        <v>MANIK AMBADAS KHARDE &amp; SWAPNIL MANIK KHARDE</v>
      </c>
      <c r="J60" s="30" t="s">
        <v>747</v>
      </c>
      <c r="K60" s="26"/>
    </row>
    <row r="61" spans="1:11" x14ac:dyDescent="0.25">
      <c r="A61" s="21">
        <v>44186</v>
      </c>
      <c r="B61" s="30" t="s">
        <v>679</v>
      </c>
      <c r="C61" s="34" t="s">
        <v>205</v>
      </c>
      <c r="D61" s="30" t="s">
        <v>208</v>
      </c>
      <c r="E61" s="34">
        <v>4604</v>
      </c>
      <c r="F61" s="34">
        <v>0</v>
      </c>
      <c r="G61" s="44">
        <f t="shared" si="1"/>
        <v>245795.70000000007</v>
      </c>
      <c r="H61" s="17" t="s">
        <v>279</v>
      </c>
      <c r="I61" s="27" t="str">
        <f>VLOOKUP(H61,'Flat Owner List for Vlookup'!C:D,2,FALSE)</f>
        <v>MONISH GADE</v>
      </c>
      <c r="J61" s="30" t="s">
        <v>747</v>
      </c>
      <c r="K61" s="26"/>
    </row>
    <row r="62" spans="1:11" x14ac:dyDescent="0.25">
      <c r="A62" s="21">
        <v>44187</v>
      </c>
      <c r="B62" s="30" t="s">
        <v>797</v>
      </c>
      <c r="C62" s="34" t="s">
        <v>204</v>
      </c>
      <c r="D62" s="30" t="s">
        <v>208</v>
      </c>
      <c r="E62" s="34">
        <v>2124</v>
      </c>
      <c r="F62" s="34">
        <v>0</v>
      </c>
      <c r="G62" s="44">
        <f t="shared" si="1"/>
        <v>247919.70000000007</v>
      </c>
      <c r="H62" s="17" t="s">
        <v>243</v>
      </c>
      <c r="I62" s="27" t="str">
        <f>VLOOKUP(H62,'Flat Owner List for Vlookup'!C:D,2,FALSE)</f>
        <v>SAGAR NAGESH GHULE</v>
      </c>
      <c r="J62" s="30" t="s">
        <v>747</v>
      </c>
      <c r="K62" s="26"/>
    </row>
    <row r="63" spans="1:11" x14ac:dyDescent="0.25">
      <c r="A63" s="21">
        <v>44189</v>
      </c>
      <c r="B63" s="30" t="s">
        <v>794</v>
      </c>
      <c r="C63" s="34" t="s">
        <v>204</v>
      </c>
      <c r="D63" s="30" t="s">
        <v>208</v>
      </c>
      <c r="E63" s="34">
        <v>3528</v>
      </c>
      <c r="F63" s="34">
        <v>0</v>
      </c>
      <c r="G63" s="44">
        <f t="shared" si="1"/>
        <v>251447.70000000007</v>
      </c>
      <c r="H63" s="17" t="s">
        <v>224</v>
      </c>
      <c r="I63" s="27" t="str">
        <f>VLOOKUP(H63,'Flat Owner List for Vlookup'!C:D,2,FALSE)</f>
        <v>PAWAN MAROTRAO GHOTKAR &amp; VIBHA G. SHINDE</v>
      </c>
      <c r="J63" s="30" t="s">
        <v>747</v>
      </c>
      <c r="K63" s="26"/>
    </row>
    <row r="64" spans="1:11" x14ac:dyDescent="0.25">
      <c r="A64" s="21">
        <v>44189</v>
      </c>
      <c r="B64" s="30" t="s">
        <v>798</v>
      </c>
      <c r="C64" s="34" t="s">
        <v>204</v>
      </c>
      <c r="D64" s="30" t="s">
        <v>208</v>
      </c>
      <c r="E64" s="34">
        <v>4604</v>
      </c>
      <c r="F64" s="34">
        <v>0</v>
      </c>
      <c r="G64" s="44">
        <f t="shared" si="1"/>
        <v>256051.70000000007</v>
      </c>
      <c r="H64" s="17" t="s">
        <v>239</v>
      </c>
      <c r="I64" s="27" t="str">
        <f>VLOOKUP(H64,'Flat Owner List for Vlookup'!C:D,2,FALSE)</f>
        <v>R RAJAN</v>
      </c>
      <c r="J64" s="30" t="s">
        <v>747</v>
      </c>
      <c r="K64" s="26"/>
    </row>
    <row r="65" spans="1:11" x14ac:dyDescent="0.25">
      <c r="A65" s="21">
        <v>44189</v>
      </c>
      <c r="B65" s="30" t="s">
        <v>799</v>
      </c>
      <c r="C65" s="34" t="s">
        <v>204</v>
      </c>
      <c r="D65" s="30" t="s">
        <v>208</v>
      </c>
      <c r="E65" s="34">
        <v>3408</v>
      </c>
      <c r="F65" s="34">
        <v>0</v>
      </c>
      <c r="G65" s="44">
        <f t="shared" si="1"/>
        <v>259459.70000000007</v>
      </c>
      <c r="H65" s="17" t="s">
        <v>289</v>
      </c>
      <c r="I65" s="27" t="str">
        <f>VLOOKUP(H65,'Flat Owner List for Vlookup'!C:D,2,FALSE)</f>
        <v>ARUNKUMAR DWIVEDI</v>
      </c>
      <c r="J65" s="30" t="s">
        <v>747</v>
      </c>
      <c r="K65" s="26"/>
    </row>
    <row r="66" spans="1:11" x14ac:dyDescent="0.25">
      <c r="A66" s="21">
        <v>44190</v>
      </c>
      <c r="B66" s="30" t="s">
        <v>795</v>
      </c>
      <c r="C66" s="34" t="s">
        <v>204</v>
      </c>
      <c r="D66" s="30" t="s">
        <v>208</v>
      </c>
      <c r="E66" s="34">
        <v>3528</v>
      </c>
      <c r="F66" s="34">
        <v>0</v>
      </c>
      <c r="G66" s="44">
        <f t="shared" si="1"/>
        <v>262987.70000000007</v>
      </c>
      <c r="H66" s="17" t="s">
        <v>231</v>
      </c>
      <c r="I66" s="27" t="str">
        <f>VLOOKUP(H66,'Flat Owner List for Vlookup'!C:D,2,FALSE)</f>
        <v>LALIT KASHINATH FIRKE</v>
      </c>
      <c r="J66" s="30" t="s">
        <v>747</v>
      </c>
      <c r="K66" s="26"/>
    </row>
    <row r="67" spans="1:11" x14ac:dyDescent="0.25">
      <c r="A67" s="21">
        <v>44191</v>
      </c>
      <c r="B67" s="30" t="s">
        <v>796</v>
      </c>
      <c r="C67" s="34" t="s">
        <v>204</v>
      </c>
      <c r="D67" s="30" t="s">
        <v>208</v>
      </c>
      <c r="E67" s="34">
        <v>5636</v>
      </c>
      <c r="F67" s="34">
        <v>0</v>
      </c>
      <c r="G67" s="44">
        <f t="shared" si="1"/>
        <v>268623.70000000007</v>
      </c>
      <c r="H67" s="17" t="s">
        <v>233</v>
      </c>
      <c r="I67" s="27" t="str">
        <f>VLOOKUP(H67,'Flat Owner List for Vlookup'!C:D,2,FALSE)</f>
        <v>SUNNY CHHANGANI</v>
      </c>
      <c r="J67" s="30" t="s">
        <v>747</v>
      </c>
      <c r="K67" s="26"/>
    </row>
    <row r="68" spans="1:11" x14ac:dyDescent="0.25">
      <c r="A68" s="21">
        <v>44192</v>
      </c>
      <c r="B68" s="30" t="s">
        <v>555</v>
      </c>
      <c r="C68" s="34" t="s">
        <v>204</v>
      </c>
      <c r="D68" s="30" t="s">
        <v>208</v>
      </c>
      <c r="E68" s="34">
        <v>4604</v>
      </c>
      <c r="F68" s="34">
        <v>0</v>
      </c>
      <c r="G68" s="44">
        <f t="shared" si="1"/>
        <v>273227.70000000007</v>
      </c>
      <c r="H68" s="17" t="s">
        <v>244</v>
      </c>
      <c r="I68" s="27" t="str">
        <f>VLOOKUP(H68,'Flat Owner List for Vlookup'!C:D,2,FALSE)</f>
        <v>RENUKA D. MORANI &amp; DILIP OMPRAKASH MORANI</v>
      </c>
      <c r="J68" s="30" t="s">
        <v>747</v>
      </c>
      <c r="K68" s="26"/>
    </row>
    <row r="69" spans="1:11" x14ac:dyDescent="0.25">
      <c r="A69" s="21">
        <v>44192</v>
      </c>
      <c r="B69" s="30" t="s">
        <v>150</v>
      </c>
      <c r="C69" s="34" t="s">
        <v>204</v>
      </c>
      <c r="D69" s="30" t="s">
        <v>208</v>
      </c>
      <c r="E69" s="34">
        <v>3399</v>
      </c>
      <c r="F69" s="34">
        <v>0</v>
      </c>
      <c r="G69" s="44">
        <f t="shared" si="1"/>
        <v>276626.70000000007</v>
      </c>
      <c r="H69" s="17" t="s">
        <v>246</v>
      </c>
      <c r="I69" s="27" t="str">
        <f>VLOOKUP(H69,'Flat Owner List for Vlookup'!C:D,2,FALSE)</f>
        <v>NITESH H. MEDH &amp; SUSHILA H. MEDH</v>
      </c>
      <c r="J69" s="30" t="s">
        <v>747</v>
      </c>
      <c r="K69" s="26"/>
    </row>
    <row r="70" spans="1:11" x14ac:dyDescent="0.25">
      <c r="A70" s="21">
        <v>44192</v>
      </c>
      <c r="B70" s="30" t="s">
        <v>451</v>
      </c>
      <c r="C70" s="34" t="s">
        <v>204</v>
      </c>
      <c r="D70" s="30" t="s">
        <v>208</v>
      </c>
      <c r="E70" s="34">
        <v>4652</v>
      </c>
      <c r="F70" s="34">
        <v>0</v>
      </c>
      <c r="G70" s="44">
        <f t="shared" si="1"/>
        <v>281278.70000000007</v>
      </c>
      <c r="H70" s="17" t="s">
        <v>337</v>
      </c>
      <c r="I70" s="27" t="str">
        <f>VLOOKUP(H70,'Flat Owner List for Vlookup'!C:D,2,FALSE)</f>
        <v>KAMAL SHARMA</v>
      </c>
      <c r="J70" s="30" t="s">
        <v>747</v>
      </c>
      <c r="K70" s="26"/>
    </row>
    <row r="71" spans="1:11" x14ac:dyDescent="0.25">
      <c r="A71" s="21">
        <v>44192</v>
      </c>
      <c r="B71" s="30" t="s">
        <v>427</v>
      </c>
      <c r="C71" s="34" t="s">
        <v>204</v>
      </c>
      <c r="D71" s="30" t="s">
        <v>208</v>
      </c>
      <c r="E71" s="34">
        <v>4652</v>
      </c>
      <c r="F71" s="34">
        <v>0</v>
      </c>
      <c r="G71" s="44">
        <f t="shared" si="1"/>
        <v>285930.70000000007</v>
      </c>
      <c r="H71" s="17" t="s">
        <v>255</v>
      </c>
      <c r="I71" s="27" t="str">
        <f>VLOOKUP(H71,'Flat Owner List for Vlookup'!C:D,2,FALSE)</f>
        <v>AJEESH KUMAR</v>
      </c>
      <c r="J71" s="30" t="s">
        <v>747</v>
      </c>
      <c r="K71" s="26"/>
    </row>
    <row r="72" spans="1:11" x14ac:dyDescent="0.25">
      <c r="A72" s="21">
        <v>44193</v>
      </c>
      <c r="B72" s="30" t="s">
        <v>800</v>
      </c>
      <c r="C72" s="34" t="s">
        <v>204</v>
      </c>
      <c r="D72" s="30" t="s">
        <v>208</v>
      </c>
      <c r="E72" s="34">
        <v>17514</v>
      </c>
      <c r="F72" s="34">
        <v>0</v>
      </c>
      <c r="G72" s="44">
        <f t="shared" si="1"/>
        <v>303444.70000000007</v>
      </c>
      <c r="H72" s="17" t="s">
        <v>407</v>
      </c>
      <c r="I72" s="27" t="str">
        <f>VLOOKUP(H72,'Flat Owner List for Vlookup'!C:D,2,FALSE)</f>
        <v>VIRENDRA VERMA</v>
      </c>
      <c r="J72" s="30" t="s">
        <v>806</v>
      </c>
      <c r="K72" s="26"/>
    </row>
    <row r="73" spans="1:11" x14ac:dyDescent="0.25">
      <c r="A73" s="21">
        <v>44193</v>
      </c>
      <c r="B73" s="30" t="s">
        <v>801</v>
      </c>
      <c r="C73" s="34" t="s">
        <v>204</v>
      </c>
      <c r="D73" s="30" t="s">
        <v>208</v>
      </c>
      <c r="E73" s="34">
        <v>17562</v>
      </c>
      <c r="F73" s="34">
        <v>0</v>
      </c>
      <c r="G73" s="44">
        <f t="shared" si="1"/>
        <v>321006.70000000007</v>
      </c>
      <c r="H73" s="17" t="s">
        <v>404</v>
      </c>
      <c r="I73" s="27" t="str">
        <f>VLOOKUP(H73,'Flat Owner List for Vlookup'!C:D,2,FALSE)</f>
        <v>J. P. SINGH</v>
      </c>
      <c r="J73" s="30" t="s">
        <v>806</v>
      </c>
      <c r="K73" s="26"/>
    </row>
    <row r="74" spans="1:11" x14ac:dyDescent="0.25">
      <c r="A74" s="21">
        <v>44193</v>
      </c>
      <c r="B74" s="30" t="s">
        <v>567</v>
      </c>
      <c r="C74" s="34" t="s">
        <v>204</v>
      </c>
      <c r="D74" s="30" t="s">
        <v>208</v>
      </c>
      <c r="E74" s="34">
        <v>3408</v>
      </c>
      <c r="F74" s="34">
        <v>0</v>
      </c>
      <c r="G74" s="44">
        <f t="shared" si="1"/>
        <v>324414.70000000007</v>
      </c>
      <c r="H74" s="17" t="s">
        <v>293</v>
      </c>
      <c r="I74" s="27" t="str">
        <f>VLOOKUP(H74,'Flat Owner List for Vlookup'!C:D,2,FALSE)</f>
        <v>KIRAN WAKCHAURE</v>
      </c>
      <c r="J74" s="30" t="s">
        <v>747</v>
      </c>
      <c r="K74" s="26"/>
    </row>
    <row r="75" spans="1:11" x14ac:dyDescent="0.25">
      <c r="A75" s="21">
        <v>44193</v>
      </c>
      <c r="B75" s="30" t="s">
        <v>802</v>
      </c>
      <c r="C75" s="34" t="s">
        <v>204</v>
      </c>
      <c r="D75" s="30" t="s">
        <v>208</v>
      </c>
      <c r="E75" s="34">
        <v>4604</v>
      </c>
      <c r="F75" s="34">
        <v>0</v>
      </c>
      <c r="G75" s="44">
        <f t="shared" si="1"/>
        <v>329018.70000000007</v>
      </c>
      <c r="H75" s="17" t="s">
        <v>240</v>
      </c>
      <c r="I75" s="27" t="str">
        <f>VLOOKUP(H75,'Flat Owner List for Vlookup'!C:D,2,FALSE)</f>
        <v>RAJESH MISHRA</v>
      </c>
      <c r="J75" s="30" t="s">
        <v>747</v>
      </c>
      <c r="K75" s="26"/>
    </row>
    <row r="76" spans="1:11" x14ac:dyDescent="0.25">
      <c r="A76" s="21">
        <v>44193</v>
      </c>
      <c r="B76" s="30" t="s">
        <v>803</v>
      </c>
      <c r="C76" s="34" t="s">
        <v>204</v>
      </c>
      <c r="D76" s="30" t="s">
        <v>208</v>
      </c>
      <c r="E76" s="34">
        <v>3522</v>
      </c>
      <c r="F76" s="34">
        <v>0</v>
      </c>
      <c r="G76" s="44">
        <f t="shared" si="1"/>
        <v>332540.70000000007</v>
      </c>
      <c r="H76" s="17" t="s">
        <v>268</v>
      </c>
      <c r="I76" s="27" t="str">
        <f>VLOOKUP(H76,'Flat Owner List for Vlookup'!C:D,2,FALSE)</f>
        <v>SANTOSH MISHRA</v>
      </c>
      <c r="J76" s="30" t="s">
        <v>747</v>
      </c>
      <c r="K76" s="26"/>
    </row>
    <row r="77" spans="1:11" x14ac:dyDescent="0.25">
      <c r="A77" s="21">
        <v>44193</v>
      </c>
      <c r="B77" s="30" t="s">
        <v>803</v>
      </c>
      <c r="C77" s="34" t="s">
        <v>204</v>
      </c>
      <c r="D77" s="30" t="s">
        <v>208</v>
      </c>
      <c r="E77" s="34">
        <v>3408</v>
      </c>
      <c r="F77" s="34">
        <v>0</v>
      </c>
      <c r="G77" s="44">
        <f t="shared" si="1"/>
        <v>335948.70000000007</v>
      </c>
      <c r="H77" s="17" t="s">
        <v>269</v>
      </c>
      <c r="I77" s="27" t="str">
        <f>VLOOKUP(H77,'Flat Owner List for Vlookup'!C:D,2,FALSE)</f>
        <v>SANTOSH MISHRA</v>
      </c>
      <c r="J77" s="30" t="s">
        <v>747</v>
      </c>
      <c r="K77" s="26"/>
    </row>
    <row r="78" spans="1:11" x14ac:dyDescent="0.25">
      <c r="A78" s="21">
        <v>44193</v>
      </c>
      <c r="B78" s="30" t="s">
        <v>113</v>
      </c>
      <c r="C78" s="34" t="s">
        <v>204</v>
      </c>
      <c r="D78" s="30" t="s">
        <v>208</v>
      </c>
      <c r="E78" s="34">
        <v>3408</v>
      </c>
      <c r="F78" s="34">
        <v>0</v>
      </c>
      <c r="G78" s="44">
        <f t="shared" si="1"/>
        <v>339356.70000000007</v>
      </c>
      <c r="H78" s="17" t="s">
        <v>288</v>
      </c>
      <c r="I78" s="27" t="str">
        <f>VLOOKUP(H78,'Flat Owner List for Vlookup'!C:D,2,FALSE)</f>
        <v>SURYAKANT MULATKAR</v>
      </c>
      <c r="J78" s="30" t="s">
        <v>747</v>
      </c>
      <c r="K78" s="26"/>
    </row>
    <row r="79" spans="1:11" x14ac:dyDescent="0.25">
      <c r="A79" s="21">
        <v>44194</v>
      </c>
      <c r="B79" s="30" t="s">
        <v>153</v>
      </c>
      <c r="C79" s="34" t="s">
        <v>204</v>
      </c>
      <c r="D79" s="30" t="s">
        <v>208</v>
      </c>
      <c r="E79" s="34">
        <v>3408</v>
      </c>
      <c r="F79" s="34">
        <v>0</v>
      </c>
      <c r="G79" s="44">
        <f t="shared" si="1"/>
        <v>342764.70000000007</v>
      </c>
      <c r="H79" s="17" t="s">
        <v>291</v>
      </c>
      <c r="I79" s="27" t="str">
        <f>VLOOKUP(H79,'Flat Owner List for Vlookup'!C:D,2,FALSE)</f>
        <v>TUSHAR BANSODE</v>
      </c>
      <c r="J79" s="30" t="s">
        <v>747</v>
      </c>
      <c r="K79" s="26"/>
    </row>
    <row r="80" spans="1:11" x14ac:dyDescent="0.25">
      <c r="A80" s="21">
        <v>44194</v>
      </c>
      <c r="B80" s="30" t="s">
        <v>52</v>
      </c>
      <c r="C80" s="34" t="s">
        <v>204</v>
      </c>
      <c r="D80" s="30" t="s">
        <v>208</v>
      </c>
      <c r="E80" s="34">
        <v>4604</v>
      </c>
      <c r="F80" s="34">
        <v>0</v>
      </c>
      <c r="G80" s="44">
        <f t="shared" si="1"/>
        <v>347368.70000000007</v>
      </c>
      <c r="H80" s="17" t="s">
        <v>252</v>
      </c>
      <c r="I80" s="27" t="str">
        <f>VLOOKUP(H80,'Flat Owner List for Vlookup'!C:D,2,FALSE)</f>
        <v>SATISHKUMAR YADAV</v>
      </c>
      <c r="J80" s="30" t="s">
        <v>747</v>
      </c>
      <c r="K80" s="26"/>
    </row>
    <row r="81" spans="1:11" x14ac:dyDescent="0.25">
      <c r="A81" s="21">
        <v>44194</v>
      </c>
      <c r="B81" s="30" t="s">
        <v>808</v>
      </c>
      <c r="C81" s="34" t="s">
        <v>204</v>
      </c>
      <c r="D81" s="30" t="s">
        <v>208</v>
      </c>
      <c r="E81" s="34">
        <v>3524</v>
      </c>
      <c r="F81" s="34">
        <v>0</v>
      </c>
      <c r="G81" s="44">
        <f t="shared" si="1"/>
        <v>350892.70000000007</v>
      </c>
      <c r="H81" s="17" t="s">
        <v>257</v>
      </c>
      <c r="I81" s="27" t="str">
        <f>VLOOKUP(H81,'Flat Owner List for Vlookup'!C:D,2,FALSE)</f>
        <v>PRAKASH BIKKAD</v>
      </c>
      <c r="J81" s="30" t="s">
        <v>747</v>
      </c>
      <c r="K81" s="26"/>
    </row>
    <row r="82" spans="1:11" x14ac:dyDescent="0.25">
      <c r="A82" s="21">
        <v>44194</v>
      </c>
      <c r="B82" s="30" t="s">
        <v>127</v>
      </c>
      <c r="C82" s="34" t="s">
        <v>204</v>
      </c>
      <c r="D82" s="30" t="s">
        <v>208</v>
      </c>
      <c r="E82" s="34">
        <v>2136</v>
      </c>
      <c r="F82" s="34">
        <v>0</v>
      </c>
      <c r="G82" s="44">
        <f t="shared" si="1"/>
        <v>353028.70000000007</v>
      </c>
      <c r="H82" s="17" t="s">
        <v>242</v>
      </c>
      <c r="I82" s="27" t="str">
        <f>VLOOKUP(H82,'Flat Owner List for Vlookup'!C:D,2,FALSE)</f>
        <v>JYOTI SHAILESH TIWARI</v>
      </c>
      <c r="J82" s="30" t="s">
        <v>747</v>
      </c>
      <c r="K82" s="26"/>
    </row>
    <row r="83" spans="1:11" x14ac:dyDescent="0.25">
      <c r="A83" s="21">
        <v>44195</v>
      </c>
      <c r="B83" s="30" t="s">
        <v>463</v>
      </c>
      <c r="C83" s="34" t="s">
        <v>204</v>
      </c>
      <c r="D83" s="30" t="s">
        <v>208</v>
      </c>
      <c r="E83" s="34">
        <v>4604</v>
      </c>
      <c r="F83" s="34">
        <v>0</v>
      </c>
      <c r="G83" s="44">
        <f t="shared" si="1"/>
        <v>357632.70000000007</v>
      </c>
      <c r="H83" s="17" t="s">
        <v>227</v>
      </c>
      <c r="I83" s="27" t="str">
        <f>VLOOKUP(H83,'Flat Owner List for Vlookup'!C:D,2,FALSE)</f>
        <v>ATULKUMAR VIMALCHAND JAIN</v>
      </c>
      <c r="J83" s="30" t="s">
        <v>747</v>
      </c>
      <c r="K83" s="26"/>
    </row>
    <row r="84" spans="1:11" x14ac:dyDescent="0.25">
      <c r="A84" s="21">
        <v>44196</v>
      </c>
      <c r="B84" s="30" t="s">
        <v>693</v>
      </c>
      <c r="C84" s="34" t="s">
        <v>204</v>
      </c>
      <c r="D84" s="30" t="s">
        <v>208</v>
      </c>
      <c r="E84" s="34">
        <v>3183</v>
      </c>
      <c r="F84" s="34">
        <v>0</v>
      </c>
      <c r="G84" s="44">
        <f t="shared" si="1"/>
        <v>360815.70000000007</v>
      </c>
      <c r="H84" s="17" t="s">
        <v>295</v>
      </c>
      <c r="I84" s="27" t="str">
        <f>VLOOKUP(H84,'Flat Owner List for Vlookup'!C:D,2,FALSE)</f>
        <v>KISHAN CHANDA</v>
      </c>
      <c r="J84" s="30" t="s">
        <v>747</v>
      </c>
      <c r="K84" s="26"/>
    </row>
    <row r="85" spans="1:11" x14ac:dyDescent="0.25">
      <c r="A85" s="21">
        <v>44196</v>
      </c>
      <c r="B85" s="30" t="s">
        <v>477</v>
      </c>
      <c r="C85" s="34" t="s">
        <v>204</v>
      </c>
      <c r="D85" s="30" t="s">
        <v>208</v>
      </c>
      <c r="E85" s="34">
        <v>3404</v>
      </c>
      <c r="F85" s="34">
        <v>0</v>
      </c>
      <c r="G85" s="44">
        <f t="shared" si="1"/>
        <v>364219.70000000007</v>
      </c>
      <c r="H85" s="17" t="s">
        <v>281</v>
      </c>
      <c r="I85" s="27" t="str">
        <f>VLOOKUP(H85,'Flat Owner List for Vlookup'!C:D,2,FALSE)</f>
        <v>UMESH CHOUDHARI</v>
      </c>
      <c r="J85" s="30" t="s">
        <v>747</v>
      </c>
      <c r="K85" s="26"/>
    </row>
    <row r="86" spans="1:11" x14ac:dyDescent="0.25">
      <c r="A86" s="21">
        <v>44196</v>
      </c>
      <c r="B86" s="30" t="s">
        <v>794</v>
      </c>
      <c r="C86" s="34" t="s">
        <v>204</v>
      </c>
      <c r="D86" s="30" t="s">
        <v>208</v>
      </c>
      <c r="E86" s="34">
        <v>3445</v>
      </c>
      <c r="F86" s="34">
        <v>0</v>
      </c>
      <c r="G86" s="44">
        <f t="shared" si="1"/>
        <v>367664.70000000007</v>
      </c>
      <c r="H86" s="17" t="s">
        <v>284</v>
      </c>
      <c r="I86" s="27" t="str">
        <f>VLOOKUP(H86,'Flat Owner List for Vlookup'!C:D,2,FALSE)</f>
        <v>PAWANKUMAR TIWARI</v>
      </c>
      <c r="J86" s="30" t="s">
        <v>747</v>
      </c>
      <c r="K86" s="26"/>
    </row>
    <row r="87" spans="1:11" x14ac:dyDescent="0.25">
      <c r="A87" s="21">
        <v>44196</v>
      </c>
      <c r="B87" s="30" t="s">
        <v>56</v>
      </c>
      <c r="C87" s="34" t="s">
        <v>204</v>
      </c>
      <c r="D87" s="30" t="s">
        <v>208</v>
      </c>
      <c r="E87" s="34">
        <v>3408</v>
      </c>
      <c r="F87" s="34">
        <v>0</v>
      </c>
      <c r="G87" s="44">
        <f t="shared" si="1"/>
        <v>371072.70000000007</v>
      </c>
      <c r="H87" s="17" t="s">
        <v>253</v>
      </c>
      <c r="I87" s="27" t="str">
        <f>VLOOKUP(H87,'Flat Owner List for Vlookup'!C:D,2,FALSE)</f>
        <v>MUKESH DIXIT</v>
      </c>
      <c r="J87" s="30" t="s">
        <v>747</v>
      </c>
      <c r="K87" s="26"/>
    </row>
    <row r="88" spans="1:11" x14ac:dyDescent="0.25">
      <c r="A88" s="21">
        <v>44196</v>
      </c>
      <c r="B88" s="30" t="s">
        <v>542</v>
      </c>
      <c r="C88" s="34" t="s">
        <v>204</v>
      </c>
      <c r="D88" s="30" t="s">
        <v>208</v>
      </c>
      <c r="E88" s="34">
        <v>4601</v>
      </c>
      <c r="F88" s="34">
        <v>0</v>
      </c>
      <c r="G88" s="44">
        <f t="shared" si="1"/>
        <v>375673.70000000007</v>
      </c>
      <c r="H88" s="17" t="s">
        <v>234</v>
      </c>
      <c r="I88" s="27" t="str">
        <f>VLOOKUP(H88,'Flat Owner List for Vlookup'!C:D,2,FALSE)</f>
        <v>DHARMENDRA J. PANDEY 7 SEEMA DHARMENDRA PANDEY</v>
      </c>
      <c r="J88" s="30" t="s">
        <v>747</v>
      </c>
      <c r="K88" s="26"/>
    </row>
    <row r="89" spans="1:11" x14ac:dyDescent="0.25">
      <c r="A89" s="21">
        <v>44196</v>
      </c>
      <c r="B89" s="30" t="s">
        <v>746</v>
      </c>
      <c r="C89" s="34" t="s">
        <v>204</v>
      </c>
      <c r="D89" s="30" t="s">
        <v>208</v>
      </c>
      <c r="E89" s="34">
        <v>3183</v>
      </c>
      <c r="F89" s="34">
        <v>0</v>
      </c>
      <c r="G89" s="44">
        <f t="shared" si="1"/>
        <v>378856.70000000007</v>
      </c>
      <c r="H89" s="17" t="s">
        <v>410</v>
      </c>
      <c r="I89" s="27" t="str">
        <f>VLOOKUP(H89,'Flat Owner List for Vlookup'!C:D,2,FALSE)</f>
        <v>ANUJA AJAY PARASHAR</v>
      </c>
      <c r="J89" s="30" t="s">
        <v>747</v>
      </c>
      <c r="K89" s="26"/>
    </row>
    <row r="90" spans="1:11" x14ac:dyDescent="0.25">
      <c r="A90" s="21">
        <v>44196</v>
      </c>
      <c r="B90" s="30" t="s">
        <v>809</v>
      </c>
      <c r="C90" s="34" t="s">
        <v>204</v>
      </c>
      <c r="D90" s="30" t="s">
        <v>208</v>
      </c>
      <c r="E90" s="34">
        <v>14022</v>
      </c>
      <c r="F90" s="34">
        <v>0</v>
      </c>
      <c r="G90" s="44">
        <f t="shared" si="1"/>
        <v>392878.70000000007</v>
      </c>
      <c r="H90" s="17" t="s">
        <v>360</v>
      </c>
      <c r="I90" s="27" t="str">
        <f>VLOOKUP(H90,'Flat Owner List for Vlookup'!C:D,2,FALSE)</f>
        <v>TIRAMATI RAHTOD (PRAVIN-RENT)</v>
      </c>
      <c r="J90" s="30" t="s">
        <v>747</v>
      </c>
      <c r="K90" s="26"/>
    </row>
    <row r="91" spans="1:11" x14ac:dyDescent="0.25">
      <c r="A91" s="21">
        <v>44196</v>
      </c>
      <c r="B91" s="30" t="s">
        <v>153</v>
      </c>
      <c r="C91" s="34" t="s">
        <v>204</v>
      </c>
      <c r="D91" s="30" t="s">
        <v>208</v>
      </c>
      <c r="E91" s="34">
        <v>4604</v>
      </c>
      <c r="F91" s="34">
        <v>0</v>
      </c>
      <c r="G91" s="44">
        <f t="shared" si="1"/>
        <v>397482.70000000007</v>
      </c>
      <c r="H91" s="17" t="s">
        <v>273</v>
      </c>
      <c r="I91" s="27" t="str">
        <f>VLOOKUP(H91,'Flat Owner List for Vlookup'!C:D,2,FALSE)</f>
        <v>TUSHAR MAHAJAN</v>
      </c>
      <c r="J91" s="30" t="s">
        <v>747</v>
      </c>
      <c r="K91" s="26"/>
    </row>
    <row r="92" spans="1:11" x14ac:dyDescent="0.25">
      <c r="A92" s="21">
        <v>44196</v>
      </c>
      <c r="B92" s="30" t="s">
        <v>485</v>
      </c>
      <c r="C92" s="34" t="s">
        <v>204</v>
      </c>
      <c r="D92" s="30" t="s">
        <v>208</v>
      </c>
      <c r="E92" s="34">
        <v>3524</v>
      </c>
      <c r="F92" s="34">
        <v>0</v>
      </c>
      <c r="G92" s="44">
        <f t="shared" si="1"/>
        <v>401006.70000000007</v>
      </c>
      <c r="H92" s="17" t="s">
        <v>272</v>
      </c>
      <c r="I92" s="27" t="str">
        <f>VLOOKUP(H92,'Flat Owner List for Vlookup'!C:D,2,FALSE)</f>
        <v>YOGESH YADAV</v>
      </c>
      <c r="J92" s="30" t="s">
        <v>747</v>
      </c>
      <c r="K92" s="26"/>
    </row>
    <row r="93" spans="1:11" x14ac:dyDescent="0.25">
      <c r="A93" s="21">
        <v>44196</v>
      </c>
      <c r="B93" s="30" t="s">
        <v>792</v>
      </c>
      <c r="C93" s="34" t="s">
        <v>205</v>
      </c>
      <c r="D93" s="30" t="s">
        <v>208</v>
      </c>
      <c r="E93" s="34">
        <v>3418</v>
      </c>
      <c r="F93" s="34">
        <v>0</v>
      </c>
      <c r="G93" s="44">
        <f t="shared" si="1"/>
        <v>404424.70000000007</v>
      </c>
      <c r="H93" s="17" t="s">
        <v>245</v>
      </c>
      <c r="I93" s="27" t="str">
        <f>VLOOKUP(H93,'Flat Owner List for Vlookup'!C:D,2,FALSE)</f>
        <v>DHIRENRAPRATAM JAYSINGH SINGH &amp; NISHA J. SINGH</v>
      </c>
      <c r="J93" s="30" t="s">
        <v>747</v>
      </c>
      <c r="K93" s="26"/>
    </row>
    <row r="94" spans="1:11" x14ac:dyDescent="0.25">
      <c r="A94" s="21">
        <v>44196</v>
      </c>
      <c r="B94" s="30" t="s">
        <v>793</v>
      </c>
      <c r="C94" s="34" t="s">
        <v>205</v>
      </c>
      <c r="D94" s="30" t="s">
        <v>208</v>
      </c>
      <c r="E94" s="34">
        <v>3221</v>
      </c>
      <c r="F94" s="34">
        <v>0</v>
      </c>
      <c r="G94" s="44">
        <f t="shared" si="1"/>
        <v>407645.70000000007</v>
      </c>
      <c r="H94" s="17" t="s">
        <v>290</v>
      </c>
      <c r="I94" s="27" t="str">
        <f>VLOOKUP(H94,'Flat Owner List for Vlookup'!C:D,2,FALSE)</f>
        <v>ASHOKKUMAR JAISWAL</v>
      </c>
      <c r="J94" s="30" t="s">
        <v>747</v>
      </c>
      <c r="K94" s="26"/>
    </row>
    <row r="95" spans="1:11" x14ac:dyDescent="0.25">
      <c r="A95" s="21">
        <v>44196</v>
      </c>
      <c r="B95" s="30" t="s">
        <v>609</v>
      </c>
      <c r="C95" s="34" t="s">
        <v>205</v>
      </c>
      <c r="D95" s="30" t="s">
        <v>208</v>
      </c>
      <c r="E95" s="34">
        <v>3538</v>
      </c>
      <c r="F95" s="34">
        <v>0</v>
      </c>
      <c r="G95" s="44">
        <f t="shared" si="1"/>
        <v>411183.70000000007</v>
      </c>
      <c r="H95" s="17" t="s">
        <v>263</v>
      </c>
      <c r="I95" s="27" t="str">
        <f>VLOOKUP(H95,'Flat Owner List for Vlookup'!C:D,2,FALSE)</f>
        <v>RITESH DIXIT /DHARMENDRA MISHRA</v>
      </c>
      <c r="J95" s="30" t="s">
        <v>747</v>
      </c>
      <c r="K95" s="26"/>
    </row>
    <row r="96" spans="1:11" x14ac:dyDescent="0.25">
      <c r="A96" s="21">
        <v>44196</v>
      </c>
      <c r="B96" s="30" t="s">
        <v>680</v>
      </c>
      <c r="C96" s="34" t="s">
        <v>205</v>
      </c>
      <c r="D96" s="30" t="s">
        <v>208</v>
      </c>
      <c r="E96" s="34">
        <v>4652</v>
      </c>
      <c r="F96" s="34">
        <v>0</v>
      </c>
      <c r="G96" s="44">
        <f t="shared" si="1"/>
        <v>415835.70000000007</v>
      </c>
      <c r="H96" s="17" t="s">
        <v>278</v>
      </c>
      <c r="I96" s="27" t="str">
        <f>VLOOKUP(H96,'Flat Owner List for Vlookup'!C:D,2,FALSE)</f>
        <v>SUNITA SINGH/LOKENDRA SINGH</v>
      </c>
      <c r="J96" s="30" t="s">
        <v>747</v>
      </c>
      <c r="K96" s="26"/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26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26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30"/>
      <c r="K99" s="26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26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26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26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30"/>
      <c r="K103" s="26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26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26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26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26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26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26"/>
    </row>
    <row r="110" spans="1:11" x14ac:dyDescent="0.25">
      <c r="A110" s="21"/>
      <c r="B110" s="30"/>
      <c r="C110" s="34"/>
      <c r="D110" s="30"/>
      <c r="E110" s="34"/>
      <c r="F110" s="34"/>
      <c r="G110" s="44"/>
      <c r="H110" s="17"/>
      <c r="I110" s="27"/>
      <c r="J110" s="30"/>
      <c r="K110" s="26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26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26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26"/>
    </row>
    <row r="114" spans="1:11" x14ac:dyDescent="0.25">
      <c r="A114" s="21"/>
      <c r="B114" s="30"/>
      <c r="C114" s="34"/>
      <c r="D114" s="30"/>
      <c r="E114" s="34"/>
      <c r="F114" s="34"/>
      <c r="G114" s="44"/>
      <c r="H114" s="17"/>
      <c r="I114" s="27"/>
      <c r="J114" s="30"/>
      <c r="K114" s="26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26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26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26"/>
    </row>
    <row r="118" spans="1:11" x14ac:dyDescent="0.25">
      <c r="A118" s="21"/>
      <c r="B118" s="30"/>
      <c r="C118" s="34"/>
      <c r="D118" s="30"/>
      <c r="E118" s="34"/>
      <c r="F118" s="34"/>
      <c r="G118" s="44"/>
      <c r="H118" s="17"/>
      <c r="I118" s="27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30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26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26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26"/>
    </row>
    <row r="136" spans="1:11" x14ac:dyDescent="0.25">
      <c r="A136" s="21"/>
      <c r="B136" s="30"/>
      <c r="C136" s="34"/>
      <c r="D136" s="30"/>
      <c r="E136" s="34"/>
      <c r="F136" s="34"/>
      <c r="G136" s="44"/>
      <c r="H136" s="17"/>
      <c r="I136" s="27"/>
      <c r="J136" s="30"/>
      <c r="K136" s="26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26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26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26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26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30"/>
      <c r="K141" s="26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26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26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26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26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26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26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26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42"/>
    </row>
    <row r="152" spans="1:11" x14ac:dyDescent="0.25">
      <c r="A152" s="21"/>
      <c r="B152" s="30"/>
      <c r="C152" s="34"/>
      <c r="D152" s="30"/>
      <c r="E152" s="34"/>
      <c r="F152" s="34"/>
      <c r="G152" s="44"/>
      <c r="H152" s="17"/>
      <c r="I152" s="27"/>
      <c r="J152" s="30"/>
      <c r="K152" s="42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42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42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  <row r="157" spans="1:11" x14ac:dyDescent="0.25">
      <c r="A157" s="21"/>
      <c r="B157" s="30"/>
      <c r="C157" s="34"/>
      <c r="D157" s="30"/>
      <c r="E157" s="34"/>
      <c r="F157" s="34"/>
      <c r="G157" s="44"/>
      <c r="H157" s="17"/>
      <c r="I157" s="27"/>
      <c r="J157" s="30"/>
      <c r="K157" s="26"/>
    </row>
    <row r="158" spans="1:11" x14ac:dyDescent="0.25">
      <c r="A158" s="21"/>
      <c r="B158" s="30"/>
      <c r="C158" s="34"/>
      <c r="D158" s="30"/>
      <c r="E158" s="34"/>
      <c r="F158" s="34"/>
      <c r="G158" s="44"/>
      <c r="H158" s="17"/>
      <c r="I158" s="27"/>
      <c r="J158" s="30"/>
      <c r="K158" s="26"/>
    </row>
    <row r="159" spans="1:11" x14ac:dyDescent="0.25">
      <c r="A159" s="21"/>
      <c r="B159" s="30"/>
      <c r="C159" s="34"/>
      <c r="D159" s="30"/>
      <c r="E159" s="34"/>
      <c r="F159" s="34"/>
      <c r="G159" s="44"/>
      <c r="H159" s="17"/>
      <c r="I159" s="27"/>
      <c r="J159" s="30"/>
      <c r="K159" s="26"/>
    </row>
    <row r="160" spans="1:11" x14ac:dyDescent="0.25">
      <c r="A160" s="21"/>
      <c r="B160" s="30"/>
      <c r="C160" s="34"/>
      <c r="D160" s="30"/>
      <c r="E160" s="34"/>
      <c r="F160" s="34"/>
      <c r="G160" s="44"/>
      <c r="H160" s="17"/>
      <c r="I160" s="27"/>
      <c r="J160" s="30"/>
      <c r="K160" s="26"/>
    </row>
    <row r="161" spans="1:11" x14ac:dyDescent="0.25">
      <c r="A161" s="21"/>
      <c r="B161" s="30"/>
      <c r="C161" s="34"/>
      <c r="D161" s="30"/>
      <c r="E161" s="34"/>
      <c r="F161" s="34"/>
      <c r="G161" s="44"/>
      <c r="H161" s="17"/>
      <c r="I161" s="27"/>
      <c r="J161" s="30"/>
      <c r="K161" s="26"/>
    </row>
    <row r="162" spans="1:11" x14ac:dyDescent="0.25">
      <c r="A162" s="21"/>
      <c r="B162" s="30"/>
      <c r="C162" s="34"/>
      <c r="D162" s="30"/>
      <c r="E162" s="34"/>
      <c r="F162" s="34"/>
      <c r="G162" s="44"/>
      <c r="H162" s="17"/>
      <c r="I162" s="27"/>
      <c r="J162" s="30"/>
      <c r="K162" s="26"/>
    </row>
    <row r="163" spans="1:11" x14ac:dyDescent="0.25">
      <c r="A163" s="21"/>
      <c r="B163" s="30"/>
      <c r="C163" s="34"/>
      <c r="D163" s="30"/>
      <c r="E163" s="34"/>
      <c r="F163" s="34"/>
      <c r="G163" s="44"/>
      <c r="H163" s="17"/>
      <c r="I163" s="27"/>
      <c r="J163" s="30"/>
      <c r="K163" s="26"/>
    </row>
    <row r="164" spans="1:11" x14ac:dyDescent="0.25">
      <c r="A164" s="21"/>
      <c r="B164" s="30"/>
      <c r="C164" s="34"/>
      <c r="D164" s="30"/>
      <c r="E164" s="34"/>
      <c r="F164" s="34"/>
      <c r="G164" s="44"/>
      <c r="H164" s="17"/>
      <c r="I164" s="27"/>
      <c r="J164" s="30"/>
      <c r="K164" s="26"/>
    </row>
    <row r="165" spans="1:11" x14ac:dyDescent="0.25">
      <c r="A165" s="21"/>
      <c r="B165" s="30"/>
      <c r="C165" s="34"/>
      <c r="D165" s="30"/>
      <c r="E165" s="34"/>
      <c r="F165" s="34"/>
      <c r="G165" s="44"/>
      <c r="H165" s="17"/>
      <c r="I165" s="27"/>
      <c r="J165" s="30"/>
      <c r="K165" s="26"/>
    </row>
    <row r="166" spans="1:11" x14ac:dyDescent="0.25">
      <c r="A166" s="21"/>
      <c r="B166" s="30"/>
      <c r="C166" s="34"/>
      <c r="D166" s="30"/>
      <c r="E166" s="34"/>
      <c r="F166" s="34"/>
      <c r="G166" s="44"/>
      <c r="H166" s="17"/>
      <c r="I166" s="27"/>
      <c r="J166" s="30"/>
      <c r="K166" s="26"/>
    </row>
    <row r="167" spans="1:11" x14ac:dyDescent="0.25">
      <c r="A167" s="21"/>
      <c r="B167" s="30"/>
      <c r="C167" s="34"/>
      <c r="D167" s="30"/>
      <c r="E167" s="34"/>
      <c r="F167" s="34"/>
      <c r="G167" s="44"/>
      <c r="H167" s="17"/>
      <c r="I167" s="27"/>
      <c r="J167" s="30"/>
      <c r="K167" s="26"/>
    </row>
    <row r="168" spans="1:11" x14ac:dyDescent="0.25">
      <c r="A168" s="21"/>
      <c r="B168" s="30"/>
      <c r="C168" s="34"/>
      <c r="D168" s="30"/>
      <c r="E168" s="34"/>
      <c r="F168" s="34"/>
      <c r="G168" s="44"/>
      <c r="H168" s="17"/>
      <c r="I168" s="27"/>
      <c r="J168" s="30"/>
      <c r="K168" s="26"/>
    </row>
    <row r="169" spans="1:11" x14ac:dyDescent="0.25">
      <c r="A169" s="21"/>
      <c r="B169" s="30"/>
      <c r="C169" s="34"/>
      <c r="D169" s="30"/>
      <c r="E169" s="34"/>
      <c r="F169" s="34"/>
      <c r="G169" s="44"/>
      <c r="H169" s="17"/>
      <c r="I169" s="27"/>
      <c r="J169" s="30"/>
      <c r="K169" s="26"/>
    </row>
    <row r="170" spans="1:11" x14ac:dyDescent="0.25">
      <c r="A170" s="21"/>
      <c r="B170" s="30"/>
      <c r="C170" s="34"/>
      <c r="D170" s="30"/>
      <c r="E170" s="34"/>
      <c r="F170" s="34"/>
      <c r="G170" s="44"/>
      <c r="H170" s="17"/>
      <c r="I170" s="27"/>
      <c r="J170" s="30"/>
      <c r="K170" s="26"/>
    </row>
    <row r="171" spans="1:11" x14ac:dyDescent="0.25">
      <c r="A171" s="21"/>
      <c r="B171" s="30"/>
      <c r="C171" s="34"/>
      <c r="D171" s="30"/>
      <c r="E171" s="34"/>
      <c r="F171" s="34"/>
      <c r="G171" s="44"/>
      <c r="H171" s="17"/>
      <c r="I171" s="27"/>
      <c r="J171" s="30"/>
      <c r="K171" s="26"/>
    </row>
    <row r="172" spans="1:11" x14ac:dyDescent="0.25">
      <c r="A172" s="21"/>
      <c r="B172" s="30"/>
      <c r="C172" s="34"/>
      <c r="D172" s="30"/>
      <c r="E172" s="34"/>
      <c r="F172" s="34"/>
      <c r="G172" s="44"/>
      <c r="H172" s="17"/>
      <c r="I172" s="27"/>
      <c r="J172" s="30"/>
      <c r="K172" s="26"/>
    </row>
    <row r="173" spans="1:11" x14ac:dyDescent="0.25">
      <c r="A173" s="21"/>
      <c r="B173" s="30"/>
      <c r="C173" s="34"/>
      <c r="D173" s="30"/>
      <c r="E173" s="34"/>
      <c r="F173" s="34"/>
      <c r="G173" s="44"/>
      <c r="H173" s="17"/>
      <c r="I173" s="27"/>
      <c r="J173" s="30"/>
      <c r="K173" s="26"/>
    </row>
    <row r="174" spans="1:11" x14ac:dyDescent="0.25">
      <c r="A174" s="21"/>
      <c r="B174" s="30"/>
      <c r="C174" s="34"/>
      <c r="D174" s="30"/>
      <c r="E174" s="34"/>
      <c r="F174" s="34"/>
      <c r="G174" s="44"/>
      <c r="H174" s="17"/>
      <c r="I174" s="27"/>
      <c r="J174" s="30"/>
      <c r="K174" s="26"/>
    </row>
  </sheetData>
  <autoFilter ref="A9:K155"/>
  <pageMargins left="0.7" right="0.7" top="0.75" bottom="0.75" header="0.3" footer="0.3"/>
  <pageSetup paperSize="9"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A68" zoomScaleNormal="100" zoomScaleSheetLayoutView="90" workbookViewId="0">
      <selection activeCell="E82" sqref="E82:E83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44197</v>
      </c>
      <c r="B10" s="30" t="s">
        <v>414</v>
      </c>
      <c r="C10" s="34"/>
      <c r="D10" s="30" t="s">
        <v>836</v>
      </c>
      <c r="E10" s="34">
        <v>0</v>
      </c>
      <c r="F10" s="34">
        <v>0</v>
      </c>
      <c r="G10" s="44">
        <f>'Dec-20'!G96</f>
        <v>415835.70000000007</v>
      </c>
      <c r="H10" s="17"/>
      <c r="I10" s="27"/>
      <c r="J10" s="30" t="s">
        <v>836</v>
      </c>
      <c r="K10" s="26"/>
    </row>
    <row r="11" spans="1:11" x14ac:dyDescent="0.25">
      <c r="A11" s="21">
        <v>44197</v>
      </c>
      <c r="B11" s="30" t="s">
        <v>612</v>
      </c>
      <c r="C11" s="34" t="s">
        <v>204</v>
      </c>
      <c r="D11" s="30" t="s">
        <v>208</v>
      </c>
      <c r="E11" s="34">
        <v>4652</v>
      </c>
      <c r="F11" s="34">
        <v>0</v>
      </c>
      <c r="G11" s="44">
        <f t="shared" ref="G11:G47" si="0">G10+E11-F11</f>
        <v>420487.70000000007</v>
      </c>
      <c r="H11" s="17" t="s">
        <v>259</v>
      </c>
      <c r="I11" s="27" t="str">
        <f>VLOOKUP(H11,'Flat Owner List for Vlookup'!C:D,2,FALSE)</f>
        <v>VISHWAVIJAY SINGH</v>
      </c>
      <c r="J11" s="30" t="s">
        <v>837</v>
      </c>
      <c r="K11" s="42"/>
    </row>
    <row r="12" spans="1:11" x14ac:dyDescent="0.25">
      <c r="A12" s="21">
        <v>44198</v>
      </c>
      <c r="B12" s="30" t="s">
        <v>613</v>
      </c>
      <c r="C12" s="34" t="s">
        <v>204</v>
      </c>
      <c r="D12" s="30" t="s">
        <v>208</v>
      </c>
      <c r="E12" s="34">
        <v>2877</v>
      </c>
      <c r="F12" s="34">
        <v>0</v>
      </c>
      <c r="G12" s="44">
        <f t="shared" si="0"/>
        <v>423364.70000000007</v>
      </c>
      <c r="H12" s="17" t="s">
        <v>250</v>
      </c>
      <c r="I12" s="27" t="str">
        <f>VLOOKUP(H12,'Flat Owner List for Vlookup'!C:D,2,FALSE)</f>
        <v>SHAKTIVEL MUDALIYAR</v>
      </c>
      <c r="J12" s="30" t="s">
        <v>837</v>
      </c>
      <c r="K12" s="42"/>
    </row>
    <row r="13" spans="1:11" x14ac:dyDescent="0.25">
      <c r="A13" s="21">
        <v>44200</v>
      </c>
      <c r="B13" s="30" t="s">
        <v>616</v>
      </c>
      <c r="C13" s="34" t="s">
        <v>204</v>
      </c>
      <c r="D13" s="30" t="s">
        <v>208</v>
      </c>
      <c r="E13" s="34">
        <v>2781</v>
      </c>
      <c r="F13" s="34">
        <v>0</v>
      </c>
      <c r="G13" s="44">
        <f t="shared" si="0"/>
        <v>426145.70000000007</v>
      </c>
      <c r="H13" s="17" t="s">
        <v>283</v>
      </c>
      <c r="I13" s="27" t="str">
        <f>VLOOKUP(H13,'Flat Owner List for Vlookup'!C:D,2,FALSE)</f>
        <v>SWAPNIL AHIRRAO</v>
      </c>
      <c r="J13" s="30" t="s">
        <v>837</v>
      </c>
      <c r="K13" s="42"/>
    </row>
    <row r="14" spans="1:11" x14ac:dyDescent="0.25">
      <c r="A14" s="21">
        <v>44200</v>
      </c>
      <c r="B14" s="30" t="s">
        <v>610</v>
      </c>
      <c r="C14" s="34" t="s">
        <v>204</v>
      </c>
      <c r="D14" s="30" t="s">
        <v>208</v>
      </c>
      <c r="E14" s="34">
        <v>2877</v>
      </c>
      <c r="F14" s="34">
        <v>0</v>
      </c>
      <c r="G14" s="44">
        <f t="shared" si="0"/>
        <v>429022.70000000007</v>
      </c>
      <c r="H14" s="17" t="s">
        <v>235</v>
      </c>
      <c r="I14" s="27" t="str">
        <f>VLOOKUP(H14,'Flat Owner List for Vlookup'!C:D,2,FALSE)</f>
        <v>PARTH BHARTIA</v>
      </c>
      <c r="J14" s="30" t="s">
        <v>837</v>
      </c>
      <c r="K14" s="42"/>
    </row>
    <row r="15" spans="1:11" x14ac:dyDescent="0.25">
      <c r="A15" s="21">
        <v>44201</v>
      </c>
      <c r="B15" s="30" t="s">
        <v>714</v>
      </c>
      <c r="C15" s="34" t="s">
        <v>204</v>
      </c>
      <c r="D15" s="30" t="s">
        <v>208</v>
      </c>
      <c r="E15" s="34">
        <v>2871</v>
      </c>
      <c r="F15" s="34">
        <v>0</v>
      </c>
      <c r="G15" s="44">
        <f t="shared" si="0"/>
        <v>431893.70000000007</v>
      </c>
      <c r="H15" s="17" t="s">
        <v>277</v>
      </c>
      <c r="I15" s="27" t="str">
        <f>VLOOKUP(H15,'Flat Owner List for Vlookup'!C:D,2,FALSE)</f>
        <v>PRAKASH CHAND</v>
      </c>
      <c r="J15" s="30" t="s">
        <v>837</v>
      </c>
      <c r="K15" s="42"/>
    </row>
    <row r="16" spans="1:11" x14ac:dyDescent="0.25">
      <c r="A16" s="21">
        <v>44201</v>
      </c>
      <c r="B16" s="30" t="s">
        <v>786</v>
      </c>
      <c r="C16" s="34" t="s">
        <v>204</v>
      </c>
      <c r="D16" s="30" t="s">
        <v>208</v>
      </c>
      <c r="E16" s="34">
        <v>2217</v>
      </c>
      <c r="F16" s="34">
        <v>0</v>
      </c>
      <c r="G16" s="44">
        <f t="shared" si="0"/>
        <v>434110.70000000007</v>
      </c>
      <c r="H16" s="17" t="s">
        <v>265</v>
      </c>
      <c r="I16" s="27" t="str">
        <f>VLOOKUP(H16,'Flat Owner List for Vlookup'!C:D,2,FALSE)</f>
        <v>MODRAJ/ YOGIRAJ SAPKALE</v>
      </c>
      <c r="J16" s="30" t="s">
        <v>837</v>
      </c>
      <c r="K16" s="42"/>
    </row>
    <row r="17" spans="1:11" x14ac:dyDescent="0.25">
      <c r="A17" s="21">
        <v>44201</v>
      </c>
      <c r="B17" s="30" t="s">
        <v>775</v>
      </c>
      <c r="C17" s="34" t="s">
        <v>204</v>
      </c>
      <c r="D17" s="30" t="s">
        <v>208</v>
      </c>
      <c r="E17" s="34">
        <v>2202</v>
      </c>
      <c r="F17" s="34">
        <v>0</v>
      </c>
      <c r="G17" s="44">
        <f t="shared" si="0"/>
        <v>436312.70000000007</v>
      </c>
      <c r="H17" s="17" t="s">
        <v>251</v>
      </c>
      <c r="I17" s="27" t="str">
        <f>VLOOKUP(H17,'Flat Owner List for Vlookup'!C:D,2,FALSE)</f>
        <v>DEEPAK PATIL</v>
      </c>
      <c r="J17" s="30" t="s">
        <v>837</v>
      </c>
      <c r="K17" s="42"/>
    </row>
    <row r="18" spans="1:11" x14ac:dyDescent="0.25">
      <c r="A18" s="21">
        <v>44201</v>
      </c>
      <c r="B18" s="30" t="s">
        <v>777</v>
      </c>
      <c r="C18" s="34" t="s">
        <v>204</v>
      </c>
      <c r="D18" s="30" t="s">
        <v>208</v>
      </c>
      <c r="E18" s="34">
        <v>2136</v>
      </c>
      <c r="F18" s="34">
        <v>0</v>
      </c>
      <c r="G18" s="44">
        <f t="shared" si="0"/>
        <v>438448.70000000007</v>
      </c>
      <c r="H18" s="17" t="s">
        <v>229</v>
      </c>
      <c r="I18" s="27" t="str">
        <f>VLOOKUP(H18,'Flat Owner List for Vlookup'!C:D,2,FALSE)</f>
        <v>BEBI R RAJENDRA PAWAR &amp; MUKESH R. PAWAR &amp; RAJENDRA L. PAWAR</v>
      </c>
      <c r="J18" s="30" t="s">
        <v>837</v>
      </c>
      <c r="K18" s="42"/>
    </row>
    <row r="19" spans="1:11" x14ac:dyDescent="0.25">
      <c r="A19" s="21">
        <v>44201</v>
      </c>
      <c r="B19" s="30" t="s">
        <v>126</v>
      </c>
      <c r="C19" s="34" t="s">
        <v>204</v>
      </c>
      <c r="D19" s="30" t="s">
        <v>208</v>
      </c>
      <c r="E19" s="34">
        <v>2907</v>
      </c>
      <c r="F19" s="34">
        <v>0</v>
      </c>
      <c r="G19" s="44">
        <f t="shared" si="0"/>
        <v>441355.70000000007</v>
      </c>
      <c r="H19" s="17" t="s">
        <v>266</v>
      </c>
      <c r="I19" s="27" t="str">
        <f>VLOOKUP(H19,'Flat Owner List for Vlookup'!C:D,2,FALSE)</f>
        <v>VIKASKUMAR SINGH</v>
      </c>
      <c r="J19" s="30" t="s">
        <v>837</v>
      </c>
      <c r="K19" s="42"/>
    </row>
    <row r="20" spans="1:11" x14ac:dyDescent="0.25">
      <c r="A20" s="21">
        <v>44201</v>
      </c>
      <c r="B20" s="30" t="s">
        <v>694</v>
      </c>
      <c r="C20" s="34" t="s">
        <v>204</v>
      </c>
      <c r="D20" s="30" t="s">
        <v>208</v>
      </c>
      <c r="E20" s="34">
        <v>2211</v>
      </c>
      <c r="F20" s="34">
        <v>0</v>
      </c>
      <c r="G20" s="44">
        <f t="shared" si="0"/>
        <v>443566.70000000007</v>
      </c>
      <c r="H20" s="17" t="s">
        <v>262</v>
      </c>
      <c r="I20" s="27" t="str">
        <f>VLOOKUP(H20,'Flat Owner List for Vlookup'!C:D,2,FALSE)</f>
        <v>JAINARAYAN DUBEY</v>
      </c>
      <c r="J20" s="30" t="s">
        <v>837</v>
      </c>
      <c r="K20" s="42"/>
    </row>
    <row r="21" spans="1:11" x14ac:dyDescent="0.25">
      <c r="A21" s="21">
        <v>44202</v>
      </c>
      <c r="B21" s="30" t="s">
        <v>34</v>
      </c>
      <c r="C21" s="34" t="s">
        <v>204</v>
      </c>
      <c r="D21" s="30" t="s">
        <v>208</v>
      </c>
      <c r="E21" s="34">
        <v>2205</v>
      </c>
      <c r="F21" s="34">
        <v>0</v>
      </c>
      <c r="G21" s="44">
        <f t="shared" si="0"/>
        <v>445771.70000000007</v>
      </c>
      <c r="H21" s="17" t="s">
        <v>225</v>
      </c>
      <c r="I21" s="27" t="str">
        <f>VLOOKUP(H21,'Flat Owner List for Vlookup'!C:D,2,FALSE)</f>
        <v>MANIK AMBADAS KHARDE &amp; SWAPNIL MANIK KHARDE</v>
      </c>
      <c r="J21" s="30" t="s">
        <v>837</v>
      </c>
      <c r="K21" s="42"/>
    </row>
    <row r="22" spans="1:11" x14ac:dyDescent="0.25">
      <c r="A22" s="21">
        <v>44202</v>
      </c>
      <c r="B22" s="30" t="s">
        <v>437</v>
      </c>
      <c r="C22" s="34" t="s">
        <v>204</v>
      </c>
      <c r="D22" s="30" t="s">
        <v>208</v>
      </c>
      <c r="E22" s="34">
        <v>2877</v>
      </c>
      <c r="F22" s="34">
        <v>0</v>
      </c>
      <c r="G22" s="44">
        <f t="shared" si="0"/>
        <v>448648.70000000007</v>
      </c>
      <c r="H22" s="17" t="s">
        <v>226</v>
      </c>
      <c r="I22" s="27" t="str">
        <f>VLOOKUP(H22,'Flat Owner List for Vlookup'!C:D,2,FALSE)</f>
        <v>SANJIT KUMAR JENA</v>
      </c>
      <c r="J22" s="30" t="s">
        <v>837</v>
      </c>
      <c r="K22" s="42"/>
    </row>
    <row r="23" spans="1:11" x14ac:dyDescent="0.25">
      <c r="A23" s="21">
        <v>44202</v>
      </c>
      <c r="B23" s="30" t="s">
        <v>838</v>
      </c>
      <c r="C23" s="34" t="s">
        <v>205</v>
      </c>
      <c r="D23" s="30" t="s">
        <v>449</v>
      </c>
      <c r="E23" s="34">
        <v>0</v>
      </c>
      <c r="F23" s="34">
        <v>10000</v>
      </c>
      <c r="G23" s="44">
        <f t="shared" si="0"/>
        <v>438648.70000000007</v>
      </c>
      <c r="H23" s="17" t="s">
        <v>220</v>
      </c>
      <c r="I23" s="27"/>
      <c r="J23" s="30" t="s">
        <v>839</v>
      </c>
      <c r="K23" s="42"/>
    </row>
    <row r="24" spans="1:11" x14ac:dyDescent="0.25">
      <c r="A24" s="21">
        <v>44202</v>
      </c>
      <c r="B24" s="30" t="s">
        <v>840</v>
      </c>
      <c r="C24" s="34" t="s">
        <v>204</v>
      </c>
      <c r="D24" s="30" t="s">
        <v>208</v>
      </c>
      <c r="E24" s="34">
        <v>2877</v>
      </c>
      <c r="F24" s="34">
        <v>0</v>
      </c>
      <c r="G24" s="44">
        <f t="shared" si="0"/>
        <v>441525.70000000007</v>
      </c>
      <c r="H24" s="17" t="s">
        <v>254</v>
      </c>
      <c r="I24" s="27" t="str">
        <f>VLOOKUP(H24,'Flat Owner List for Vlookup'!C:D,2,FALSE)</f>
        <v>SHAKTI SINGH RATHORE</v>
      </c>
      <c r="J24" s="30" t="s">
        <v>837</v>
      </c>
      <c r="K24" s="42"/>
    </row>
    <row r="25" spans="1:11" x14ac:dyDescent="0.25">
      <c r="A25" s="21">
        <v>44203</v>
      </c>
      <c r="B25" s="30" t="s">
        <v>841</v>
      </c>
      <c r="C25" s="34" t="s">
        <v>204</v>
      </c>
      <c r="D25" s="30" t="s">
        <v>208</v>
      </c>
      <c r="E25" s="34">
        <v>2211</v>
      </c>
      <c r="F25" s="34">
        <v>0</v>
      </c>
      <c r="G25" s="44">
        <f t="shared" si="0"/>
        <v>443736.70000000007</v>
      </c>
      <c r="H25" s="17" t="s">
        <v>258</v>
      </c>
      <c r="I25" s="27" t="str">
        <f>VLOOKUP(H25,'Flat Owner List for Vlookup'!C:D,2,FALSE)</f>
        <v>AKASH TECHCHANDANI</v>
      </c>
      <c r="J25" s="30" t="s">
        <v>837</v>
      </c>
      <c r="K25" s="42"/>
    </row>
    <row r="26" spans="1:11" x14ac:dyDescent="0.25">
      <c r="A26" s="21">
        <v>44203</v>
      </c>
      <c r="B26" s="30" t="s">
        <v>432</v>
      </c>
      <c r="C26" s="34" t="s">
        <v>204</v>
      </c>
      <c r="D26" s="30" t="s">
        <v>208</v>
      </c>
      <c r="E26" s="34">
        <v>2211</v>
      </c>
      <c r="F26" s="34">
        <v>0</v>
      </c>
      <c r="G26" s="44">
        <f t="shared" si="0"/>
        <v>445947.70000000007</v>
      </c>
      <c r="H26" s="17" t="s">
        <v>248</v>
      </c>
      <c r="I26" s="27" t="str">
        <f>VLOOKUP(H26,'Flat Owner List for Vlookup'!C:D,2,FALSE)</f>
        <v>ARVIND SINGH</v>
      </c>
      <c r="J26" s="30" t="s">
        <v>837</v>
      </c>
      <c r="K26" s="42"/>
    </row>
    <row r="27" spans="1:11" x14ac:dyDescent="0.25">
      <c r="A27" s="21">
        <v>44203</v>
      </c>
      <c r="B27" s="30" t="s">
        <v>567</v>
      </c>
      <c r="C27" s="34" t="s">
        <v>204</v>
      </c>
      <c r="D27" s="30" t="s">
        <v>208</v>
      </c>
      <c r="E27" s="34">
        <v>2130</v>
      </c>
      <c r="F27" s="34">
        <v>0</v>
      </c>
      <c r="G27" s="44">
        <f t="shared" si="0"/>
        <v>448077.70000000007</v>
      </c>
      <c r="H27" s="17" t="s">
        <v>293</v>
      </c>
      <c r="I27" s="27" t="str">
        <f>VLOOKUP(H27,'Flat Owner List for Vlookup'!C:D,2,FALSE)</f>
        <v>KIRAN WAKCHAURE</v>
      </c>
      <c r="J27" s="30" t="s">
        <v>837</v>
      </c>
      <c r="K27" s="42"/>
    </row>
    <row r="28" spans="1:11" x14ac:dyDescent="0.25">
      <c r="A28" s="21">
        <v>44203</v>
      </c>
      <c r="B28" s="30" t="s">
        <v>885</v>
      </c>
      <c r="C28" s="34" t="s">
        <v>204</v>
      </c>
      <c r="D28" s="30" t="s">
        <v>208</v>
      </c>
      <c r="E28" s="34">
        <v>2130</v>
      </c>
      <c r="F28" s="34">
        <v>0</v>
      </c>
      <c r="G28" s="44">
        <f t="shared" si="0"/>
        <v>450207.70000000007</v>
      </c>
      <c r="H28" s="17" t="s">
        <v>404</v>
      </c>
      <c r="I28" s="27" t="str">
        <f>VLOOKUP(H28,'Flat Owner List for Vlookup'!C:D,2,FALSE)</f>
        <v>J. P. SINGH</v>
      </c>
      <c r="J28" s="30" t="s">
        <v>837</v>
      </c>
      <c r="K28" s="42"/>
    </row>
    <row r="29" spans="1:11" x14ac:dyDescent="0.25">
      <c r="A29" s="21">
        <v>44203</v>
      </c>
      <c r="B29" s="30" t="s">
        <v>842</v>
      </c>
      <c r="C29" s="34" t="s">
        <v>205</v>
      </c>
      <c r="D29" s="30" t="s">
        <v>843</v>
      </c>
      <c r="E29" s="34">
        <v>0</v>
      </c>
      <c r="F29" s="34">
        <v>10000</v>
      </c>
      <c r="G29" s="44">
        <f t="shared" si="0"/>
        <v>440207.70000000007</v>
      </c>
      <c r="H29" s="17" t="s">
        <v>220</v>
      </c>
      <c r="I29" s="27"/>
      <c r="J29" s="30" t="s">
        <v>843</v>
      </c>
      <c r="K29" s="42"/>
    </row>
    <row r="30" spans="1:11" x14ac:dyDescent="0.25">
      <c r="A30" s="21">
        <v>44203</v>
      </c>
      <c r="B30" s="30" t="s">
        <v>844</v>
      </c>
      <c r="C30" s="34" t="s">
        <v>205</v>
      </c>
      <c r="D30" s="30" t="s">
        <v>845</v>
      </c>
      <c r="E30" s="34">
        <v>0</v>
      </c>
      <c r="F30" s="34">
        <v>22860</v>
      </c>
      <c r="G30" s="44">
        <f t="shared" si="0"/>
        <v>417347.70000000007</v>
      </c>
      <c r="H30" s="17" t="s">
        <v>220</v>
      </c>
      <c r="I30" s="27"/>
      <c r="J30" s="30" t="s">
        <v>846</v>
      </c>
      <c r="K30" s="42"/>
    </row>
    <row r="31" spans="1:11" x14ac:dyDescent="0.25">
      <c r="A31" s="21">
        <v>44204</v>
      </c>
      <c r="B31" s="30" t="s">
        <v>847</v>
      </c>
      <c r="C31" s="34" t="s">
        <v>205</v>
      </c>
      <c r="D31" s="30" t="s">
        <v>208</v>
      </c>
      <c r="E31" s="34">
        <v>8631</v>
      </c>
      <c r="F31" s="34">
        <v>0</v>
      </c>
      <c r="G31" s="44">
        <f t="shared" si="0"/>
        <v>425978.70000000007</v>
      </c>
      <c r="H31" s="17" t="s">
        <v>312</v>
      </c>
      <c r="I31" s="27" t="str">
        <f>VLOOKUP(H31,'Flat Owner List for Vlookup'!C:D,2,FALSE)</f>
        <v>KRISHNA H. PARDIKAR &amp; ANDA K. PARDIKAR</v>
      </c>
      <c r="J31" s="30" t="s">
        <v>848</v>
      </c>
      <c r="K31" s="42"/>
    </row>
    <row r="32" spans="1:11" x14ac:dyDescent="0.25">
      <c r="A32" s="21">
        <v>44204</v>
      </c>
      <c r="B32" s="30" t="s">
        <v>716</v>
      </c>
      <c r="C32" s="34" t="s">
        <v>204</v>
      </c>
      <c r="D32" s="30" t="s">
        <v>470</v>
      </c>
      <c r="E32" s="34">
        <v>0</v>
      </c>
      <c r="F32" s="34">
        <v>29.5</v>
      </c>
      <c r="G32" s="44">
        <f t="shared" si="0"/>
        <v>425949.20000000007</v>
      </c>
      <c r="H32" s="17" t="s">
        <v>220</v>
      </c>
      <c r="I32" s="27"/>
      <c r="J32" s="30" t="s">
        <v>717</v>
      </c>
      <c r="K32" s="42"/>
    </row>
    <row r="33" spans="1:11" x14ac:dyDescent="0.25">
      <c r="A33" s="21">
        <v>44205</v>
      </c>
      <c r="B33" s="30" t="s">
        <v>849</v>
      </c>
      <c r="C33" s="34" t="s">
        <v>204</v>
      </c>
      <c r="D33" s="30" t="s">
        <v>208</v>
      </c>
      <c r="E33" s="34">
        <v>2130</v>
      </c>
      <c r="F33" s="34">
        <v>0</v>
      </c>
      <c r="G33" s="44">
        <f t="shared" si="0"/>
        <v>428079.20000000007</v>
      </c>
      <c r="H33" s="17" t="s">
        <v>285</v>
      </c>
      <c r="I33" s="27" t="str">
        <f>VLOOKUP(H33,'Flat Owner List for Vlookup'!C:D,2,FALSE)</f>
        <v>RAKESH BAGADE</v>
      </c>
      <c r="J33" s="30" t="s">
        <v>837</v>
      </c>
      <c r="K33" s="42"/>
    </row>
    <row r="34" spans="1:11" x14ac:dyDescent="0.25">
      <c r="A34" s="21">
        <v>44206</v>
      </c>
      <c r="B34" s="30" t="s">
        <v>850</v>
      </c>
      <c r="C34" s="34" t="s">
        <v>204</v>
      </c>
      <c r="D34" s="30" t="s">
        <v>208</v>
      </c>
      <c r="E34" s="34">
        <v>3013</v>
      </c>
      <c r="F34" s="34">
        <v>0</v>
      </c>
      <c r="G34" s="44">
        <f t="shared" si="0"/>
        <v>431092.20000000007</v>
      </c>
      <c r="H34" s="17" t="s">
        <v>267</v>
      </c>
      <c r="I34" s="27" t="str">
        <f>VLOOKUP(H34,'Flat Owner List for Vlookup'!C:D,2,FALSE)</f>
        <v>KAUSHAL JHA</v>
      </c>
      <c r="J34" s="30" t="s">
        <v>837</v>
      </c>
      <c r="K34" s="42"/>
    </row>
    <row r="35" spans="1:11" x14ac:dyDescent="0.25">
      <c r="A35" s="21">
        <v>44206</v>
      </c>
      <c r="B35" s="30" t="s">
        <v>851</v>
      </c>
      <c r="C35" s="34" t="s">
        <v>204</v>
      </c>
      <c r="D35" s="30" t="s">
        <v>208</v>
      </c>
      <c r="E35" s="34">
        <v>1989</v>
      </c>
      <c r="F35" s="34">
        <v>0</v>
      </c>
      <c r="G35" s="44">
        <f t="shared" si="0"/>
        <v>433081.20000000007</v>
      </c>
      <c r="H35" s="17" t="s">
        <v>280</v>
      </c>
      <c r="I35" s="27" t="str">
        <f>VLOOKUP(H35,'Flat Owner List for Vlookup'!C:D,2,FALSE)</f>
        <v>RAMCHANDRA PANDEY (PRATIK)</v>
      </c>
      <c r="J35" s="30" t="s">
        <v>837</v>
      </c>
      <c r="K35" s="42"/>
    </row>
    <row r="36" spans="1:11" x14ac:dyDescent="0.25">
      <c r="A36" s="21">
        <v>44206</v>
      </c>
      <c r="B36" s="30" t="s">
        <v>852</v>
      </c>
      <c r="C36" s="34" t="s">
        <v>204</v>
      </c>
      <c r="D36" s="30" t="s">
        <v>208</v>
      </c>
      <c r="E36" s="34">
        <v>2907</v>
      </c>
      <c r="F36" s="34">
        <v>0</v>
      </c>
      <c r="G36" s="44">
        <f t="shared" si="0"/>
        <v>435988.20000000007</v>
      </c>
      <c r="H36" s="17" t="s">
        <v>223</v>
      </c>
      <c r="I36" s="27" t="str">
        <f>VLOOKUP(H36,'Flat Owner List for Vlookup'!C:D,2,FALSE)</f>
        <v>ROHAN MOOLYA</v>
      </c>
      <c r="J36" s="30" t="s">
        <v>837</v>
      </c>
      <c r="K36" s="42"/>
    </row>
    <row r="37" spans="1:11" x14ac:dyDescent="0.25">
      <c r="A37" s="21">
        <v>44207</v>
      </c>
      <c r="B37" s="30" t="s">
        <v>33</v>
      </c>
      <c r="C37" s="34" t="s">
        <v>204</v>
      </c>
      <c r="D37" s="30" t="s">
        <v>208</v>
      </c>
      <c r="E37" s="34">
        <v>2877</v>
      </c>
      <c r="F37" s="34">
        <v>0</v>
      </c>
      <c r="G37" s="44">
        <f t="shared" si="0"/>
        <v>438865.20000000007</v>
      </c>
      <c r="H37" s="17" t="s">
        <v>249</v>
      </c>
      <c r="I37" s="27" t="str">
        <f>VLOOKUP(H37,'Flat Owner List for Vlookup'!C:D,2,FALSE)</f>
        <v>SHREEKANT POOJARI</v>
      </c>
      <c r="J37" s="30" t="s">
        <v>837</v>
      </c>
      <c r="K37" s="42"/>
    </row>
    <row r="38" spans="1:11" x14ac:dyDescent="0.25">
      <c r="A38" s="21">
        <v>44208</v>
      </c>
      <c r="B38" s="30" t="s">
        <v>538</v>
      </c>
      <c r="C38" s="34" t="s">
        <v>205</v>
      </c>
      <c r="D38" s="30" t="s">
        <v>540</v>
      </c>
      <c r="E38" s="34">
        <v>0</v>
      </c>
      <c r="F38" s="34">
        <v>36215</v>
      </c>
      <c r="G38" s="44">
        <f t="shared" si="0"/>
        <v>402650.20000000007</v>
      </c>
      <c r="H38" s="17" t="s">
        <v>220</v>
      </c>
      <c r="I38" s="27"/>
      <c r="J38" s="30" t="s">
        <v>853</v>
      </c>
      <c r="K38" s="42"/>
    </row>
    <row r="39" spans="1:11" x14ac:dyDescent="0.25">
      <c r="A39" s="21">
        <v>44208</v>
      </c>
      <c r="B39" s="30" t="s">
        <v>483</v>
      </c>
      <c r="C39" s="34" t="s">
        <v>204</v>
      </c>
      <c r="D39" s="30" t="s">
        <v>208</v>
      </c>
      <c r="E39" s="34">
        <v>2877</v>
      </c>
      <c r="F39" s="34">
        <v>0</v>
      </c>
      <c r="G39" s="44">
        <f t="shared" si="0"/>
        <v>405527.20000000007</v>
      </c>
      <c r="H39" s="17" t="s">
        <v>256</v>
      </c>
      <c r="I39" s="27" t="str">
        <f>VLOOKUP(H39,'Flat Owner List for Vlookup'!C:D,2,FALSE)</f>
        <v>SUMITCHAND SINGH</v>
      </c>
      <c r="J39" s="30" t="s">
        <v>837</v>
      </c>
      <c r="K39" s="42"/>
    </row>
    <row r="40" spans="1:11" x14ac:dyDescent="0.25">
      <c r="A40" s="21">
        <v>44209</v>
      </c>
      <c r="B40" s="30" t="s">
        <v>635</v>
      </c>
      <c r="C40" s="34" t="s">
        <v>205</v>
      </c>
      <c r="D40" s="30" t="s">
        <v>208</v>
      </c>
      <c r="E40" s="34">
        <v>2877</v>
      </c>
      <c r="F40" s="34">
        <v>0</v>
      </c>
      <c r="G40" s="44">
        <f t="shared" si="0"/>
        <v>408404.20000000007</v>
      </c>
      <c r="H40" s="17" t="s">
        <v>261</v>
      </c>
      <c r="I40" s="27" t="str">
        <f>VLOOKUP(H40,'Flat Owner List for Vlookup'!C:D,2,FALSE)</f>
        <v>DHARMANT SINGH</v>
      </c>
      <c r="J40" s="30" t="s">
        <v>837</v>
      </c>
      <c r="K40" s="42"/>
    </row>
    <row r="41" spans="1:11" x14ac:dyDescent="0.25">
      <c r="A41" s="21">
        <v>44209</v>
      </c>
      <c r="B41" s="30" t="s">
        <v>793</v>
      </c>
      <c r="C41" s="34" t="s">
        <v>205</v>
      </c>
      <c r="D41" s="30" t="s">
        <v>208</v>
      </c>
      <c r="E41" s="34">
        <v>2013</v>
      </c>
      <c r="F41" s="34">
        <v>0</v>
      </c>
      <c r="G41" s="44">
        <f t="shared" si="0"/>
        <v>410417.20000000007</v>
      </c>
      <c r="H41" s="17" t="s">
        <v>290</v>
      </c>
      <c r="I41" s="27" t="str">
        <f>VLOOKUP(H41,'Flat Owner List for Vlookup'!C:D,2,FALSE)</f>
        <v>ASHOKKUMAR JAISWAL</v>
      </c>
      <c r="J41" s="30" t="s">
        <v>837</v>
      </c>
      <c r="K41" s="42"/>
    </row>
    <row r="42" spans="1:11" x14ac:dyDescent="0.25">
      <c r="A42" s="21">
        <v>44209</v>
      </c>
      <c r="B42" s="30" t="s">
        <v>855</v>
      </c>
      <c r="C42" s="34" t="s">
        <v>204</v>
      </c>
      <c r="D42" s="30" t="s">
        <v>208</v>
      </c>
      <c r="E42" s="34">
        <v>2208</v>
      </c>
      <c r="F42" s="34">
        <v>0</v>
      </c>
      <c r="G42" s="44">
        <f t="shared" si="0"/>
        <v>412625.20000000007</v>
      </c>
      <c r="H42" s="17" t="s">
        <v>241</v>
      </c>
      <c r="I42" s="27" t="str">
        <f>VLOOKUP(H42,'Flat Owner List for Vlookup'!C:D,2,FALSE)</f>
        <v>AJAZ AHMED</v>
      </c>
      <c r="J42" s="30" t="s">
        <v>837</v>
      </c>
      <c r="K42" s="42"/>
    </row>
    <row r="43" spans="1:11" x14ac:dyDescent="0.25">
      <c r="A43" s="21">
        <v>44209</v>
      </c>
      <c r="B43" s="30" t="s">
        <v>802</v>
      </c>
      <c r="C43" s="34" t="s">
        <v>204</v>
      </c>
      <c r="D43" s="30" t="s">
        <v>208</v>
      </c>
      <c r="E43" s="34">
        <v>4604</v>
      </c>
      <c r="F43" s="34">
        <v>0</v>
      </c>
      <c r="G43" s="44">
        <f t="shared" si="0"/>
        <v>417229.20000000007</v>
      </c>
      <c r="H43" s="17" t="s">
        <v>240</v>
      </c>
      <c r="I43" s="27" t="str">
        <f>VLOOKUP(H43,'Flat Owner List for Vlookup'!C:D,2,FALSE)</f>
        <v>RAJESH MISHRA</v>
      </c>
      <c r="J43" s="30" t="s">
        <v>837</v>
      </c>
      <c r="K43" s="42"/>
    </row>
    <row r="44" spans="1:11" x14ac:dyDescent="0.25">
      <c r="A44" s="21">
        <v>44209</v>
      </c>
      <c r="B44" s="30" t="s">
        <v>528</v>
      </c>
      <c r="C44" s="34" t="s">
        <v>204</v>
      </c>
      <c r="D44" s="30" t="s">
        <v>208</v>
      </c>
      <c r="E44" s="34">
        <v>2124</v>
      </c>
      <c r="F44" s="34">
        <v>0</v>
      </c>
      <c r="G44" s="44">
        <f t="shared" si="0"/>
        <v>419353.20000000007</v>
      </c>
      <c r="H44" s="17" t="s">
        <v>228</v>
      </c>
      <c r="I44" s="27" t="str">
        <f>VLOOKUP(H44,'Flat Owner List for Vlookup'!C:D,2,FALSE)</f>
        <v>SUNIL NIRMALE</v>
      </c>
      <c r="J44" s="30" t="s">
        <v>837</v>
      </c>
      <c r="K44" s="42"/>
    </row>
    <row r="45" spans="1:11" x14ac:dyDescent="0.25">
      <c r="A45" s="21">
        <v>44210</v>
      </c>
      <c r="B45" s="30" t="s">
        <v>436</v>
      </c>
      <c r="C45" s="34" t="s">
        <v>204</v>
      </c>
      <c r="D45" s="30" t="s">
        <v>208</v>
      </c>
      <c r="E45" s="34">
        <v>2127</v>
      </c>
      <c r="F45" s="34">
        <v>0</v>
      </c>
      <c r="G45" s="44">
        <f t="shared" si="0"/>
        <v>421480.20000000007</v>
      </c>
      <c r="H45" s="17" t="s">
        <v>286</v>
      </c>
      <c r="I45" s="27" t="str">
        <f>VLOOKUP(H45,'Flat Owner List for Vlookup'!C:D,2,FALSE)</f>
        <v>HITENDRA WASANIYA</v>
      </c>
      <c r="J45" s="30" t="s">
        <v>837</v>
      </c>
      <c r="K45" s="42"/>
    </row>
    <row r="46" spans="1:11" x14ac:dyDescent="0.25">
      <c r="A46" s="21">
        <v>44212</v>
      </c>
      <c r="B46" s="30" t="s">
        <v>455</v>
      </c>
      <c r="C46" s="34" t="s">
        <v>204</v>
      </c>
      <c r="D46" s="30" t="s">
        <v>208</v>
      </c>
      <c r="E46" s="34">
        <v>2877</v>
      </c>
      <c r="F46" s="34">
        <v>0</v>
      </c>
      <c r="G46" s="44">
        <f t="shared" si="0"/>
        <v>424357.20000000007</v>
      </c>
      <c r="H46" s="17" t="s">
        <v>239</v>
      </c>
      <c r="I46" s="27" t="str">
        <f>VLOOKUP(H46,'Flat Owner List for Vlookup'!C:D,2,FALSE)</f>
        <v>R RAJAN</v>
      </c>
      <c r="J46" s="30" t="s">
        <v>837</v>
      </c>
      <c r="K46" s="42"/>
    </row>
    <row r="47" spans="1:11" x14ac:dyDescent="0.25">
      <c r="A47" s="21">
        <v>44212</v>
      </c>
      <c r="B47" s="30" t="s">
        <v>856</v>
      </c>
      <c r="C47" s="34" t="s">
        <v>204</v>
      </c>
      <c r="D47" s="30" t="s">
        <v>208</v>
      </c>
      <c r="E47" s="34">
        <v>2877</v>
      </c>
      <c r="F47" s="34">
        <v>0</v>
      </c>
      <c r="G47" s="44">
        <f t="shared" si="0"/>
        <v>427234.20000000007</v>
      </c>
      <c r="H47" s="17" t="s">
        <v>236</v>
      </c>
      <c r="I47" s="27" t="str">
        <f>VLOOKUP(H47,'Flat Owner List for Vlookup'!C:D,2,FALSE)</f>
        <v>NARAYAN A. POOJARI &amp; JAILAXMI N. POOJARI</v>
      </c>
      <c r="J47" s="30" t="s">
        <v>837</v>
      </c>
      <c r="K47" s="42"/>
    </row>
    <row r="48" spans="1:11" x14ac:dyDescent="0.25">
      <c r="A48" s="21">
        <v>44212</v>
      </c>
      <c r="B48" s="30" t="s">
        <v>420</v>
      </c>
      <c r="C48" s="34" t="s">
        <v>422</v>
      </c>
      <c r="D48" s="30" t="s">
        <v>423</v>
      </c>
      <c r="E48" s="34">
        <v>0</v>
      </c>
      <c r="F48" s="34">
        <v>51060</v>
      </c>
      <c r="G48" s="44">
        <f>G47+E48-F48</f>
        <v>376174.20000000007</v>
      </c>
      <c r="H48" s="17" t="s">
        <v>220</v>
      </c>
      <c r="I48" s="27"/>
      <c r="J48" s="30" t="s">
        <v>857</v>
      </c>
      <c r="K48" s="42"/>
    </row>
    <row r="49" spans="1:11" x14ac:dyDescent="0.25">
      <c r="A49" s="21">
        <v>44212</v>
      </c>
      <c r="B49" s="30" t="s">
        <v>421</v>
      </c>
      <c r="C49" s="34" t="s">
        <v>422</v>
      </c>
      <c r="D49" s="30" t="s">
        <v>423</v>
      </c>
      <c r="E49" s="34">
        <v>0</v>
      </c>
      <c r="F49" s="34">
        <v>154</v>
      </c>
      <c r="G49" s="44">
        <f t="shared" ref="G49:G86" si="1">G48+E49-F49</f>
        <v>376020.20000000007</v>
      </c>
      <c r="H49" s="17" t="s">
        <v>220</v>
      </c>
      <c r="I49" s="27"/>
      <c r="J49" s="30" t="s">
        <v>858</v>
      </c>
      <c r="K49" s="42"/>
    </row>
    <row r="50" spans="1:11" x14ac:dyDescent="0.25">
      <c r="A50" s="21">
        <v>44212</v>
      </c>
      <c r="B50" s="30" t="s">
        <v>859</v>
      </c>
      <c r="C50" s="34" t="s">
        <v>204</v>
      </c>
      <c r="D50" s="30" t="s">
        <v>208</v>
      </c>
      <c r="E50" s="34">
        <v>2121</v>
      </c>
      <c r="F50" s="34">
        <v>0</v>
      </c>
      <c r="G50" s="44">
        <f t="shared" si="1"/>
        <v>378141.20000000007</v>
      </c>
      <c r="H50" s="17" t="s">
        <v>393</v>
      </c>
      <c r="I50" s="27" t="str">
        <f>VLOOKUP(H50,'Flat Owner List for Vlookup'!C:D,2,FALSE)</f>
        <v>MAHENDRA SINGH TARATIYA</v>
      </c>
      <c r="J50" s="30" t="s">
        <v>837</v>
      </c>
      <c r="K50" s="42"/>
    </row>
    <row r="51" spans="1:11" x14ac:dyDescent="0.25">
      <c r="A51" s="21">
        <v>44213</v>
      </c>
      <c r="B51" s="30" t="s">
        <v>860</v>
      </c>
      <c r="C51" s="34" t="s">
        <v>204</v>
      </c>
      <c r="D51" s="30" t="s">
        <v>208</v>
      </c>
      <c r="E51" s="34">
        <v>2877</v>
      </c>
      <c r="F51" s="34">
        <v>0</v>
      </c>
      <c r="G51" s="44">
        <f t="shared" si="1"/>
        <v>381018.20000000007</v>
      </c>
      <c r="H51" s="17" t="s">
        <v>360</v>
      </c>
      <c r="I51" s="27" t="str">
        <f>VLOOKUP(H51,'Flat Owner List for Vlookup'!C:D,2,FALSE)</f>
        <v>TIRAMATI RAHTOD (PRAVIN-RENT)</v>
      </c>
      <c r="J51" s="30" t="s">
        <v>837</v>
      </c>
      <c r="K51" s="42"/>
    </row>
    <row r="52" spans="1:11" x14ac:dyDescent="0.25">
      <c r="A52" s="21">
        <v>44213</v>
      </c>
      <c r="B52" s="30" t="s">
        <v>479</v>
      </c>
      <c r="C52" s="34" t="s">
        <v>204</v>
      </c>
      <c r="D52" s="30" t="s">
        <v>208</v>
      </c>
      <c r="E52" s="34">
        <v>4594</v>
      </c>
      <c r="F52" s="34">
        <v>0</v>
      </c>
      <c r="G52" s="44">
        <f t="shared" si="1"/>
        <v>385612.20000000007</v>
      </c>
      <c r="H52" s="17" t="s">
        <v>232</v>
      </c>
      <c r="I52" s="27" t="str">
        <f>VLOOKUP(H52,'Flat Owner List for Vlookup'!C:D,2,FALSE)</f>
        <v>UMAR SHARMA &amp; HARIPRASAD SHARMA</v>
      </c>
      <c r="J52" s="30" t="s">
        <v>837</v>
      </c>
      <c r="K52" s="42"/>
    </row>
    <row r="53" spans="1:11" x14ac:dyDescent="0.25">
      <c r="A53" s="21">
        <v>44213</v>
      </c>
      <c r="B53" s="30" t="s">
        <v>794</v>
      </c>
      <c r="C53" s="34" t="s">
        <v>204</v>
      </c>
      <c r="D53" s="30" t="s">
        <v>208</v>
      </c>
      <c r="E53" s="34">
        <v>3528</v>
      </c>
      <c r="F53" s="34">
        <v>0</v>
      </c>
      <c r="G53" s="44">
        <f t="shared" si="1"/>
        <v>389140.20000000007</v>
      </c>
      <c r="H53" s="17" t="s">
        <v>224</v>
      </c>
      <c r="I53" s="27" t="str">
        <f>VLOOKUP(H53,'Flat Owner List for Vlookup'!C:D,2,FALSE)</f>
        <v>PAWAN MAROTRAO GHOTKAR &amp; VIBHA G. SHINDE</v>
      </c>
      <c r="J53" s="30" t="s">
        <v>837</v>
      </c>
      <c r="K53" s="42"/>
    </row>
    <row r="54" spans="1:11" x14ac:dyDescent="0.25">
      <c r="A54" s="21">
        <v>44214</v>
      </c>
      <c r="B54" s="30" t="s">
        <v>791</v>
      </c>
      <c r="C54" s="34" t="s">
        <v>205</v>
      </c>
      <c r="D54" s="30" t="s">
        <v>208</v>
      </c>
      <c r="E54" s="34">
        <v>2130</v>
      </c>
      <c r="F54" s="34">
        <v>0</v>
      </c>
      <c r="G54" s="44">
        <f t="shared" si="1"/>
        <v>391270.20000000007</v>
      </c>
      <c r="H54" s="17" t="s">
        <v>264</v>
      </c>
      <c r="I54" s="27" t="str">
        <f>VLOOKUP(H54,'Flat Owner List for Vlookup'!C:D,2,FALSE)</f>
        <v>RAMASARE GUPTA/YASH PATWA - RENT</v>
      </c>
      <c r="J54" s="30" t="s">
        <v>837</v>
      </c>
      <c r="K54" s="42"/>
    </row>
    <row r="55" spans="1:11" x14ac:dyDescent="0.25">
      <c r="A55" s="21">
        <v>44214</v>
      </c>
      <c r="B55" s="30" t="s">
        <v>427</v>
      </c>
      <c r="C55" s="34" t="s">
        <v>204</v>
      </c>
      <c r="D55" s="30" t="s">
        <v>208</v>
      </c>
      <c r="E55" s="34">
        <v>2907</v>
      </c>
      <c r="F55" s="34">
        <v>0</v>
      </c>
      <c r="G55" s="44">
        <f t="shared" si="1"/>
        <v>394177.20000000007</v>
      </c>
      <c r="H55" s="17" t="s">
        <v>255</v>
      </c>
      <c r="I55" s="27" t="str">
        <f>VLOOKUP(H55,'Flat Owner List for Vlookup'!C:D,2,FALSE)</f>
        <v>AJEESH KUMAR</v>
      </c>
      <c r="J55" s="30" t="s">
        <v>837</v>
      </c>
      <c r="K55" s="42"/>
    </row>
    <row r="56" spans="1:11" x14ac:dyDescent="0.25">
      <c r="A56" s="21">
        <v>44215</v>
      </c>
      <c r="B56" s="30" t="s">
        <v>537</v>
      </c>
      <c r="C56" s="34" t="s">
        <v>205</v>
      </c>
      <c r="D56" s="30" t="s">
        <v>539</v>
      </c>
      <c r="E56" s="34">
        <v>0</v>
      </c>
      <c r="F56" s="34">
        <v>41300</v>
      </c>
      <c r="G56" s="44">
        <f t="shared" si="1"/>
        <v>352877.20000000007</v>
      </c>
      <c r="H56" s="17"/>
      <c r="I56" s="27" t="s">
        <v>861</v>
      </c>
      <c r="J56" s="30" t="s">
        <v>539</v>
      </c>
      <c r="K56" s="42"/>
    </row>
    <row r="57" spans="1:11" x14ac:dyDescent="0.25">
      <c r="A57" s="21">
        <v>44217</v>
      </c>
      <c r="B57" s="30" t="s">
        <v>451</v>
      </c>
      <c r="C57" s="34" t="s">
        <v>204</v>
      </c>
      <c r="D57" s="30" t="s">
        <v>208</v>
      </c>
      <c r="E57" s="34">
        <v>2907</v>
      </c>
      <c r="F57" s="34">
        <v>0</v>
      </c>
      <c r="G57" s="44">
        <f t="shared" si="1"/>
        <v>355784.20000000007</v>
      </c>
      <c r="H57" s="17" t="s">
        <v>337</v>
      </c>
      <c r="I57" s="27" t="str">
        <f>VLOOKUP(H57,'Flat Owner List for Vlookup'!C:D,2,FALSE)</f>
        <v>KAMAL SHARMA</v>
      </c>
      <c r="J57" s="30" t="s">
        <v>837</v>
      </c>
      <c r="K57" s="42"/>
    </row>
    <row r="58" spans="1:11" x14ac:dyDescent="0.25">
      <c r="A58" s="21">
        <v>44217</v>
      </c>
      <c r="B58" s="30" t="s">
        <v>862</v>
      </c>
      <c r="C58" s="34" t="s">
        <v>204</v>
      </c>
      <c r="D58" s="30" t="s">
        <v>208</v>
      </c>
      <c r="E58" s="34">
        <v>2877</v>
      </c>
      <c r="F58" s="34">
        <v>0</v>
      </c>
      <c r="G58" s="44">
        <f t="shared" si="1"/>
        <v>358661.20000000007</v>
      </c>
      <c r="H58" s="17" t="s">
        <v>227</v>
      </c>
      <c r="I58" s="27" t="str">
        <f>VLOOKUP(H58,'Flat Owner List for Vlookup'!C:D,2,FALSE)</f>
        <v>ATULKUMAR VIMALCHAND JAIN</v>
      </c>
      <c r="J58" s="30" t="s">
        <v>837</v>
      </c>
      <c r="K58" s="42"/>
    </row>
    <row r="59" spans="1:11" x14ac:dyDescent="0.25">
      <c r="A59" s="21">
        <v>44218</v>
      </c>
      <c r="B59" s="30" t="s">
        <v>679</v>
      </c>
      <c r="C59" s="34" t="s">
        <v>205</v>
      </c>
      <c r="D59" s="30" t="s">
        <v>208</v>
      </c>
      <c r="E59" s="34">
        <v>2877</v>
      </c>
      <c r="F59" s="34">
        <v>0</v>
      </c>
      <c r="G59" s="44">
        <f t="shared" si="1"/>
        <v>361538.20000000007</v>
      </c>
      <c r="H59" s="17" t="s">
        <v>279</v>
      </c>
      <c r="I59" s="27" t="str">
        <f>VLOOKUP(H59,'Flat Owner List for Vlookup'!C:D,2,FALSE)</f>
        <v>MONISH GADE</v>
      </c>
      <c r="J59" s="30" t="s">
        <v>837</v>
      </c>
      <c r="K59" s="42"/>
    </row>
    <row r="60" spans="1:11" x14ac:dyDescent="0.2">
      <c r="A60" s="21">
        <v>44218</v>
      </c>
      <c r="B60" s="30" t="s">
        <v>592</v>
      </c>
      <c r="C60" s="34" t="s">
        <v>205</v>
      </c>
      <c r="D60" s="30" t="s">
        <v>593</v>
      </c>
      <c r="E60" s="34">
        <v>0</v>
      </c>
      <c r="F60" s="34">
        <v>100000</v>
      </c>
      <c r="G60" s="44">
        <f t="shared" si="1"/>
        <v>261538.20000000007</v>
      </c>
      <c r="H60" s="17" t="s">
        <v>220</v>
      </c>
      <c r="I60" s="27"/>
      <c r="J60" s="1" t="s">
        <v>863</v>
      </c>
      <c r="K60" s="42"/>
    </row>
    <row r="61" spans="1:11" x14ac:dyDescent="0.25">
      <c r="A61" s="21">
        <v>44218</v>
      </c>
      <c r="B61" s="30" t="s">
        <v>153</v>
      </c>
      <c r="C61" s="34" t="s">
        <v>204</v>
      </c>
      <c r="D61" s="30" t="s">
        <v>208</v>
      </c>
      <c r="E61" s="34">
        <v>2877</v>
      </c>
      <c r="F61" s="34">
        <v>0</v>
      </c>
      <c r="G61" s="44">
        <f t="shared" si="1"/>
        <v>264415.20000000007</v>
      </c>
      <c r="H61" s="17" t="s">
        <v>273</v>
      </c>
      <c r="I61" s="27" t="str">
        <f>VLOOKUP(H61,'Flat Owner List for Vlookup'!C:D,2,FALSE)</f>
        <v>TUSHAR MAHAJAN</v>
      </c>
      <c r="J61" s="30" t="s">
        <v>837</v>
      </c>
      <c r="K61" s="42"/>
    </row>
    <row r="62" spans="1:11" x14ac:dyDescent="0.25">
      <c r="A62" s="21">
        <v>44219</v>
      </c>
      <c r="B62" s="30" t="s">
        <v>799</v>
      </c>
      <c r="C62" s="34" t="s">
        <v>204</v>
      </c>
      <c r="D62" s="30" t="s">
        <v>208</v>
      </c>
      <c r="E62" s="34">
        <v>3408</v>
      </c>
      <c r="F62" s="34">
        <v>0</v>
      </c>
      <c r="G62" s="44">
        <f t="shared" si="1"/>
        <v>267823.20000000007</v>
      </c>
      <c r="H62" s="17" t="s">
        <v>289</v>
      </c>
      <c r="I62" s="27" t="str">
        <f>VLOOKUP(H62,'Flat Owner List for Vlookup'!C:D,2,FALSE)</f>
        <v>ARUNKUMAR DWIVEDI</v>
      </c>
      <c r="J62" s="30" t="s">
        <v>837</v>
      </c>
      <c r="K62" s="42"/>
    </row>
    <row r="63" spans="1:11" x14ac:dyDescent="0.25">
      <c r="A63" s="21">
        <v>44219</v>
      </c>
      <c r="B63" s="30" t="s">
        <v>894</v>
      </c>
      <c r="C63" s="34" t="s">
        <v>204</v>
      </c>
      <c r="D63" s="30" t="s">
        <v>208</v>
      </c>
      <c r="E63" s="34">
        <v>2124</v>
      </c>
      <c r="F63" s="34">
        <v>0</v>
      </c>
      <c r="G63" s="44">
        <f t="shared" si="1"/>
        <v>269947.20000000007</v>
      </c>
      <c r="H63" s="17" t="s">
        <v>407</v>
      </c>
      <c r="I63" s="27" t="str">
        <f>VLOOKUP(H63,'Flat Owner List for Vlookup'!C:D,2,FALSE)</f>
        <v>VIRENDRA VERMA</v>
      </c>
      <c r="J63" s="30" t="s">
        <v>837</v>
      </c>
      <c r="K63" s="42"/>
    </row>
    <row r="64" spans="1:11" x14ac:dyDescent="0.25">
      <c r="A64" s="21">
        <v>44221</v>
      </c>
      <c r="B64" s="30" t="s">
        <v>792</v>
      </c>
      <c r="C64" s="34" t="s">
        <v>205</v>
      </c>
      <c r="D64" s="30" t="s">
        <v>208</v>
      </c>
      <c r="E64" s="34">
        <v>2136</v>
      </c>
      <c r="F64" s="34">
        <v>0</v>
      </c>
      <c r="G64" s="44">
        <f t="shared" si="1"/>
        <v>272083.20000000007</v>
      </c>
      <c r="H64" s="17" t="s">
        <v>245</v>
      </c>
      <c r="I64" s="27" t="str">
        <f>VLOOKUP(H64,'Flat Owner List for Vlookup'!C:D,2,FALSE)</f>
        <v>DHIRENRAPRATAM JAYSINGH SINGH &amp; NISHA J. SINGH</v>
      </c>
      <c r="J64" s="30" t="s">
        <v>837</v>
      </c>
      <c r="K64" s="42"/>
    </row>
    <row r="65" spans="1:11" x14ac:dyDescent="0.25">
      <c r="A65" s="21">
        <v>44222</v>
      </c>
      <c r="B65" s="30" t="s">
        <v>555</v>
      </c>
      <c r="C65" s="34" t="s">
        <v>204</v>
      </c>
      <c r="D65" s="30" t="s">
        <v>208</v>
      </c>
      <c r="E65" s="34">
        <v>2877</v>
      </c>
      <c r="F65" s="34">
        <v>0</v>
      </c>
      <c r="G65" s="44">
        <f t="shared" si="1"/>
        <v>274960.20000000007</v>
      </c>
      <c r="H65" s="17" t="s">
        <v>244</v>
      </c>
      <c r="I65" s="27" t="str">
        <f>VLOOKUP(H65,'Flat Owner List for Vlookup'!C:D,2,FALSE)</f>
        <v>RENUKA D. MORANI &amp; DILIP OMPRAKASH MORANI</v>
      </c>
      <c r="J65" s="30" t="s">
        <v>837</v>
      </c>
      <c r="K65" s="42"/>
    </row>
    <row r="66" spans="1:11" x14ac:dyDescent="0.25">
      <c r="A66" s="21">
        <v>44222</v>
      </c>
      <c r="B66" s="30" t="s">
        <v>52</v>
      </c>
      <c r="C66" s="34" t="s">
        <v>204</v>
      </c>
      <c r="D66" s="30" t="s">
        <v>208</v>
      </c>
      <c r="E66" s="34">
        <v>2877</v>
      </c>
      <c r="F66" s="34">
        <v>0</v>
      </c>
      <c r="G66" s="44">
        <f t="shared" si="1"/>
        <v>277837.20000000007</v>
      </c>
      <c r="H66" s="17" t="s">
        <v>252</v>
      </c>
      <c r="I66" s="27" t="str">
        <f>VLOOKUP(H66,'Flat Owner List for Vlookup'!C:D,2,FALSE)</f>
        <v>SATISHKUMAR YADAV</v>
      </c>
      <c r="J66" s="30" t="s">
        <v>837</v>
      </c>
      <c r="K66" s="42"/>
    </row>
    <row r="67" spans="1:11" x14ac:dyDescent="0.25">
      <c r="A67" s="21">
        <v>44223</v>
      </c>
      <c r="B67" s="30" t="s">
        <v>34</v>
      </c>
      <c r="C67" s="34" t="s">
        <v>204</v>
      </c>
      <c r="D67" s="30" t="s">
        <v>208</v>
      </c>
      <c r="E67" s="34">
        <v>2208</v>
      </c>
      <c r="F67" s="34">
        <v>0</v>
      </c>
      <c r="G67" s="44">
        <f t="shared" si="1"/>
        <v>280045.20000000007</v>
      </c>
      <c r="H67" s="17" t="s">
        <v>230</v>
      </c>
      <c r="I67" s="27" t="str">
        <f>VLOOKUP(H67,'Flat Owner List for Vlookup'!C:D,2,FALSE)</f>
        <v>SAVITA K. GANDHE &amp; KRISHIKANT M. GANDHE</v>
      </c>
      <c r="J67" s="30" t="s">
        <v>837</v>
      </c>
      <c r="K67" s="42"/>
    </row>
    <row r="68" spans="1:11" x14ac:dyDescent="0.25">
      <c r="A68" s="21">
        <v>44223</v>
      </c>
      <c r="B68" s="30" t="s">
        <v>795</v>
      </c>
      <c r="C68" s="34" t="s">
        <v>204</v>
      </c>
      <c r="D68" s="30" t="s">
        <v>208</v>
      </c>
      <c r="E68" s="34">
        <v>2205</v>
      </c>
      <c r="F68" s="34">
        <v>0</v>
      </c>
      <c r="G68" s="44">
        <f t="shared" si="1"/>
        <v>282250.20000000007</v>
      </c>
      <c r="H68" s="17" t="s">
        <v>231</v>
      </c>
      <c r="I68" s="27" t="str">
        <f>VLOOKUP(H68,'Flat Owner List for Vlookup'!C:D,2,FALSE)</f>
        <v>LALIT KASHINATH FIRKE</v>
      </c>
      <c r="J68" s="30" t="s">
        <v>837</v>
      </c>
      <c r="K68" s="42"/>
    </row>
    <row r="69" spans="1:11" x14ac:dyDescent="0.25">
      <c r="A69" s="21">
        <v>44224</v>
      </c>
      <c r="B69" s="30" t="s">
        <v>795</v>
      </c>
      <c r="C69" s="34" t="s">
        <v>204</v>
      </c>
      <c r="D69" s="30" t="s">
        <v>208</v>
      </c>
      <c r="E69" s="34">
        <v>2877</v>
      </c>
      <c r="F69" s="34">
        <v>0</v>
      </c>
      <c r="G69" s="44">
        <f t="shared" si="1"/>
        <v>285127.20000000007</v>
      </c>
      <c r="H69" s="17" t="s">
        <v>237</v>
      </c>
      <c r="I69" s="27" t="str">
        <f>VLOOKUP(H69,'Flat Owner List for Vlookup'!C:D,2,FALSE)</f>
        <v>RAKESH MANOHARLAL SAINI &amp; VIKRAM M. SAINI</v>
      </c>
      <c r="J69" s="30" t="s">
        <v>837</v>
      </c>
      <c r="K69" s="42"/>
    </row>
    <row r="70" spans="1:11" x14ac:dyDescent="0.25">
      <c r="A70" s="21">
        <v>44226</v>
      </c>
      <c r="B70" s="30" t="s">
        <v>541</v>
      </c>
      <c r="C70" s="34" t="s">
        <v>204</v>
      </c>
      <c r="D70" s="30" t="s">
        <v>208</v>
      </c>
      <c r="E70" s="34">
        <v>2977</v>
      </c>
      <c r="F70" s="34">
        <v>0</v>
      </c>
      <c r="G70" s="44">
        <f t="shared" si="1"/>
        <v>288104.20000000007</v>
      </c>
      <c r="H70" s="17" t="s">
        <v>259</v>
      </c>
      <c r="I70" s="27" t="str">
        <f>VLOOKUP(H70,'Flat Owner List for Vlookup'!C:D,2,FALSE)</f>
        <v>VISHWAVIJAY SINGH</v>
      </c>
      <c r="J70" s="30" t="s">
        <v>837</v>
      </c>
      <c r="K70" s="42"/>
    </row>
    <row r="71" spans="1:11" x14ac:dyDescent="0.25">
      <c r="A71" s="21">
        <v>44226</v>
      </c>
      <c r="B71" s="30" t="s">
        <v>477</v>
      </c>
      <c r="C71" s="34" t="s">
        <v>204</v>
      </c>
      <c r="D71" s="30" t="s">
        <v>208</v>
      </c>
      <c r="E71" s="34">
        <v>2127</v>
      </c>
      <c r="F71" s="34">
        <v>0</v>
      </c>
      <c r="G71" s="44">
        <f t="shared" si="1"/>
        <v>290231.20000000007</v>
      </c>
      <c r="H71" s="17" t="s">
        <v>281</v>
      </c>
      <c r="I71" s="27" t="str">
        <f>VLOOKUP(H71,'Flat Owner List for Vlookup'!C:D,2,FALSE)</f>
        <v>UMESH CHOUDHARI</v>
      </c>
      <c r="J71" s="30" t="s">
        <v>837</v>
      </c>
      <c r="K71" s="42"/>
    </row>
    <row r="72" spans="1:11" x14ac:dyDescent="0.25">
      <c r="A72" s="21">
        <v>44226</v>
      </c>
      <c r="B72" s="30" t="s">
        <v>797</v>
      </c>
      <c r="C72" s="34" t="s">
        <v>204</v>
      </c>
      <c r="D72" s="30" t="s">
        <v>208</v>
      </c>
      <c r="E72" s="34">
        <v>2124</v>
      </c>
      <c r="F72" s="34">
        <v>0</v>
      </c>
      <c r="G72" s="44">
        <f t="shared" si="1"/>
        <v>292355.20000000007</v>
      </c>
      <c r="H72" s="17" t="s">
        <v>243</v>
      </c>
      <c r="I72" s="27" t="str">
        <f>VLOOKUP(H72,'Flat Owner List for Vlookup'!C:D,2,FALSE)</f>
        <v>SAGAR NAGESH GHULE</v>
      </c>
      <c r="J72" s="30" t="s">
        <v>837</v>
      </c>
      <c r="K72" s="42"/>
    </row>
    <row r="73" spans="1:11" x14ac:dyDescent="0.25">
      <c r="A73" s="21">
        <v>44226</v>
      </c>
      <c r="B73" s="30" t="s">
        <v>150</v>
      </c>
      <c r="C73" s="34" t="s">
        <v>204</v>
      </c>
      <c r="D73" s="30" t="s">
        <v>208</v>
      </c>
      <c r="E73" s="34">
        <v>2124</v>
      </c>
      <c r="F73" s="34">
        <v>0</v>
      </c>
      <c r="G73" s="44">
        <f t="shared" si="1"/>
        <v>294479.20000000007</v>
      </c>
      <c r="H73" s="17" t="s">
        <v>246</v>
      </c>
      <c r="I73" s="27" t="str">
        <f>VLOOKUP(H73,'Flat Owner List for Vlookup'!C:D,2,FALSE)</f>
        <v>NITESH H. MEDH &amp; SUSHILA H. MEDH</v>
      </c>
      <c r="J73" s="30" t="s">
        <v>837</v>
      </c>
      <c r="K73" s="42"/>
    </row>
    <row r="74" spans="1:11" x14ac:dyDescent="0.25">
      <c r="A74" s="21">
        <v>44226</v>
      </c>
      <c r="B74" s="30" t="s">
        <v>113</v>
      </c>
      <c r="C74" s="34" t="s">
        <v>204</v>
      </c>
      <c r="D74" s="30" t="s">
        <v>208</v>
      </c>
      <c r="E74" s="34">
        <v>3408</v>
      </c>
      <c r="F74" s="34">
        <v>0</v>
      </c>
      <c r="G74" s="44">
        <f t="shared" si="1"/>
        <v>297887.20000000007</v>
      </c>
      <c r="H74" s="17" t="s">
        <v>288</v>
      </c>
      <c r="I74" s="27" t="str">
        <f>VLOOKUP(H74,'Flat Owner List for Vlookup'!C:D,2,FALSE)</f>
        <v>SURYAKANT MULATKAR</v>
      </c>
      <c r="J74" s="30" t="s">
        <v>837</v>
      </c>
      <c r="K74" s="42"/>
    </row>
    <row r="75" spans="1:11" x14ac:dyDescent="0.25">
      <c r="A75" s="21">
        <v>44227</v>
      </c>
      <c r="B75" s="30" t="s">
        <v>680</v>
      </c>
      <c r="C75" s="34" t="s">
        <v>205</v>
      </c>
      <c r="D75" s="30" t="s">
        <v>208</v>
      </c>
      <c r="E75" s="34">
        <v>2907</v>
      </c>
      <c r="F75" s="34">
        <v>0</v>
      </c>
      <c r="G75" s="44">
        <f t="shared" si="1"/>
        <v>300794.20000000007</v>
      </c>
      <c r="H75" s="17" t="s">
        <v>278</v>
      </c>
      <c r="I75" s="27" t="str">
        <f>VLOOKUP(H75,'Flat Owner List for Vlookup'!C:D,2,FALSE)</f>
        <v>SUNITA SINGH/LOKENDRA SINGH</v>
      </c>
      <c r="J75" s="30" t="s">
        <v>837</v>
      </c>
      <c r="K75" s="42"/>
    </row>
    <row r="76" spans="1:11" x14ac:dyDescent="0.25">
      <c r="A76" s="21">
        <v>44227</v>
      </c>
      <c r="B76" s="30" t="s">
        <v>796</v>
      </c>
      <c r="C76" s="34" t="s">
        <v>204</v>
      </c>
      <c r="D76" s="30" t="s">
        <v>208</v>
      </c>
      <c r="E76" s="34">
        <v>3522</v>
      </c>
      <c r="F76" s="34">
        <v>0</v>
      </c>
      <c r="G76" s="44">
        <f t="shared" si="1"/>
        <v>304316.20000000007</v>
      </c>
      <c r="H76" s="17" t="s">
        <v>233</v>
      </c>
      <c r="I76" s="27" t="str">
        <f>VLOOKUP(H76,'Flat Owner List for Vlookup'!C:D,2,FALSE)</f>
        <v>SUNNY CHHANGANI</v>
      </c>
      <c r="J76" s="30" t="s">
        <v>837</v>
      </c>
      <c r="K76" s="42"/>
    </row>
    <row r="77" spans="1:11" x14ac:dyDescent="0.25">
      <c r="A77" s="21">
        <v>44227</v>
      </c>
      <c r="B77" s="30" t="s">
        <v>564</v>
      </c>
      <c r="C77" s="34" t="s">
        <v>204</v>
      </c>
      <c r="D77" s="30" t="s">
        <v>208</v>
      </c>
      <c r="E77" s="34">
        <v>2882</v>
      </c>
      <c r="F77" s="34">
        <v>0</v>
      </c>
      <c r="G77" s="44">
        <f t="shared" si="1"/>
        <v>307198.20000000007</v>
      </c>
      <c r="H77" s="17" t="s">
        <v>247</v>
      </c>
      <c r="I77" s="27" t="str">
        <f>VLOOKUP(H77,'Flat Owner List for Vlookup'!C:D,2,FALSE)</f>
        <v>SHARAD LOKHANDE</v>
      </c>
      <c r="J77" s="30" t="s">
        <v>837</v>
      </c>
      <c r="K77" s="42"/>
    </row>
    <row r="78" spans="1:11" x14ac:dyDescent="0.25">
      <c r="A78" s="21">
        <v>44227</v>
      </c>
      <c r="B78" s="30" t="s">
        <v>614</v>
      </c>
      <c r="C78" s="34" t="s">
        <v>204</v>
      </c>
      <c r="D78" s="30" t="s">
        <v>208</v>
      </c>
      <c r="E78" s="34">
        <v>2202</v>
      </c>
      <c r="F78" s="34">
        <v>0</v>
      </c>
      <c r="G78" s="44">
        <f t="shared" si="1"/>
        <v>309400.20000000007</v>
      </c>
      <c r="H78" s="17" t="s">
        <v>274</v>
      </c>
      <c r="I78" s="27" t="str">
        <f>VLOOKUP(H78,'Flat Owner List for Vlookup'!C:D,2,FALSE)</f>
        <v>VIKAS KANDOI</v>
      </c>
      <c r="J78" s="30" t="s">
        <v>837</v>
      </c>
      <c r="K78" s="42"/>
    </row>
    <row r="79" spans="1:11" x14ac:dyDescent="0.25">
      <c r="A79" s="21">
        <v>44227</v>
      </c>
      <c r="B79" s="30" t="s">
        <v>614</v>
      </c>
      <c r="C79" s="34" t="s">
        <v>204</v>
      </c>
      <c r="D79" s="30" t="s">
        <v>208</v>
      </c>
      <c r="E79" s="34">
        <v>2130</v>
      </c>
      <c r="F79" s="34">
        <v>0</v>
      </c>
      <c r="G79" s="44">
        <f t="shared" si="1"/>
        <v>311530.20000000007</v>
      </c>
      <c r="H79" s="17" t="s">
        <v>343</v>
      </c>
      <c r="I79" s="27" t="str">
        <f>VLOOKUP(H79,'Flat Owner List for Vlookup'!C:D,2,FALSE)</f>
        <v>VIKAS KANDOI</v>
      </c>
      <c r="J79" s="30" t="s">
        <v>837</v>
      </c>
      <c r="K79" s="42"/>
    </row>
    <row r="80" spans="1:11" x14ac:dyDescent="0.25">
      <c r="A80" s="21">
        <v>44227</v>
      </c>
      <c r="B80" s="30" t="s">
        <v>648</v>
      </c>
      <c r="C80" s="34" t="s">
        <v>204</v>
      </c>
      <c r="D80" s="30" t="s">
        <v>208</v>
      </c>
      <c r="E80" s="34">
        <v>2124</v>
      </c>
      <c r="F80" s="34">
        <v>0</v>
      </c>
      <c r="G80" s="44">
        <f t="shared" si="1"/>
        <v>313654.20000000007</v>
      </c>
      <c r="H80" s="17" t="s">
        <v>292</v>
      </c>
      <c r="I80" s="27" t="str">
        <f>VLOOKUP(H80,'Flat Owner List for Vlookup'!C:D,2,FALSE)</f>
        <v>PANDURANG NANDANWAR</v>
      </c>
      <c r="J80" s="30" t="s">
        <v>837</v>
      </c>
      <c r="K80" s="42"/>
    </row>
    <row r="81" spans="1:11" x14ac:dyDescent="0.25">
      <c r="A81" s="21">
        <v>44227</v>
      </c>
      <c r="B81" s="30" t="s">
        <v>864</v>
      </c>
      <c r="C81" s="34" t="s">
        <v>204</v>
      </c>
      <c r="D81" s="30" t="s">
        <v>208</v>
      </c>
      <c r="E81" s="34">
        <v>7621</v>
      </c>
      <c r="F81" s="34">
        <v>0</v>
      </c>
      <c r="G81" s="44">
        <f t="shared" si="1"/>
        <v>321275.20000000007</v>
      </c>
      <c r="H81" s="17" t="s">
        <v>292</v>
      </c>
      <c r="I81" s="27" t="str">
        <f>VLOOKUP(H81,'Flat Owner List for Vlookup'!C:D,2,FALSE)</f>
        <v>PANDURANG NANDANWAR</v>
      </c>
      <c r="J81" s="30" t="s">
        <v>837</v>
      </c>
      <c r="K81" s="42"/>
    </row>
    <row r="82" spans="1:11" x14ac:dyDescent="0.25">
      <c r="A82" s="21">
        <v>44227</v>
      </c>
      <c r="B82" s="30" t="s">
        <v>865</v>
      </c>
      <c r="C82" s="34" t="s">
        <v>204</v>
      </c>
      <c r="D82" s="30" t="s">
        <v>208</v>
      </c>
      <c r="E82" s="34">
        <v>2258</v>
      </c>
      <c r="F82" s="34">
        <v>0</v>
      </c>
      <c r="G82" s="44">
        <f t="shared" si="1"/>
        <v>323533.20000000007</v>
      </c>
      <c r="H82" s="17" t="s">
        <v>268</v>
      </c>
      <c r="I82" s="27" t="str">
        <f>VLOOKUP(H82,'Flat Owner List for Vlookup'!C:D,2,FALSE)</f>
        <v>SANTOSH MISHRA</v>
      </c>
      <c r="J82" s="30" t="s">
        <v>837</v>
      </c>
      <c r="K82" s="42"/>
    </row>
    <row r="83" spans="1:11" x14ac:dyDescent="0.25">
      <c r="A83" s="21">
        <v>44227</v>
      </c>
      <c r="B83" s="30" t="s">
        <v>865</v>
      </c>
      <c r="C83" s="34" t="s">
        <v>204</v>
      </c>
      <c r="D83" s="30" t="s">
        <v>208</v>
      </c>
      <c r="E83" s="34">
        <v>2183</v>
      </c>
      <c r="F83" s="34">
        <v>0</v>
      </c>
      <c r="G83" s="44">
        <f t="shared" si="1"/>
        <v>325716.20000000007</v>
      </c>
      <c r="H83" s="17" t="s">
        <v>269</v>
      </c>
      <c r="I83" s="27" t="str">
        <f>VLOOKUP(H83,'Flat Owner List for Vlookup'!C:D,2,FALSE)</f>
        <v>SANTOSH MISHRA</v>
      </c>
      <c r="J83" s="30" t="s">
        <v>837</v>
      </c>
      <c r="K83" s="42"/>
    </row>
    <row r="84" spans="1:11" x14ac:dyDescent="0.25">
      <c r="A84" s="21">
        <v>44227</v>
      </c>
      <c r="B84" s="30" t="s">
        <v>866</v>
      </c>
      <c r="C84" s="34" t="s">
        <v>204</v>
      </c>
      <c r="D84" s="30" t="s">
        <v>208</v>
      </c>
      <c r="E84" s="34">
        <v>2870</v>
      </c>
      <c r="F84" s="34">
        <v>0</v>
      </c>
      <c r="G84" s="44">
        <f t="shared" si="1"/>
        <v>328586.20000000007</v>
      </c>
      <c r="H84" s="17" t="s">
        <v>234</v>
      </c>
      <c r="I84" s="27" t="str">
        <f>VLOOKUP(H84,'Flat Owner List for Vlookup'!C:D,2,FALSE)</f>
        <v>DHARMENDRA J. PANDEY 7 SEEMA DHARMENDRA PANDEY</v>
      </c>
      <c r="J84" s="30" t="s">
        <v>837</v>
      </c>
      <c r="K84" s="42"/>
    </row>
    <row r="85" spans="1:11" x14ac:dyDescent="0.25">
      <c r="A85" s="21">
        <v>44227</v>
      </c>
      <c r="B85" s="30" t="s">
        <v>867</v>
      </c>
      <c r="C85" s="34" t="s">
        <v>204</v>
      </c>
      <c r="D85" s="30" t="s">
        <v>208</v>
      </c>
      <c r="E85" s="34">
        <v>3524</v>
      </c>
      <c r="F85" s="34">
        <v>0</v>
      </c>
      <c r="G85" s="44">
        <f t="shared" si="1"/>
        <v>332110.20000000007</v>
      </c>
      <c r="H85" s="17" t="s">
        <v>257</v>
      </c>
      <c r="I85" s="27" t="str">
        <f>VLOOKUP(H85,'Flat Owner List for Vlookup'!C:D,2,FALSE)</f>
        <v>PRAKASH BIKKAD</v>
      </c>
      <c r="J85" s="30" t="s">
        <v>837</v>
      </c>
      <c r="K85" s="42"/>
    </row>
    <row r="86" spans="1:11" x14ac:dyDescent="0.25">
      <c r="A86" s="21">
        <v>44227</v>
      </c>
      <c r="B86" s="30" t="s">
        <v>868</v>
      </c>
      <c r="C86" s="34" t="s">
        <v>204</v>
      </c>
      <c r="D86" s="30" t="s">
        <v>208</v>
      </c>
      <c r="E86" s="34">
        <v>1989</v>
      </c>
      <c r="F86" s="34">
        <v>0</v>
      </c>
      <c r="G86" s="44">
        <f t="shared" si="1"/>
        <v>334099.20000000007</v>
      </c>
      <c r="H86" s="17" t="s">
        <v>410</v>
      </c>
      <c r="I86" s="27" t="str">
        <f>VLOOKUP(H86,'Flat Owner List for Vlookup'!C:D,2,FALSE)</f>
        <v>ANUJA AJAY PARASHAR</v>
      </c>
      <c r="J86" s="30" t="s">
        <v>837</v>
      </c>
      <c r="K86" s="42"/>
    </row>
    <row r="87" spans="1:11" x14ac:dyDescent="0.25">
      <c r="A87" s="21">
        <v>44227</v>
      </c>
      <c r="B87" s="30" t="s">
        <v>609</v>
      </c>
      <c r="C87" s="34" t="s">
        <v>205</v>
      </c>
      <c r="D87" s="30" t="s">
        <v>208</v>
      </c>
      <c r="E87" s="34">
        <v>2211</v>
      </c>
      <c r="F87" s="34">
        <v>0</v>
      </c>
      <c r="G87" s="44"/>
      <c r="H87" s="17" t="s">
        <v>263</v>
      </c>
      <c r="I87" s="27" t="str">
        <f>VLOOKUP(H87,'Flat Owner List for Vlookup'!C:D,2,FALSE)</f>
        <v>RITESH DIXIT /DHARMENDRA MISHRA</v>
      </c>
      <c r="J87" s="30" t="s">
        <v>837</v>
      </c>
      <c r="K87" s="42" t="s">
        <v>870</v>
      </c>
    </row>
    <row r="88" spans="1:11" x14ac:dyDescent="0.25">
      <c r="A88" s="21">
        <v>44227</v>
      </c>
      <c r="B88" s="30" t="s">
        <v>759</v>
      </c>
      <c r="C88" s="34" t="s">
        <v>205</v>
      </c>
      <c r="D88" s="30" t="s">
        <v>208</v>
      </c>
      <c r="E88" s="34">
        <v>2130</v>
      </c>
      <c r="F88" s="34">
        <v>0</v>
      </c>
      <c r="G88" s="44"/>
      <c r="H88" s="17" t="s">
        <v>253</v>
      </c>
      <c r="I88" s="27" t="str">
        <f>VLOOKUP(H88,'Flat Owner List for Vlookup'!C:D,2,FALSE)</f>
        <v>MUKESH DIXIT</v>
      </c>
      <c r="J88" s="30" t="s">
        <v>837</v>
      </c>
      <c r="K88" s="42" t="s">
        <v>870</v>
      </c>
    </row>
    <row r="89" spans="1:11" x14ac:dyDescent="0.25">
      <c r="A89" s="21">
        <v>44227</v>
      </c>
      <c r="B89" s="30" t="s">
        <v>869</v>
      </c>
      <c r="C89" s="34" t="s">
        <v>205</v>
      </c>
      <c r="D89" s="30" t="s">
        <v>208</v>
      </c>
      <c r="E89" s="34">
        <v>2130</v>
      </c>
      <c r="F89" s="34">
        <v>0</v>
      </c>
      <c r="G89" s="44"/>
      <c r="H89" s="17" t="s">
        <v>335</v>
      </c>
      <c r="I89" s="27" t="str">
        <f>VLOOKUP(H89,'Flat Owner List for Vlookup'!C:D,2,FALSE)</f>
        <v>CHANDRAMANI MISHRA /SANJAY SINGH</v>
      </c>
      <c r="J89" s="30" t="s">
        <v>837</v>
      </c>
      <c r="K89" s="42" t="s">
        <v>870</v>
      </c>
    </row>
    <row r="90" spans="1:11" x14ac:dyDescent="0.25">
      <c r="A90" s="21"/>
      <c r="B90" s="30"/>
      <c r="C90" s="34"/>
      <c r="D90" s="30"/>
      <c r="E90" s="34"/>
      <c r="F90" s="34"/>
      <c r="G90" s="44"/>
      <c r="H90" s="17"/>
      <c r="I90" s="27"/>
      <c r="J90" s="30"/>
      <c r="K90" s="42"/>
    </row>
    <row r="91" spans="1:11" x14ac:dyDescent="0.25">
      <c r="A91" s="21"/>
      <c r="B91" s="30"/>
      <c r="C91" s="34"/>
      <c r="D91" s="30"/>
      <c r="E91" s="34"/>
      <c r="F91" s="34"/>
      <c r="G91" s="44"/>
      <c r="H91" s="17"/>
      <c r="I91" s="27"/>
      <c r="J91" s="30"/>
      <c r="K91" s="26"/>
    </row>
    <row r="92" spans="1:11" x14ac:dyDescent="0.25">
      <c r="A92" s="21"/>
      <c r="B92" s="30"/>
      <c r="C92" s="34"/>
      <c r="D92" s="30"/>
      <c r="E92" s="34"/>
      <c r="F92" s="34"/>
      <c r="G92" s="44"/>
      <c r="H92" s="17"/>
      <c r="I92" s="27"/>
      <c r="J92" s="30"/>
      <c r="K92" s="26"/>
    </row>
    <row r="93" spans="1:11" x14ac:dyDescent="0.25">
      <c r="A93" s="21"/>
      <c r="B93" s="30"/>
      <c r="C93" s="34"/>
      <c r="D93" s="30"/>
      <c r="E93" s="34"/>
      <c r="F93" s="34"/>
      <c r="G93" s="44"/>
      <c r="H93" s="17"/>
      <c r="I93" s="27"/>
      <c r="J93" s="30"/>
      <c r="K93" s="26"/>
    </row>
    <row r="94" spans="1:11" x14ac:dyDescent="0.25">
      <c r="A94" s="21"/>
      <c r="B94" s="30"/>
      <c r="C94" s="34"/>
      <c r="D94" s="30"/>
      <c r="E94" s="34"/>
      <c r="F94" s="34"/>
      <c r="G94" s="44"/>
      <c r="H94" s="17"/>
      <c r="I94" s="27"/>
      <c r="J94" s="30"/>
      <c r="K94" s="26"/>
    </row>
    <row r="95" spans="1:11" x14ac:dyDescent="0.25">
      <c r="A95" s="21"/>
      <c r="B95" s="30"/>
      <c r="C95" s="34"/>
      <c r="D95" s="30"/>
      <c r="E95" s="34"/>
      <c r="F95" s="34"/>
      <c r="G95" s="44"/>
      <c r="H95" s="17"/>
      <c r="I95" s="27"/>
      <c r="J95" s="30"/>
      <c r="K95" s="26"/>
    </row>
    <row r="96" spans="1:11" x14ac:dyDescent="0.25">
      <c r="A96" s="21"/>
      <c r="B96" s="30"/>
      <c r="C96" s="34"/>
      <c r="D96" s="30"/>
      <c r="E96" s="34"/>
      <c r="F96" s="34"/>
      <c r="G96" s="44"/>
      <c r="H96" s="17"/>
      <c r="I96" s="27"/>
      <c r="J96" s="30"/>
      <c r="K96" s="26"/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26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26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30"/>
      <c r="K99" s="30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26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26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26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30"/>
      <c r="K103" s="26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26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26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26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26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26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26"/>
    </row>
    <row r="110" spans="1:11" x14ac:dyDescent="0.25">
      <c r="A110" s="21"/>
      <c r="B110" s="30"/>
      <c r="C110" s="34"/>
      <c r="D110" s="30"/>
      <c r="E110" s="34"/>
      <c r="F110" s="34"/>
      <c r="G110" s="44"/>
      <c r="H110" s="17"/>
      <c r="I110" s="27"/>
      <c r="J110" s="30"/>
      <c r="K110" s="26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26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26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26"/>
    </row>
    <row r="114" spans="1:11" x14ac:dyDescent="0.25">
      <c r="A114" s="21"/>
      <c r="B114" s="30"/>
      <c r="C114" s="34"/>
      <c r="D114" s="30"/>
      <c r="E114" s="34"/>
      <c r="F114" s="34"/>
      <c r="G114" s="44"/>
      <c r="H114" s="17"/>
      <c r="I114" s="27"/>
      <c r="J114" s="30"/>
      <c r="K114" s="26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26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26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26"/>
    </row>
    <row r="118" spans="1:11" x14ac:dyDescent="0.2">
      <c r="A118" s="21"/>
      <c r="B118" s="1"/>
      <c r="C118" s="34"/>
      <c r="D118" s="1"/>
      <c r="E118" s="34"/>
      <c r="F118" s="34"/>
      <c r="G118" s="44"/>
      <c r="H118" s="17"/>
      <c r="I118" s="1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27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26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26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26"/>
    </row>
    <row r="136" spans="1:11" x14ac:dyDescent="0.2">
      <c r="A136" s="21"/>
      <c r="B136" s="1"/>
      <c r="C136" s="34"/>
      <c r="D136" s="1"/>
      <c r="E136" s="34"/>
      <c r="F136" s="34"/>
      <c r="G136" s="44"/>
      <c r="H136" s="17"/>
      <c r="I136" s="1"/>
      <c r="J136" s="30"/>
      <c r="K136" s="26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26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26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26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26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30"/>
      <c r="K141" s="26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26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26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26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26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26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26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26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26"/>
    </row>
    <row r="152" spans="1:11" x14ac:dyDescent="0.25">
      <c r="A152" s="21"/>
      <c r="B152" s="30"/>
      <c r="C152" s="34"/>
      <c r="D152" s="30"/>
      <c r="E152" s="34"/>
      <c r="F152" s="34"/>
      <c r="G152" s="44"/>
      <c r="H152" s="17"/>
      <c r="I152" s="27"/>
      <c r="J152" s="30"/>
      <c r="K152" s="26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26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26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  <row r="157" spans="1:11" x14ac:dyDescent="0.25">
      <c r="A157" s="21"/>
      <c r="B157" s="30"/>
      <c r="C157" s="34"/>
      <c r="D157" s="30"/>
      <c r="E157" s="34"/>
      <c r="F157" s="34"/>
      <c r="G157" s="44"/>
      <c r="H157" s="17"/>
      <c r="I157" s="27"/>
      <c r="J157" s="30"/>
      <c r="K157" s="26"/>
    </row>
    <row r="158" spans="1:11" x14ac:dyDescent="0.25">
      <c r="A158" s="21"/>
      <c r="B158" s="30"/>
      <c r="C158" s="34"/>
      <c r="D158" s="30"/>
      <c r="E158" s="34"/>
      <c r="F158" s="34"/>
      <c r="G158" s="44"/>
      <c r="H158" s="17"/>
      <c r="I158" s="27"/>
      <c r="J158" s="30"/>
      <c r="K158" s="26"/>
    </row>
    <row r="159" spans="1:11" x14ac:dyDescent="0.25">
      <c r="A159" s="21"/>
      <c r="B159" s="30"/>
      <c r="C159" s="34"/>
      <c r="D159" s="30"/>
      <c r="E159" s="34"/>
      <c r="F159" s="34"/>
      <c r="G159" s="44"/>
      <c r="H159" s="17"/>
      <c r="I159" s="27"/>
      <c r="J159" s="30"/>
      <c r="K159" s="26"/>
    </row>
    <row r="160" spans="1:11" x14ac:dyDescent="0.25">
      <c r="A160" s="21"/>
      <c r="B160" s="30"/>
      <c r="C160" s="34"/>
      <c r="D160" s="30"/>
      <c r="E160" s="34"/>
      <c r="F160" s="34"/>
      <c r="G160" s="44"/>
      <c r="H160" s="17"/>
      <c r="I160" s="27"/>
      <c r="J160" s="30"/>
      <c r="K160" s="26"/>
    </row>
    <row r="161" spans="1:11" x14ac:dyDescent="0.25">
      <c r="A161" s="21"/>
      <c r="B161" s="30"/>
      <c r="C161" s="34"/>
      <c r="D161" s="30"/>
      <c r="E161" s="34"/>
      <c r="F161" s="34"/>
      <c r="G161" s="44"/>
      <c r="H161" s="17"/>
      <c r="I161" s="27"/>
      <c r="J161" s="30"/>
      <c r="K161" s="26"/>
    </row>
    <row r="162" spans="1:11" x14ac:dyDescent="0.25">
      <c r="A162" s="21"/>
      <c r="B162" s="30"/>
      <c r="C162" s="34"/>
      <c r="D162" s="30"/>
      <c r="E162" s="34"/>
      <c r="F162" s="34"/>
      <c r="G162" s="44"/>
      <c r="H162" s="17"/>
      <c r="I162" s="27"/>
      <c r="J162" s="30"/>
      <c r="K162" s="26"/>
    </row>
    <row r="163" spans="1:11" x14ac:dyDescent="0.25">
      <c r="A163" s="21"/>
      <c r="B163" s="30"/>
      <c r="C163" s="34"/>
      <c r="D163" s="30"/>
      <c r="E163" s="34"/>
      <c r="F163" s="34"/>
      <c r="G163" s="44"/>
      <c r="H163" s="17"/>
      <c r="I163" s="27"/>
      <c r="J163" s="30"/>
      <c r="K163" s="26"/>
    </row>
    <row r="164" spans="1:11" x14ac:dyDescent="0.25">
      <c r="A164" s="21"/>
      <c r="B164" s="30"/>
      <c r="C164" s="34"/>
      <c r="D164" s="30"/>
      <c r="E164" s="34"/>
      <c r="F164" s="34"/>
      <c r="G164" s="44"/>
      <c r="H164" s="17"/>
      <c r="I164" s="27"/>
      <c r="J164" s="30"/>
      <c r="K164" s="26"/>
    </row>
    <row r="165" spans="1:11" x14ac:dyDescent="0.25">
      <c r="A165" s="21"/>
      <c r="B165" s="30"/>
      <c r="C165" s="34"/>
      <c r="D165" s="30"/>
      <c r="E165" s="34"/>
      <c r="F165" s="34"/>
      <c r="G165" s="44"/>
      <c r="H165" s="17"/>
      <c r="I165" s="27"/>
      <c r="J165" s="30"/>
      <c r="K165" s="26"/>
    </row>
    <row r="166" spans="1:11" x14ac:dyDescent="0.25">
      <c r="A166" s="21"/>
      <c r="B166" s="30"/>
      <c r="C166" s="34"/>
      <c r="D166" s="30"/>
      <c r="E166" s="34"/>
      <c r="F166" s="34"/>
      <c r="G166" s="44"/>
      <c r="H166" s="17"/>
      <c r="I166" s="27"/>
      <c r="J166" s="30"/>
      <c r="K166" s="26"/>
    </row>
    <row r="167" spans="1:11" x14ac:dyDescent="0.25">
      <c r="A167" s="21"/>
      <c r="B167" s="30"/>
      <c r="C167" s="34"/>
      <c r="D167" s="30"/>
      <c r="E167" s="34"/>
      <c r="F167" s="34"/>
      <c r="G167" s="44"/>
      <c r="H167" s="17"/>
      <c r="I167" s="27"/>
      <c r="J167" s="30"/>
      <c r="K167" s="26"/>
    </row>
    <row r="168" spans="1:11" x14ac:dyDescent="0.25">
      <c r="A168" s="21"/>
      <c r="B168" s="30"/>
      <c r="C168" s="34"/>
      <c r="D168" s="30"/>
      <c r="E168" s="34"/>
      <c r="F168" s="34"/>
      <c r="G168" s="44"/>
      <c r="H168" s="17"/>
      <c r="I168" s="27"/>
      <c r="J168" s="30"/>
      <c r="K168" s="26"/>
    </row>
    <row r="169" spans="1:11" x14ac:dyDescent="0.25">
      <c r="A169" s="21"/>
      <c r="B169" s="30"/>
      <c r="C169" s="34"/>
      <c r="D169" s="30"/>
      <c r="E169" s="34"/>
      <c r="F169" s="34"/>
      <c r="G169" s="44"/>
      <c r="H169" s="17"/>
      <c r="I169" s="27"/>
      <c r="J169" s="30"/>
      <c r="K169" s="26"/>
    </row>
    <row r="170" spans="1:11" x14ac:dyDescent="0.25">
      <c r="A170" s="21"/>
      <c r="B170" s="30"/>
      <c r="C170" s="34"/>
      <c r="D170" s="30"/>
      <c r="E170" s="34"/>
      <c r="F170" s="34"/>
      <c r="G170" s="44"/>
      <c r="H170" s="17"/>
      <c r="I170" s="27"/>
      <c r="J170" s="30"/>
      <c r="K170" s="26"/>
    </row>
    <row r="171" spans="1:11" x14ac:dyDescent="0.25">
      <c r="A171" s="21"/>
      <c r="B171" s="30"/>
      <c r="C171" s="34"/>
      <c r="D171" s="30"/>
      <c r="E171" s="34"/>
      <c r="F171" s="34"/>
      <c r="G171" s="44"/>
      <c r="H171" s="17"/>
      <c r="I171" s="27"/>
      <c r="J171" s="30"/>
      <c r="K171" s="26"/>
    </row>
    <row r="172" spans="1:11" x14ac:dyDescent="0.25">
      <c r="A172" s="21"/>
      <c r="B172" s="30"/>
      <c r="C172" s="34"/>
      <c r="D172" s="30"/>
      <c r="E172" s="34"/>
      <c r="F172" s="34"/>
      <c r="G172" s="44"/>
      <c r="H172" s="17"/>
      <c r="I172" s="27"/>
      <c r="J172" s="30"/>
      <c r="K172" s="26"/>
    </row>
    <row r="173" spans="1:11" x14ac:dyDescent="0.25">
      <c r="A173" s="21"/>
      <c r="B173" s="30"/>
      <c r="C173" s="34"/>
      <c r="D173" s="30"/>
      <c r="E173" s="34"/>
      <c r="F173" s="34"/>
      <c r="G173" s="44"/>
      <c r="H173" s="17"/>
      <c r="I173" s="27"/>
      <c r="J173" s="30"/>
      <c r="K173" s="26"/>
    </row>
    <row r="174" spans="1:11" x14ac:dyDescent="0.25">
      <c r="A174" s="21"/>
      <c r="B174" s="30"/>
      <c r="C174" s="34"/>
      <c r="D174" s="30"/>
      <c r="E174" s="34"/>
      <c r="F174" s="34"/>
      <c r="G174" s="44"/>
      <c r="H174" s="17"/>
      <c r="I174" s="27"/>
      <c r="J174" s="30"/>
      <c r="K174" s="26"/>
    </row>
    <row r="175" spans="1:11" x14ac:dyDescent="0.25">
      <c r="A175" s="21"/>
      <c r="B175" s="30"/>
      <c r="C175" s="34"/>
      <c r="D175" s="30"/>
      <c r="E175" s="34"/>
      <c r="F175" s="34"/>
      <c r="G175" s="44"/>
      <c r="H175" s="17"/>
      <c r="I175" s="27"/>
      <c r="J175" s="30"/>
      <c r="K175" s="26"/>
    </row>
    <row r="176" spans="1:11" x14ac:dyDescent="0.25">
      <c r="A176" s="21"/>
      <c r="B176" s="30"/>
      <c r="C176" s="34"/>
      <c r="D176" s="30"/>
      <c r="E176" s="34"/>
      <c r="F176" s="34"/>
      <c r="G176" s="44"/>
      <c r="H176" s="17"/>
      <c r="I176" s="27"/>
      <c r="J176" s="30"/>
      <c r="K176" s="26"/>
    </row>
    <row r="177" spans="1:11" x14ac:dyDescent="0.25">
      <c r="A177" s="21"/>
      <c r="B177" s="30"/>
      <c r="C177" s="34"/>
      <c r="D177" s="30"/>
      <c r="E177" s="34"/>
      <c r="F177" s="34"/>
      <c r="G177" s="44"/>
      <c r="H177" s="17"/>
      <c r="I177" s="27"/>
      <c r="J177" s="30"/>
      <c r="K177" s="26"/>
    </row>
    <row r="178" spans="1:11" x14ac:dyDescent="0.25">
      <c r="A178" s="21"/>
      <c r="B178" s="30"/>
      <c r="C178" s="34"/>
      <c r="D178" s="30"/>
      <c r="E178" s="34"/>
      <c r="F178" s="34"/>
      <c r="G178" s="44"/>
      <c r="H178" s="17"/>
      <c r="I178" s="27"/>
      <c r="J178" s="30"/>
      <c r="K178" s="26"/>
    </row>
    <row r="179" spans="1:11" x14ac:dyDescent="0.25">
      <c r="A179" s="21"/>
      <c r="B179" s="30"/>
      <c r="C179" s="34"/>
      <c r="D179" s="30"/>
      <c r="E179" s="34"/>
      <c r="F179" s="34"/>
      <c r="G179" s="44"/>
      <c r="H179" s="17"/>
      <c r="I179" s="27"/>
      <c r="J179" s="30"/>
      <c r="K179" s="26"/>
    </row>
    <row r="180" spans="1:11" x14ac:dyDescent="0.25">
      <c r="A180" s="21"/>
      <c r="B180" s="30"/>
      <c r="C180" s="34"/>
      <c r="D180" s="30"/>
      <c r="E180" s="34"/>
      <c r="F180" s="34"/>
      <c r="G180" s="44"/>
      <c r="H180" s="17"/>
      <c r="I180" s="27"/>
      <c r="J180" s="30"/>
      <c r="K180" s="26"/>
    </row>
    <row r="181" spans="1:11" x14ac:dyDescent="0.25">
      <c r="A181" s="21"/>
      <c r="B181" s="30"/>
      <c r="C181" s="34"/>
      <c r="D181" s="30"/>
      <c r="E181" s="34"/>
      <c r="F181" s="34"/>
      <c r="G181" s="44"/>
      <c r="H181" s="17"/>
      <c r="I181" s="27"/>
      <c r="J181" s="30"/>
      <c r="K181" s="26"/>
    </row>
    <row r="182" spans="1:11" x14ac:dyDescent="0.25">
      <c r="A182" s="21"/>
      <c r="B182" s="30"/>
      <c r="C182" s="34"/>
      <c r="D182" s="30"/>
      <c r="E182" s="34"/>
      <c r="F182" s="34"/>
      <c r="G182" s="44"/>
      <c r="H182" s="17"/>
      <c r="I182" s="27"/>
      <c r="J182" s="30"/>
      <c r="K182" s="26"/>
    </row>
    <row r="183" spans="1:11" x14ac:dyDescent="0.25">
      <c r="A183" s="21"/>
      <c r="B183" s="30"/>
      <c r="C183" s="34"/>
      <c r="D183" s="30"/>
      <c r="E183" s="34"/>
      <c r="F183" s="34"/>
      <c r="G183" s="44"/>
      <c r="H183" s="17"/>
      <c r="I183" s="27"/>
      <c r="J183" s="30"/>
      <c r="K183" s="26"/>
    </row>
    <row r="184" spans="1:11" x14ac:dyDescent="0.25">
      <c r="A184" s="21"/>
      <c r="B184" s="30"/>
      <c r="C184" s="34"/>
      <c r="D184" s="30"/>
      <c r="E184" s="34"/>
      <c r="F184" s="34"/>
      <c r="G184" s="44"/>
      <c r="H184" s="17"/>
      <c r="I184" s="27"/>
      <c r="J184" s="30"/>
      <c r="K184" s="26"/>
    </row>
    <row r="185" spans="1:11" x14ac:dyDescent="0.25">
      <c r="A185" s="21"/>
      <c r="B185" s="30"/>
      <c r="C185" s="34"/>
      <c r="D185" s="30"/>
      <c r="E185" s="34"/>
      <c r="F185" s="34"/>
      <c r="G185" s="44"/>
      <c r="H185" s="17"/>
      <c r="I185" s="27"/>
      <c r="J185" s="30"/>
      <c r="K185" s="26"/>
    </row>
    <row r="186" spans="1:11" x14ac:dyDescent="0.25">
      <c r="A186" s="21"/>
      <c r="B186" s="30"/>
      <c r="C186" s="34"/>
      <c r="D186" s="30"/>
      <c r="E186" s="34"/>
      <c r="F186" s="34"/>
      <c r="G186" s="44"/>
      <c r="H186" s="17"/>
      <c r="I186" s="27"/>
      <c r="J186" s="30"/>
      <c r="K186" s="26"/>
    </row>
    <row r="187" spans="1:11" x14ac:dyDescent="0.25">
      <c r="A187" s="21"/>
      <c r="B187" s="30"/>
      <c r="C187" s="34"/>
      <c r="D187" s="30"/>
      <c r="E187" s="34"/>
      <c r="F187" s="34"/>
      <c r="G187" s="44"/>
      <c r="H187" s="17"/>
      <c r="I187" s="27"/>
      <c r="J187" s="30"/>
      <c r="K187" s="26"/>
    </row>
    <row r="188" spans="1:11" x14ac:dyDescent="0.25">
      <c r="A188" s="21"/>
      <c r="B188" s="30"/>
      <c r="C188" s="34"/>
      <c r="D188" s="30"/>
      <c r="E188" s="34"/>
      <c r="F188" s="34"/>
      <c r="G188" s="44"/>
      <c r="H188" s="17"/>
      <c r="I188" s="27"/>
      <c r="J188" s="30"/>
      <c r="K188" s="26"/>
    </row>
    <row r="189" spans="1:11" x14ac:dyDescent="0.25">
      <c r="A189" s="21"/>
      <c r="B189" s="30"/>
      <c r="C189" s="34"/>
      <c r="D189" s="30"/>
      <c r="E189" s="34"/>
      <c r="F189" s="34"/>
      <c r="G189" s="44"/>
      <c r="H189" s="17"/>
      <c r="I189" s="27"/>
      <c r="J189" s="30"/>
      <c r="K189" s="26"/>
    </row>
    <row r="190" spans="1:11" x14ac:dyDescent="0.25">
      <c r="A190" s="21"/>
      <c r="B190" s="30"/>
      <c r="C190" s="34"/>
      <c r="D190" s="30"/>
      <c r="E190" s="34"/>
      <c r="F190" s="34"/>
      <c r="G190" s="44"/>
      <c r="H190" s="17"/>
      <c r="I190" s="27"/>
      <c r="J190" s="30"/>
      <c r="K190" s="26"/>
    </row>
    <row r="191" spans="1:11" x14ac:dyDescent="0.25">
      <c r="A191" s="21"/>
      <c r="B191" s="30"/>
      <c r="C191" s="34"/>
      <c r="D191" s="30"/>
      <c r="E191" s="34"/>
      <c r="F191" s="34"/>
      <c r="G191" s="44"/>
      <c r="H191" s="17"/>
      <c r="I191" s="27"/>
      <c r="J191" s="30"/>
      <c r="K191" s="26"/>
    </row>
    <row r="192" spans="1:11" x14ac:dyDescent="0.25">
      <c r="A192" s="21"/>
      <c r="B192" s="30"/>
      <c r="C192" s="34"/>
      <c r="D192" s="30"/>
      <c r="E192" s="34"/>
      <c r="F192" s="34"/>
      <c r="G192" s="44"/>
      <c r="H192" s="17"/>
      <c r="I192" s="27"/>
      <c r="J192" s="30"/>
      <c r="K192" s="26"/>
    </row>
    <row r="193" spans="1:11" x14ac:dyDescent="0.25">
      <c r="A193" s="21"/>
      <c r="B193" s="30"/>
      <c r="C193" s="34"/>
      <c r="D193" s="30"/>
      <c r="E193" s="34"/>
      <c r="F193" s="34"/>
      <c r="G193" s="44"/>
      <c r="H193" s="17"/>
      <c r="I193" s="27"/>
      <c r="J193" s="30"/>
      <c r="K193" s="26"/>
    </row>
    <row r="194" spans="1:11" x14ac:dyDescent="0.25">
      <c r="A194" s="21"/>
      <c r="B194" s="30"/>
      <c r="C194" s="34"/>
      <c r="D194" s="30"/>
      <c r="E194" s="34"/>
      <c r="F194" s="34"/>
      <c r="G194" s="44"/>
      <c r="H194" s="17"/>
      <c r="I194" s="27"/>
      <c r="J194" s="30"/>
      <c r="K194" s="26"/>
    </row>
    <row r="195" spans="1:11" x14ac:dyDescent="0.25">
      <c r="A195" s="21"/>
      <c r="B195" s="30"/>
      <c r="C195" s="34"/>
      <c r="D195" s="30"/>
      <c r="E195" s="34"/>
      <c r="F195" s="34"/>
      <c r="G195" s="44"/>
      <c r="H195" s="17"/>
      <c r="I195" s="27"/>
      <c r="J195" s="30"/>
      <c r="K195" s="26"/>
    </row>
    <row r="196" spans="1:11" x14ac:dyDescent="0.25">
      <c r="A196" s="21"/>
      <c r="B196" s="30"/>
      <c r="C196" s="34"/>
      <c r="D196" s="30"/>
      <c r="E196" s="34"/>
      <c r="F196" s="34"/>
      <c r="G196" s="44"/>
      <c r="H196" s="17"/>
      <c r="I196" s="27"/>
      <c r="J196" s="30"/>
      <c r="K196" s="26"/>
    </row>
    <row r="197" spans="1:11" x14ac:dyDescent="0.25">
      <c r="A197" s="21"/>
      <c r="B197" s="30"/>
      <c r="C197" s="34"/>
      <c r="D197" s="30"/>
      <c r="E197" s="34"/>
      <c r="F197" s="34"/>
      <c r="G197" s="44"/>
      <c r="H197" s="17"/>
      <c r="I197" s="27"/>
      <c r="J197" s="30"/>
      <c r="K197" s="26"/>
    </row>
    <row r="198" spans="1:11" x14ac:dyDescent="0.25">
      <c r="A198" s="21"/>
      <c r="B198" s="30"/>
      <c r="C198" s="34"/>
      <c r="D198" s="30"/>
      <c r="E198" s="34"/>
      <c r="F198" s="34"/>
      <c r="G198" s="44"/>
      <c r="H198" s="17"/>
      <c r="I198" s="27"/>
      <c r="J198" s="30"/>
      <c r="K198" s="26"/>
    </row>
    <row r="199" spans="1:11" x14ac:dyDescent="0.25">
      <c r="A199" s="21"/>
      <c r="B199" s="30"/>
      <c r="C199" s="34"/>
      <c r="D199" s="30"/>
      <c r="E199" s="34"/>
      <c r="F199" s="34"/>
      <c r="G199" s="44"/>
      <c r="H199" s="17"/>
      <c r="I199" s="27"/>
      <c r="J199" s="30"/>
      <c r="K199" s="26"/>
    </row>
    <row r="200" spans="1:11" x14ac:dyDescent="0.25">
      <c r="A200" s="21"/>
      <c r="B200" s="30"/>
      <c r="C200" s="34"/>
      <c r="D200" s="30"/>
      <c r="E200" s="34"/>
      <c r="F200" s="34"/>
      <c r="G200" s="44"/>
      <c r="H200" s="17"/>
      <c r="I200" s="27"/>
      <c r="J200" s="30"/>
      <c r="K200" s="26"/>
    </row>
    <row r="201" spans="1:11" x14ac:dyDescent="0.25">
      <c r="A201" s="21"/>
      <c r="B201" s="30"/>
      <c r="C201" s="34"/>
      <c r="D201" s="30"/>
      <c r="E201" s="34"/>
      <c r="F201" s="34"/>
      <c r="G201" s="44"/>
      <c r="H201" s="17"/>
      <c r="I201" s="27"/>
      <c r="J201" s="30"/>
      <c r="K201" s="26"/>
    </row>
    <row r="202" spans="1:11" x14ac:dyDescent="0.25">
      <c r="A202" s="21"/>
      <c r="B202" s="30"/>
      <c r="C202" s="34"/>
      <c r="D202" s="30"/>
      <c r="E202" s="34"/>
      <c r="F202" s="34"/>
      <c r="G202" s="44"/>
      <c r="H202" s="17"/>
      <c r="I202" s="27"/>
      <c r="J202" s="30"/>
      <c r="K202" s="26"/>
    </row>
    <row r="203" spans="1:11" x14ac:dyDescent="0.25">
      <c r="A203" s="21"/>
      <c r="B203" s="30"/>
      <c r="C203" s="34"/>
      <c r="D203" s="30"/>
      <c r="E203" s="34"/>
      <c r="F203" s="34"/>
      <c r="G203" s="44"/>
      <c r="H203" s="17"/>
      <c r="I203" s="27"/>
      <c r="J203" s="30"/>
      <c r="K203" s="26"/>
    </row>
    <row r="204" spans="1:11" x14ac:dyDescent="0.25">
      <c r="A204" s="21"/>
      <c r="B204" s="30"/>
      <c r="C204" s="34"/>
      <c r="D204" s="30"/>
      <c r="E204" s="34"/>
      <c r="F204" s="34"/>
      <c r="G204" s="44"/>
      <c r="H204" s="17"/>
      <c r="I204" s="27"/>
      <c r="J204" s="30"/>
      <c r="K204" s="26"/>
    </row>
    <row r="205" spans="1:11" x14ac:dyDescent="0.25">
      <c r="A205" s="21"/>
      <c r="B205" s="30"/>
      <c r="C205" s="34"/>
      <c r="D205" s="30"/>
      <c r="E205" s="34"/>
      <c r="F205" s="34"/>
      <c r="G205" s="44"/>
      <c r="H205" s="17"/>
      <c r="I205" s="27"/>
      <c r="J205" s="30"/>
      <c r="K205" s="26"/>
    </row>
    <row r="206" spans="1:11" x14ac:dyDescent="0.25">
      <c r="A206" s="21"/>
      <c r="B206" s="30"/>
      <c r="C206" s="34"/>
      <c r="D206" s="30"/>
      <c r="E206" s="34"/>
      <c r="F206" s="34"/>
      <c r="G206" s="44"/>
      <c r="H206" s="17"/>
      <c r="I206" s="27"/>
      <c r="J206" s="30"/>
      <c r="K206" s="26"/>
    </row>
    <row r="207" spans="1:11" x14ac:dyDescent="0.25">
      <c r="A207" s="21"/>
      <c r="B207" s="30"/>
      <c r="C207" s="34"/>
      <c r="D207" s="30"/>
      <c r="E207" s="34"/>
      <c r="F207" s="34"/>
      <c r="G207" s="44"/>
      <c r="H207" s="17"/>
      <c r="I207" s="27"/>
      <c r="J207" s="30"/>
      <c r="K207" s="26"/>
    </row>
    <row r="208" spans="1:11" x14ac:dyDescent="0.25">
      <c r="A208" s="21"/>
      <c r="B208" s="30"/>
      <c r="C208" s="34"/>
      <c r="D208" s="30"/>
      <c r="E208" s="34"/>
      <c r="F208" s="34"/>
      <c r="G208" s="44"/>
      <c r="H208" s="17"/>
      <c r="I208" s="27"/>
      <c r="J208" s="30"/>
      <c r="K208" s="26"/>
    </row>
    <row r="209" spans="1:11" x14ac:dyDescent="0.25">
      <c r="A209" s="21"/>
      <c r="B209" s="30"/>
      <c r="C209" s="34"/>
      <c r="D209" s="30"/>
      <c r="E209" s="34"/>
      <c r="F209" s="34"/>
      <c r="G209" s="44"/>
      <c r="H209" s="17"/>
      <c r="I209" s="27"/>
      <c r="J209" s="30"/>
      <c r="K209" s="26"/>
    </row>
    <row r="210" spans="1:11" x14ac:dyDescent="0.25">
      <c r="A210" s="21"/>
      <c r="B210" s="30"/>
      <c r="C210" s="34"/>
      <c r="D210" s="30"/>
      <c r="E210" s="34"/>
      <c r="F210" s="34"/>
      <c r="G210" s="44"/>
      <c r="H210" s="17"/>
      <c r="I210" s="27"/>
      <c r="J210" s="30"/>
      <c r="K210" s="26"/>
    </row>
    <row r="211" spans="1:11" x14ac:dyDescent="0.25">
      <c r="A211" s="21"/>
      <c r="B211" s="30"/>
      <c r="C211" s="34"/>
      <c r="D211" s="30"/>
      <c r="E211" s="34"/>
      <c r="F211" s="34"/>
      <c r="G211" s="44"/>
      <c r="H211" s="17"/>
      <c r="I211" s="27"/>
      <c r="J211" s="30"/>
      <c r="K211" s="26"/>
    </row>
    <row r="212" spans="1:11" x14ac:dyDescent="0.25">
      <c r="A212" s="21"/>
      <c r="B212" s="30"/>
      <c r="C212" s="34"/>
      <c r="D212" s="30"/>
      <c r="E212" s="34"/>
      <c r="F212" s="34"/>
      <c r="G212" s="44"/>
      <c r="H212" s="17"/>
      <c r="I212" s="27"/>
      <c r="J212" s="30"/>
      <c r="K212" s="26"/>
    </row>
    <row r="213" spans="1:11" x14ac:dyDescent="0.25">
      <c r="A213" s="21"/>
      <c r="B213" s="30"/>
      <c r="C213" s="34"/>
      <c r="D213" s="30"/>
      <c r="E213" s="34"/>
      <c r="F213" s="34"/>
      <c r="G213" s="44"/>
      <c r="H213" s="17"/>
      <c r="I213" s="27"/>
      <c r="J213" s="30"/>
      <c r="K213" s="26"/>
    </row>
    <row r="214" spans="1:11" x14ac:dyDescent="0.25">
      <c r="A214" s="21"/>
      <c r="B214" s="30"/>
      <c r="C214" s="34"/>
      <c r="D214" s="30"/>
      <c r="E214" s="34"/>
      <c r="F214" s="34"/>
      <c r="G214" s="44"/>
      <c r="H214" s="17"/>
      <c r="I214" s="27"/>
      <c r="J214" s="30"/>
      <c r="K214" s="26"/>
    </row>
    <row r="215" spans="1:11" x14ac:dyDescent="0.25">
      <c r="A215" s="21"/>
      <c r="B215" s="30"/>
      <c r="C215" s="34"/>
      <c r="D215" s="30"/>
      <c r="E215" s="34"/>
      <c r="F215" s="34"/>
      <c r="G215" s="44"/>
      <c r="H215" s="17"/>
      <c r="I215" s="27"/>
      <c r="J215" s="30"/>
      <c r="K215" s="26"/>
    </row>
    <row r="216" spans="1:11" x14ac:dyDescent="0.25">
      <c r="A216" s="21"/>
      <c r="B216" s="30"/>
      <c r="C216" s="34"/>
      <c r="D216" s="30"/>
      <c r="E216" s="34"/>
      <c r="F216" s="34"/>
      <c r="G216" s="44"/>
      <c r="H216" s="17"/>
      <c r="I216" s="27"/>
      <c r="J216" s="30"/>
      <c r="K216" s="26"/>
    </row>
    <row r="217" spans="1:11" x14ac:dyDescent="0.25">
      <c r="A217" s="21"/>
      <c r="B217" s="30"/>
      <c r="C217" s="34"/>
      <c r="D217" s="30"/>
      <c r="E217" s="34"/>
      <c r="F217" s="34"/>
      <c r="G217" s="44"/>
      <c r="H217" s="17"/>
      <c r="I217" s="27"/>
      <c r="J217" s="30"/>
      <c r="K217" s="26"/>
    </row>
    <row r="218" spans="1:11" x14ac:dyDescent="0.25">
      <c r="A218" s="21"/>
      <c r="B218" s="30"/>
      <c r="C218" s="34"/>
      <c r="D218" s="30"/>
      <c r="E218" s="34"/>
      <c r="F218" s="34"/>
      <c r="G218" s="44"/>
      <c r="H218" s="17"/>
      <c r="I218" s="27"/>
      <c r="J218" s="30"/>
      <c r="K218" s="26"/>
    </row>
    <row r="219" spans="1:11" x14ac:dyDescent="0.25">
      <c r="A219" s="21"/>
      <c r="B219" s="30"/>
      <c r="C219" s="34"/>
      <c r="D219" s="30"/>
      <c r="E219" s="34"/>
      <c r="F219" s="34"/>
      <c r="G219" s="44"/>
      <c r="H219" s="17"/>
      <c r="I219" s="27"/>
      <c r="J219" s="30"/>
      <c r="K219" s="26"/>
    </row>
    <row r="220" spans="1:11" x14ac:dyDescent="0.25">
      <c r="A220" s="21"/>
      <c r="B220" s="30"/>
      <c r="C220" s="34"/>
      <c r="D220" s="30"/>
      <c r="E220" s="34"/>
      <c r="F220" s="34"/>
      <c r="G220" s="44"/>
      <c r="H220" s="17"/>
      <c r="I220" s="27"/>
      <c r="J220" s="30"/>
      <c r="K220" s="26"/>
    </row>
    <row r="221" spans="1:11" x14ac:dyDescent="0.25">
      <c r="A221" s="21"/>
      <c r="B221" s="30"/>
      <c r="C221" s="34"/>
      <c r="D221" s="30"/>
      <c r="E221" s="34"/>
      <c r="F221" s="34"/>
      <c r="G221" s="44"/>
      <c r="H221" s="17"/>
      <c r="I221" s="27"/>
      <c r="J221" s="30"/>
      <c r="K221" s="26"/>
    </row>
    <row r="222" spans="1:11" x14ac:dyDescent="0.25">
      <c r="A222" s="21"/>
      <c r="B222" s="30"/>
      <c r="C222" s="34"/>
      <c r="D222" s="30"/>
      <c r="E222" s="34"/>
      <c r="F222" s="34"/>
      <c r="G222" s="44"/>
      <c r="H222" s="17"/>
      <c r="I222" s="27"/>
      <c r="J222" s="30"/>
      <c r="K222" s="26"/>
    </row>
    <row r="223" spans="1:11" x14ac:dyDescent="0.25">
      <c r="A223" s="21"/>
      <c r="B223" s="30"/>
      <c r="C223" s="34"/>
      <c r="D223" s="30"/>
      <c r="E223" s="34"/>
      <c r="F223" s="34"/>
      <c r="G223" s="44"/>
      <c r="H223" s="17"/>
      <c r="I223" s="27"/>
      <c r="J223" s="30"/>
      <c r="K223" s="26"/>
    </row>
    <row r="224" spans="1:11" x14ac:dyDescent="0.25">
      <c r="A224" s="21"/>
      <c r="B224" s="30"/>
      <c r="C224" s="34"/>
      <c r="D224" s="30"/>
      <c r="E224" s="34"/>
      <c r="F224" s="34"/>
      <c r="G224" s="44"/>
      <c r="H224" s="17"/>
      <c r="I224" s="27"/>
      <c r="J224" s="30"/>
      <c r="K224" s="26"/>
    </row>
    <row r="225" spans="1:11" x14ac:dyDescent="0.25">
      <c r="A225" s="21"/>
      <c r="B225" s="30"/>
      <c r="C225" s="34"/>
      <c r="D225" s="30"/>
      <c r="E225" s="34"/>
      <c r="F225" s="34"/>
      <c r="G225" s="44"/>
      <c r="H225" s="17"/>
      <c r="I225" s="27"/>
      <c r="J225" s="30"/>
      <c r="K225" s="26"/>
    </row>
    <row r="226" spans="1:11" x14ac:dyDescent="0.25">
      <c r="A226" s="21"/>
      <c r="B226" s="30"/>
      <c r="C226" s="34"/>
      <c r="D226" s="30"/>
      <c r="E226" s="34"/>
      <c r="F226" s="34"/>
      <c r="G226" s="44"/>
      <c r="H226" s="17"/>
      <c r="I226" s="27"/>
      <c r="J226" s="30"/>
      <c r="K226" s="26"/>
    </row>
    <row r="227" spans="1:11" x14ac:dyDescent="0.25">
      <c r="A227" s="21"/>
      <c r="B227" s="30"/>
      <c r="C227" s="34"/>
      <c r="D227" s="30"/>
      <c r="E227" s="34"/>
      <c r="F227" s="34"/>
      <c r="G227" s="44"/>
      <c r="H227" s="17"/>
      <c r="I227" s="27"/>
      <c r="J227" s="30"/>
      <c r="K227" s="26"/>
    </row>
    <row r="228" spans="1:11" x14ac:dyDescent="0.25">
      <c r="A228" s="21"/>
      <c r="B228" s="30"/>
      <c r="C228" s="34"/>
      <c r="D228" s="30"/>
      <c r="E228" s="34"/>
      <c r="F228" s="34"/>
      <c r="G228" s="44"/>
      <c r="H228" s="17"/>
      <c r="I228" s="27"/>
      <c r="J228" s="30"/>
      <c r="K228" s="42"/>
    </row>
    <row r="229" spans="1:11" x14ac:dyDescent="0.25">
      <c r="A229" s="21"/>
      <c r="B229" s="30"/>
      <c r="C229" s="34"/>
      <c r="D229" s="30"/>
      <c r="E229" s="34"/>
      <c r="F229" s="34"/>
      <c r="G229" s="44"/>
      <c r="H229" s="17"/>
      <c r="I229" s="27"/>
      <c r="J229" s="30"/>
      <c r="K229" s="42"/>
    </row>
    <row r="230" spans="1:11" x14ac:dyDescent="0.25">
      <c r="A230" s="21"/>
      <c r="B230" s="30"/>
      <c r="C230" s="34"/>
      <c r="D230" s="30"/>
      <c r="E230" s="34"/>
      <c r="F230" s="34"/>
      <c r="G230" s="44"/>
      <c r="H230" s="17"/>
      <c r="I230" s="27"/>
      <c r="J230" s="30"/>
      <c r="K230" s="42"/>
    </row>
    <row r="231" spans="1:11" x14ac:dyDescent="0.25">
      <c r="A231" s="21"/>
      <c r="B231" s="30"/>
      <c r="C231" s="34"/>
      <c r="D231" s="30"/>
      <c r="E231" s="34"/>
      <c r="F231" s="34"/>
      <c r="G231" s="44"/>
      <c r="H231" s="17"/>
      <c r="I231" s="27"/>
      <c r="J231" s="30"/>
      <c r="K231" s="42"/>
    </row>
    <row r="232" spans="1:11" x14ac:dyDescent="0.25">
      <c r="A232" s="21"/>
      <c r="B232" s="30"/>
      <c r="C232" s="34"/>
      <c r="D232" s="30"/>
      <c r="E232" s="34"/>
      <c r="F232" s="34"/>
      <c r="G232" s="44"/>
      <c r="H232" s="17"/>
      <c r="I232" s="27"/>
      <c r="J232" s="30"/>
      <c r="K232" s="26"/>
    </row>
    <row r="233" spans="1:11" x14ac:dyDescent="0.25">
      <c r="A233" s="21"/>
      <c r="B233" s="30"/>
      <c r="C233" s="34"/>
      <c r="D233" s="30"/>
      <c r="E233" s="34"/>
      <c r="F233" s="34"/>
      <c r="G233" s="44"/>
      <c r="H233" s="17"/>
      <c r="I233" s="27"/>
      <c r="J233" s="30"/>
      <c r="K233" s="26"/>
    </row>
    <row r="234" spans="1:11" x14ac:dyDescent="0.25">
      <c r="A234" s="21"/>
      <c r="B234" s="30"/>
      <c r="C234" s="34"/>
      <c r="D234" s="30"/>
      <c r="E234" s="34"/>
      <c r="F234" s="34"/>
      <c r="G234" s="44"/>
      <c r="H234" s="17"/>
      <c r="I234" s="27"/>
      <c r="J234" s="30"/>
      <c r="K234" s="26"/>
    </row>
    <row r="235" spans="1:11" x14ac:dyDescent="0.25">
      <c r="A235" s="21"/>
      <c r="B235" s="30"/>
      <c r="C235" s="34"/>
      <c r="D235" s="30"/>
      <c r="E235" s="34"/>
      <c r="F235" s="34"/>
      <c r="G235" s="44"/>
      <c r="H235" s="17"/>
      <c r="I235" s="27"/>
      <c r="J235" s="30"/>
      <c r="K235" s="26"/>
    </row>
    <row r="236" spans="1:11" x14ac:dyDescent="0.25">
      <c r="A236" s="21"/>
      <c r="B236" s="30"/>
      <c r="C236" s="34"/>
      <c r="D236" s="30"/>
      <c r="E236" s="34"/>
      <c r="F236" s="34"/>
      <c r="G236" s="44"/>
      <c r="H236" s="17"/>
      <c r="I236" s="27"/>
      <c r="J236" s="30"/>
      <c r="K236" s="26"/>
    </row>
    <row r="237" spans="1:11" x14ac:dyDescent="0.25">
      <c r="A237" s="21"/>
      <c r="B237" s="30"/>
      <c r="C237" s="34"/>
      <c r="D237" s="30"/>
      <c r="E237" s="34"/>
      <c r="F237" s="34"/>
      <c r="G237" s="44"/>
      <c r="H237" s="17"/>
      <c r="I237" s="27"/>
      <c r="J237" s="30"/>
      <c r="K237" s="26"/>
    </row>
    <row r="238" spans="1:11" x14ac:dyDescent="0.25">
      <c r="A238" s="21"/>
      <c r="B238" s="30"/>
      <c r="C238" s="34"/>
      <c r="D238" s="30"/>
      <c r="E238" s="34"/>
      <c r="F238" s="34"/>
      <c r="G238" s="44"/>
      <c r="H238" s="17"/>
      <c r="I238" s="27"/>
      <c r="J238" s="30"/>
      <c r="K238" s="26"/>
    </row>
    <row r="239" spans="1:11" x14ac:dyDescent="0.25">
      <c r="A239" s="21"/>
      <c r="B239" s="30"/>
      <c r="C239" s="34"/>
      <c r="D239" s="30"/>
      <c r="E239" s="34"/>
      <c r="F239" s="34"/>
      <c r="G239" s="44"/>
      <c r="H239" s="17"/>
      <c r="I239" s="27"/>
      <c r="J239" s="30"/>
      <c r="K239" s="26"/>
    </row>
    <row r="240" spans="1:11" x14ac:dyDescent="0.25">
      <c r="A240" s="21"/>
      <c r="B240" s="30"/>
      <c r="C240" s="34"/>
      <c r="D240" s="30"/>
      <c r="E240" s="34"/>
      <c r="F240" s="34"/>
      <c r="G240" s="44"/>
      <c r="H240" s="17"/>
      <c r="I240" s="27"/>
      <c r="J240" s="30"/>
      <c r="K240" s="26"/>
    </row>
    <row r="241" spans="1:11" x14ac:dyDescent="0.25">
      <c r="A241" s="21"/>
      <c r="B241" s="30"/>
      <c r="C241" s="34"/>
      <c r="D241" s="30"/>
      <c r="E241" s="34"/>
      <c r="F241" s="34"/>
      <c r="G241" s="44"/>
      <c r="H241" s="17"/>
      <c r="I241" s="27"/>
      <c r="J241" s="30"/>
      <c r="K241" s="26"/>
    </row>
    <row r="242" spans="1:11" x14ac:dyDescent="0.25">
      <c r="A242" s="21"/>
      <c r="B242" s="30"/>
      <c r="C242" s="34"/>
      <c r="D242" s="30"/>
      <c r="E242" s="34"/>
      <c r="F242" s="34"/>
      <c r="G242" s="44"/>
      <c r="H242" s="17"/>
      <c r="I242" s="27"/>
      <c r="J242" s="30"/>
      <c r="K242" s="26"/>
    </row>
    <row r="243" spans="1:11" x14ac:dyDescent="0.25">
      <c r="A243" s="21"/>
      <c r="B243" s="30"/>
      <c r="C243" s="34"/>
      <c r="D243" s="30"/>
      <c r="E243" s="34"/>
      <c r="F243" s="34"/>
      <c r="G243" s="44"/>
      <c r="H243" s="17"/>
      <c r="I243" s="27"/>
      <c r="J243" s="30"/>
      <c r="K243" s="26"/>
    </row>
    <row r="244" spans="1:11" x14ac:dyDescent="0.25">
      <c r="A244" s="21"/>
      <c r="B244" s="30"/>
      <c r="C244" s="34"/>
      <c r="D244" s="30"/>
      <c r="E244" s="34"/>
      <c r="F244" s="34"/>
      <c r="G244" s="44"/>
      <c r="H244" s="17"/>
      <c r="I244" s="27"/>
      <c r="J244" s="30"/>
      <c r="K244" s="26"/>
    </row>
    <row r="245" spans="1:11" x14ac:dyDescent="0.25">
      <c r="A245" s="21"/>
      <c r="B245" s="30"/>
      <c r="C245" s="34"/>
      <c r="D245" s="30"/>
      <c r="E245" s="34"/>
      <c r="F245" s="34"/>
      <c r="G245" s="44"/>
      <c r="H245" s="17"/>
      <c r="I245" s="27"/>
      <c r="J245" s="30"/>
      <c r="K245" s="26"/>
    </row>
    <row r="246" spans="1:11" x14ac:dyDescent="0.25">
      <c r="A246" s="21"/>
      <c r="B246" s="30"/>
      <c r="C246" s="34"/>
      <c r="D246" s="30"/>
      <c r="E246" s="34"/>
      <c r="F246" s="34"/>
      <c r="G246" s="44"/>
      <c r="H246" s="17"/>
      <c r="I246" s="27"/>
      <c r="J246" s="30"/>
      <c r="K246" s="26"/>
    </row>
    <row r="247" spans="1:11" x14ac:dyDescent="0.25">
      <c r="A247" s="21"/>
      <c r="B247" s="30"/>
      <c r="C247" s="34"/>
      <c r="D247" s="30"/>
      <c r="E247" s="34"/>
      <c r="F247" s="34"/>
      <c r="G247" s="44"/>
      <c r="H247" s="17"/>
      <c r="I247" s="27"/>
      <c r="J247" s="30"/>
      <c r="K247" s="26"/>
    </row>
    <row r="248" spans="1:11" x14ac:dyDescent="0.25">
      <c r="A248" s="21"/>
      <c r="B248" s="30"/>
      <c r="C248" s="34"/>
      <c r="D248" s="30"/>
      <c r="E248" s="34"/>
      <c r="F248" s="34"/>
      <c r="G248" s="44"/>
      <c r="H248" s="17"/>
      <c r="I248" s="27"/>
      <c r="J248" s="30"/>
      <c r="K248" s="26"/>
    </row>
    <row r="249" spans="1:11" x14ac:dyDescent="0.25">
      <c r="A249" s="21"/>
      <c r="B249" s="30"/>
      <c r="C249" s="34"/>
      <c r="D249" s="30"/>
      <c r="E249" s="34"/>
      <c r="F249" s="34"/>
      <c r="G249" s="44"/>
      <c r="H249" s="17"/>
      <c r="I249" s="27"/>
      <c r="J249" s="30"/>
      <c r="K249" s="26"/>
    </row>
    <row r="250" spans="1:11" x14ac:dyDescent="0.25">
      <c r="A250" s="21"/>
      <c r="B250" s="30"/>
      <c r="C250" s="34"/>
      <c r="D250" s="30"/>
      <c r="E250" s="34"/>
      <c r="F250" s="34"/>
      <c r="G250" s="44"/>
      <c r="H250" s="17"/>
      <c r="I250" s="27"/>
      <c r="J250" s="30"/>
      <c r="K250" s="26"/>
    </row>
    <row r="251" spans="1:11" x14ac:dyDescent="0.25">
      <c r="A251" s="21"/>
      <c r="B251" s="30"/>
      <c r="C251" s="34"/>
      <c r="D251" s="30"/>
      <c r="E251" s="34"/>
      <c r="F251" s="34"/>
      <c r="G251" s="44"/>
      <c r="H251" s="17"/>
      <c r="I251" s="27"/>
      <c r="J251" s="30"/>
      <c r="K251" s="26"/>
    </row>
  </sheetData>
  <autoFilter ref="A9:K232"/>
  <pageMargins left="0.7" right="0.7" top="0.75" bottom="0.75" header="0.3" footer="0.3"/>
  <pageSetup paperSize="9" scale="6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topLeftCell="A81" zoomScaleNormal="100" zoomScaleSheetLayoutView="90" workbookViewId="0">
      <selection activeCell="F91" sqref="F91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44228</v>
      </c>
      <c r="B10" s="30" t="s">
        <v>414</v>
      </c>
      <c r="C10" s="34"/>
      <c r="D10" s="30" t="s">
        <v>871</v>
      </c>
      <c r="E10" s="34">
        <v>0</v>
      </c>
      <c r="F10" s="34">
        <v>0</v>
      </c>
      <c r="G10" s="44">
        <f>'Jan-21'!G86</f>
        <v>334099.20000000007</v>
      </c>
      <c r="H10" s="17"/>
      <c r="I10" s="27"/>
      <c r="J10" s="30" t="s">
        <v>871</v>
      </c>
      <c r="K10" s="26"/>
    </row>
    <row r="11" spans="1:11" x14ac:dyDescent="0.25">
      <c r="A11" s="21">
        <v>44228</v>
      </c>
      <c r="B11" s="30" t="s">
        <v>872</v>
      </c>
      <c r="C11" s="34" t="s">
        <v>204</v>
      </c>
      <c r="D11" s="30" t="s">
        <v>208</v>
      </c>
      <c r="E11" s="34">
        <v>5283</v>
      </c>
      <c r="F11" s="34">
        <v>0</v>
      </c>
      <c r="G11" s="44">
        <f t="shared" ref="G11:G46" si="0">G10+E11-F11</f>
        <v>339382.20000000007</v>
      </c>
      <c r="H11" s="17" t="s">
        <v>396</v>
      </c>
      <c r="I11" s="27" t="str">
        <f>VLOOKUP(H11,'Flat Owner List for Vlookup'!C:D,2,FALSE)</f>
        <v>KOMAL SHIRKE/ KIRAN SHIRKE</v>
      </c>
      <c r="J11" s="30" t="s">
        <v>873</v>
      </c>
      <c r="K11" s="42" t="s">
        <v>874</v>
      </c>
    </row>
    <row r="12" spans="1:11" x14ac:dyDescent="0.25">
      <c r="A12" s="21">
        <v>44229</v>
      </c>
      <c r="B12" s="30" t="s">
        <v>619</v>
      </c>
      <c r="C12" s="34" t="s">
        <v>204</v>
      </c>
      <c r="D12" s="30" t="s">
        <v>208</v>
      </c>
      <c r="E12" s="34">
        <v>2130</v>
      </c>
      <c r="F12" s="34">
        <v>0</v>
      </c>
      <c r="G12" s="44">
        <f t="shared" si="0"/>
        <v>341512.20000000007</v>
      </c>
      <c r="H12" s="17" t="s">
        <v>379</v>
      </c>
      <c r="I12" s="27" t="str">
        <f>VLOOKUP(H12,'Flat Owner List for Vlookup'!C:D,2,FALSE)</f>
        <v>ANUP SARWADE</v>
      </c>
      <c r="J12" s="30" t="s">
        <v>837</v>
      </c>
      <c r="K12" s="42"/>
    </row>
    <row r="13" spans="1:11" x14ac:dyDescent="0.25">
      <c r="A13" s="21">
        <v>44229</v>
      </c>
      <c r="B13" s="30" t="s">
        <v>684</v>
      </c>
      <c r="C13" s="34" t="s">
        <v>204</v>
      </c>
      <c r="D13" s="30" t="s">
        <v>208</v>
      </c>
      <c r="E13" s="34">
        <v>2136</v>
      </c>
      <c r="F13" s="34">
        <v>0</v>
      </c>
      <c r="G13" s="44">
        <f t="shared" si="0"/>
        <v>343648.20000000007</v>
      </c>
      <c r="H13" s="17" t="s">
        <v>242</v>
      </c>
      <c r="I13" s="27" t="str">
        <f>VLOOKUP(H13,'Flat Owner List for Vlookup'!C:D,2,FALSE)</f>
        <v>JYOTI SHAILESH TIWARI</v>
      </c>
      <c r="J13" s="30" t="s">
        <v>837</v>
      </c>
      <c r="K13" s="42"/>
    </row>
    <row r="14" spans="1:11" x14ac:dyDescent="0.25">
      <c r="A14" s="21">
        <v>44229</v>
      </c>
      <c r="B14" s="30" t="s">
        <v>641</v>
      </c>
      <c r="C14" s="34" t="s">
        <v>204</v>
      </c>
      <c r="D14" s="30" t="s">
        <v>208</v>
      </c>
      <c r="E14" s="34">
        <v>2208</v>
      </c>
      <c r="F14" s="34">
        <v>0</v>
      </c>
      <c r="G14" s="44">
        <f t="shared" si="0"/>
        <v>345856.20000000007</v>
      </c>
      <c r="H14" s="17" t="s">
        <v>238</v>
      </c>
      <c r="I14" s="27" t="str">
        <f>VLOOKUP(H14,'Flat Owner List for Vlookup'!C:D,2,FALSE)</f>
        <v>GANPATLAL C. CHAUDHARI &amp; SURAJDEVI G. CHAUDHARI &amp; SHYAMA P. CHAUDHARI</v>
      </c>
      <c r="J14" s="30" t="s">
        <v>837</v>
      </c>
      <c r="K14" s="42"/>
    </row>
    <row r="15" spans="1:11" x14ac:dyDescent="0.25">
      <c r="A15" s="21">
        <v>44230</v>
      </c>
      <c r="B15" s="30" t="s">
        <v>876</v>
      </c>
      <c r="C15" s="34" t="s">
        <v>205</v>
      </c>
      <c r="D15" s="30" t="s">
        <v>877</v>
      </c>
      <c r="E15" s="34">
        <v>0</v>
      </c>
      <c r="F15" s="34">
        <v>7553</v>
      </c>
      <c r="G15" s="44">
        <f t="shared" si="0"/>
        <v>338303.20000000007</v>
      </c>
      <c r="H15" s="17" t="s">
        <v>220</v>
      </c>
      <c r="I15" s="27"/>
      <c r="J15" s="30" t="s">
        <v>878</v>
      </c>
      <c r="K15" s="42"/>
    </row>
    <row r="16" spans="1:11" x14ac:dyDescent="0.25">
      <c r="A16" s="21">
        <v>44231</v>
      </c>
      <c r="B16" s="30" t="s">
        <v>609</v>
      </c>
      <c r="C16" s="34" t="s">
        <v>205</v>
      </c>
      <c r="D16" s="30" t="s">
        <v>208</v>
      </c>
      <c r="E16" s="34">
        <v>2211</v>
      </c>
      <c r="F16" s="34">
        <v>0</v>
      </c>
      <c r="G16" s="44">
        <f t="shared" si="0"/>
        <v>340514.20000000007</v>
      </c>
      <c r="H16" s="17" t="s">
        <v>263</v>
      </c>
      <c r="I16" s="27" t="str">
        <f>VLOOKUP(H16,'Flat Owner List for Vlookup'!C:D,2,FALSE)</f>
        <v>RITESH DIXIT /DHARMENDRA MISHRA</v>
      </c>
      <c r="J16" s="30" t="s">
        <v>837</v>
      </c>
      <c r="K16" s="42"/>
    </row>
    <row r="17" spans="1:11" x14ac:dyDescent="0.25">
      <c r="A17" s="21">
        <v>44231</v>
      </c>
      <c r="B17" s="30" t="s">
        <v>759</v>
      </c>
      <c r="C17" s="34" t="s">
        <v>205</v>
      </c>
      <c r="D17" s="30" t="s">
        <v>208</v>
      </c>
      <c r="E17" s="34">
        <v>2130</v>
      </c>
      <c r="F17" s="34">
        <v>0</v>
      </c>
      <c r="G17" s="44">
        <f t="shared" si="0"/>
        <v>342644.20000000007</v>
      </c>
      <c r="H17" s="17" t="s">
        <v>253</v>
      </c>
      <c r="I17" s="27" t="str">
        <f>VLOOKUP(H17,'Flat Owner List for Vlookup'!C:D,2,FALSE)</f>
        <v>MUKESH DIXIT</v>
      </c>
      <c r="J17" s="30" t="s">
        <v>837</v>
      </c>
      <c r="K17" s="42"/>
    </row>
    <row r="18" spans="1:11" x14ac:dyDescent="0.25">
      <c r="A18" s="21">
        <v>44231</v>
      </c>
      <c r="B18" s="30" t="s">
        <v>869</v>
      </c>
      <c r="C18" s="34" t="s">
        <v>205</v>
      </c>
      <c r="D18" s="30" t="s">
        <v>208</v>
      </c>
      <c r="E18" s="34">
        <v>2130</v>
      </c>
      <c r="F18" s="34">
        <v>0</v>
      </c>
      <c r="G18" s="44">
        <f t="shared" si="0"/>
        <v>344774.20000000007</v>
      </c>
      <c r="H18" s="17" t="s">
        <v>335</v>
      </c>
      <c r="I18" s="27" t="str">
        <f>VLOOKUP(H18,'Flat Owner List for Vlookup'!C:D,2,FALSE)</f>
        <v>CHANDRAMANI MISHRA /SANJAY SINGH</v>
      </c>
      <c r="J18" s="30" t="s">
        <v>837</v>
      </c>
      <c r="K18" s="42"/>
    </row>
    <row r="19" spans="1:11" x14ac:dyDescent="0.25">
      <c r="A19" s="21">
        <v>44233</v>
      </c>
      <c r="B19" s="30" t="s">
        <v>214</v>
      </c>
      <c r="C19" s="34" t="s">
        <v>204</v>
      </c>
      <c r="D19" s="30" t="s">
        <v>214</v>
      </c>
      <c r="E19" s="34">
        <v>2262</v>
      </c>
      <c r="F19" s="34">
        <v>0</v>
      </c>
      <c r="G19" s="44">
        <f t="shared" si="0"/>
        <v>347036.20000000007</v>
      </c>
      <c r="H19" s="17" t="s">
        <v>220</v>
      </c>
      <c r="I19" s="27" t="s">
        <v>214</v>
      </c>
      <c r="J19" s="30" t="s">
        <v>879</v>
      </c>
      <c r="K19" s="42"/>
    </row>
    <row r="20" spans="1:11" x14ac:dyDescent="0.25">
      <c r="A20" s="21">
        <v>44233</v>
      </c>
      <c r="B20" s="30" t="s">
        <v>620</v>
      </c>
      <c r="C20" s="34" t="s">
        <v>204</v>
      </c>
      <c r="D20" s="30" t="s">
        <v>208</v>
      </c>
      <c r="E20" s="34">
        <v>2210</v>
      </c>
      <c r="F20" s="34">
        <v>0</v>
      </c>
      <c r="G20" s="44">
        <f t="shared" si="0"/>
        <v>349246.20000000007</v>
      </c>
      <c r="H20" s="17" t="s">
        <v>248</v>
      </c>
      <c r="I20" s="27" t="str">
        <f>VLOOKUP(H20,'Flat Owner List for Vlookup'!C:D,2,FALSE)</f>
        <v>ARVIND SINGH</v>
      </c>
      <c r="J20" s="30" t="s">
        <v>875</v>
      </c>
      <c r="K20" s="42"/>
    </row>
    <row r="21" spans="1:11" x14ac:dyDescent="0.25">
      <c r="A21" s="21">
        <v>44233</v>
      </c>
      <c r="B21" s="30" t="s">
        <v>613</v>
      </c>
      <c r="C21" s="34" t="s">
        <v>204</v>
      </c>
      <c r="D21" s="30" t="s">
        <v>208</v>
      </c>
      <c r="E21" s="34">
        <v>2391</v>
      </c>
      <c r="F21" s="34">
        <v>0</v>
      </c>
      <c r="G21" s="44">
        <f t="shared" si="0"/>
        <v>351637.20000000007</v>
      </c>
      <c r="H21" s="17" t="s">
        <v>250</v>
      </c>
      <c r="I21" s="27" t="str">
        <f>VLOOKUP(H21,'Flat Owner List for Vlookup'!C:D,2,FALSE)</f>
        <v>SHAKTIVEL MUDALIYAR</v>
      </c>
      <c r="J21" s="30" t="s">
        <v>875</v>
      </c>
      <c r="K21" s="42"/>
    </row>
    <row r="22" spans="1:11" x14ac:dyDescent="0.25">
      <c r="A22" s="21">
        <v>44233</v>
      </c>
      <c r="B22" s="30" t="s">
        <v>880</v>
      </c>
      <c r="C22" s="34" t="s">
        <v>204</v>
      </c>
      <c r="D22" s="30" t="s">
        <v>208</v>
      </c>
      <c r="E22" s="34">
        <v>2391</v>
      </c>
      <c r="F22" s="34">
        <v>0</v>
      </c>
      <c r="G22" s="44">
        <f t="shared" si="0"/>
        <v>354028.20000000007</v>
      </c>
      <c r="H22" s="17" t="s">
        <v>254</v>
      </c>
      <c r="I22" s="27" t="str">
        <f>VLOOKUP(H22,'Flat Owner List for Vlookup'!C:D,2,FALSE)</f>
        <v>SHAKTI SINGH RATHORE</v>
      </c>
      <c r="J22" s="30" t="s">
        <v>875</v>
      </c>
      <c r="K22" s="42"/>
    </row>
    <row r="23" spans="1:11" x14ac:dyDescent="0.25">
      <c r="A23" s="21">
        <v>44234</v>
      </c>
      <c r="B23" s="30" t="s">
        <v>628</v>
      </c>
      <c r="C23" s="34" t="s">
        <v>204</v>
      </c>
      <c r="D23" s="30" t="s">
        <v>208</v>
      </c>
      <c r="E23" s="34">
        <v>2391</v>
      </c>
      <c r="F23" s="34">
        <v>0</v>
      </c>
      <c r="G23" s="44">
        <f t="shared" si="0"/>
        <v>356419.20000000007</v>
      </c>
      <c r="H23" s="17" t="s">
        <v>237</v>
      </c>
      <c r="I23" s="27" t="str">
        <f>VLOOKUP(H23,'Flat Owner List for Vlookup'!C:D,2,FALSE)</f>
        <v>RAKESH MANOHARLAL SAINI &amp; VIKRAM M. SAINI</v>
      </c>
      <c r="J23" s="30" t="s">
        <v>875</v>
      </c>
      <c r="K23" s="42"/>
    </row>
    <row r="24" spans="1:11" x14ac:dyDescent="0.25">
      <c r="A24" s="21">
        <v>44234</v>
      </c>
      <c r="B24" s="30" t="s">
        <v>610</v>
      </c>
      <c r="C24" s="34" t="s">
        <v>204</v>
      </c>
      <c r="D24" s="30" t="s">
        <v>208</v>
      </c>
      <c r="E24" s="34">
        <v>2391</v>
      </c>
      <c r="F24" s="34">
        <v>0</v>
      </c>
      <c r="G24" s="44">
        <f t="shared" si="0"/>
        <v>358810.20000000007</v>
      </c>
      <c r="H24" s="17" t="s">
        <v>235</v>
      </c>
      <c r="I24" s="27" t="str">
        <f>VLOOKUP(H24,'Flat Owner List for Vlookup'!C:D,2,FALSE)</f>
        <v>PARTH BHARTIA</v>
      </c>
      <c r="J24" s="30" t="s">
        <v>875</v>
      </c>
      <c r="K24" s="42"/>
    </row>
    <row r="25" spans="1:11" x14ac:dyDescent="0.25">
      <c r="A25" s="21">
        <v>44234</v>
      </c>
      <c r="B25" s="30" t="s">
        <v>881</v>
      </c>
      <c r="C25" s="34" t="s">
        <v>204</v>
      </c>
      <c r="D25" s="30" t="s">
        <v>208</v>
      </c>
      <c r="E25" s="34">
        <v>2179</v>
      </c>
      <c r="F25" s="34">
        <v>0</v>
      </c>
      <c r="G25" s="44">
        <f t="shared" si="0"/>
        <v>360989.20000000007</v>
      </c>
      <c r="H25" s="17" t="s">
        <v>280</v>
      </c>
      <c r="I25" s="27" t="str">
        <f>VLOOKUP(H25,'Flat Owner List for Vlookup'!C:D,2,FALSE)</f>
        <v>RAMCHANDRA PANDEY (PRATIK)</v>
      </c>
      <c r="J25" s="30" t="s">
        <v>875</v>
      </c>
      <c r="K25" s="42"/>
    </row>
    <row r="26" spans="1:11" x14ac:dyDescent="0.25">
      <c r="A26" s="21">
        <v>44234</v>
      </c>
      <c r="B26" s="30" t="s">
        <v>615</v>
      </c>
      <c r="C26" s="34" t="s">
        <v>204</v>
      </c>
      <c r="D26" s="30" t="s">
        <v>208</v>
      </c>
      <c r="E26" s="34">
        <v>2210</v>
      </c>
      <c r="F26" s="34">
        <v>0</v>
      </c>
      <c r="G26" s="44">
        <f t="shared" si="0"/>
        <v>363199.20000000007</v>
      </c>
      <c r="H26" s="17" t="s">
        <v>262</v>
      </c>
      <c r="I26" s="27" t="str">
        <f>VLOOKUP(H26,'Flat Owner List for Vlookup'!C:D,2,FALSE)</f>
        <v>JAINARAYAN DUBEY</v>
      </c>
      <c r="J26" s="30" t="s">
        <v>875</v>
      </c>
      <c r="K26" s="42"/>
    </row>
    <row r="27" spans="1:11" x14ac:dyDescent="0.25">
      <c r="A27" s="21">
        <v>44234</v>
      </c>
      <c r="B27" s="30" t="s">
        <v>714</v>
      </c>
      <c r="C27" s="34" t="s">
        <v>204</v>
      </c>
      <c r="D27" s="30" t="s">
        <v>208</v>
      </c>
      <c r="E27" s="34">
        <v>2390</v>
      </c>
      <c r="F27" s="34">
        <v>0</v>
      </c>
      <c r="G27" s="44">
        <f t="shared" si="0"/>
        <v>365589.20000000007</v>
      </c>
      <c r="H27" s="17" t="s">
        <v>277</v>
      </c>
      <c r="I27" s="27" t="str">
        <f>VLOOKUP(H27,'Flat Owner List for Vlookup'!C:D,2,FALSE)</f>
        <v>PRAKASH CHAND</v>
      </c>
      <c r="J27" s="30" t="s">
        <v>875</v>
      </c>
      <c r="K27" s="42"/>
    </row>
    <row r="28" spans="1:11" x14ac:dyDescent="0.25">
      <c r="A28" s="21">
        <v>44234</v>
      </c>
      <c r="B28" s="30" t="s">
        <v>437</v>
      </c>
      <c r="C28" s="34" t="s">
        <v>204</v>
      </c>
      <c r="D28" s="30" t="s">
        <v>208</v>
      </c>
      <c r="E28" s="34">
        <v>2391</v>
      </c>
      <c r="F28" s="34">
        <v>0</v>
      </c>
      <c r="G28" s="44">
        <f t="shared" si="0"/>
        <v>367980.20000000007</v>
      </c>
      <c r="H28" s="17" t="s">
        <v>226</v>
      </c>
      <c r="I28" s="27" t="str">
        <f>VLOOKUP(H28,'Flat Owner List for Vlookup'!C:D,2,FALSE)</f>
        <v>SANJIT KUMAR JENA</v>
      </c>
      <c r="J28" s="30" t="s">
        <v>875</v>
      </c>
      <c r="K28" s="42"/>
    </row>
    <row r="29" spans="1:11" x14ac:dyDescent="0.25">
      <c r="A29" s="21">
        <v>44235</v>
      </c>
      <c r="B29" s="30" t="s">
        <v>745</v>
      </c>
      <c r="C29" s="34" t="s">
        <v>204</v>
      </c>
      <c r="D29" s="30" t="s">
        <v>208</v>
      </c>
      <c r="E29" s="34">
        <v>4362</v>
      </c>
      <c r="F29" s="34">
        <v>0</v>
      </c>
      <c r="G29" s="44">
        <f t="shared" si="0"/>
        <v>372342.20000000007</v>
      </c>
      <c r="H29" s="17" t="s">
        <v>355</v>
      </c>
      <c r="I29" s="27" t="str">
        <f>VLOOKUP(H29,'Flat Owner List for Vlookup'!C:D,2,FALSE)</f>
        <v>RAMAGYA SINGH</v>
      </c>
      <c r="J29" s="30" t="s">
        <v>882</v>
      </c>
      <c r="K29" s="42"/>
    </row>
    <row r="30" spans="1:11" x14ac:dyDescent="0.25">
      <c r="A30" s="21">
        <v>44235</v>
      </c>
      <c r="B30" s="30" t="s">
        <v>883</v>
      </c>
      <c r="C30" s="34" t="s">
        <v>204</v>
      </c>
      <c r="D30" s="30" t="s">
        <v>208</v>
      </c>
      <c r="E30" s="34">
        <v>2210</v>
      </c>
      <c r="F30" s="34">
        <v>0</v>
      </c>
      <c r="G30" s="44">
        <f t="shared" si="0"/>
        <v>374552.20000000007</v>
      </c>
      <c r="H30" s="17" t="s">
        <v>265</v>
      </c>
      <c r="I30" s="27" t="str">
        <f>VLOOKUP(H30,'Flat Owner List for Vlookup'!C:D,2,FALSE)</f>
        <v>MODRAJ/ YOGIRAJ SAPKALE</v>
      </c>
      <c r="J30" s="30" t="s">
        <v>875</v>
      </c>
      <c r="K30" s="42"/>
    </row>
    <row r="31" spans="1:11" x14ac:dyDescent="0.25">
      <c r="A31" s="21">
        <v>44235</v>
      </c>
      <c r="B31" s="30" t="s">
        <v>451</v>
      </c>
      <c r="C31" s="34" t="s">
        <v>204</v>
      </c>
      <c r="D31" s="30" t="s">
        <v>208</v>
      </c>
      <c r="E31" s="34">
        <v>2395</v>
      </c>
      <c r="F31" s="34">
        <v>0</v>
      </c>
      <c r="G31" s="44">
        <f t="shared" si="0"/>
        <v>376947.20000000007</v>
      </c>
      <c r="H31" s="17" t="s">
        <v>337</v>
      </c>
      <c r="I31" s="27" t="str">
        <f>VLOOKUP(H31,'Flat Owner List for Vlookup'!C:D,2,FALSE)</f>
        <v>KAMAL SHARMA</v>
      </c>
      <c r="J31" s="30" t="s">
        <v>875</v>
      </c>
      <c r="K31" s="42"/>
    </row>
    <row r="32" spans="1:11" x14ac:dyDescent="0.25">
      <c r="A32" s="21">
        <v>44235</v>
      </c>
      <c r="B32" s="30" t="s">
        <v>849</v>
      </c>
      <c r="C32" s="34" t="s">
        <v>204</v>
      </c>
      <c r="D32" s="30" t="s">
        <v>208</v>
      </c>
      <c r="E32" s="34">
        <v>2200</v>
      </c>
      <c r="F32" s="34">
        <v>0</v>
      </c>
      <c r="G32" s="44">
        <f t="shared" si="0"/>
        <v>379147.20000000007</v>
      </c>
      <c r="H32" s="17" t="s">
        <v>285</v>
      </c>
      <c r="I32" s="27" t="str">
        <f>VLOOKUP(H32,'Flat Owner List for Vlookup'!C:D,2,FALSE)</f>
        <v>RAKESH BAGADE</v>
      </c>
      <c r="J32" s="30" t="s">
        <v>875</v>
      </c>
      <c r="K32" s="42"/>
    </row>
    <row r="33" spans="1:11" x14ac:dyDescent="0.2">
      <c r="A33" s="21">
        <v>44235</v>
      </c>
      <c r="B33" s="1" t="s">
        <v>487</v>
      </c>
      <c r="C33" s="34" t="s">
        <v>205</v>
      </c>
      <c r="D33" s="1" t="s">
        <v>779</v>
      </c>
      <c r="E33" s="34">
        <v>0</v>
      </c>
      <c r="F33" s="34">
        <v>53129</v>
      </c>
      <c r="G33" s="44">
        <f t="shared" si="0"/>
        <v>326018.20000000007</v>
      </c>
      <c r="H33" s="17" t="s">
        <v>220</v>
      </c>
      <c r="I33" s="1" t="s">
        <v>487</v>
      </c>
      <c r="J33" s="30" t="s">
        <v>884</v>
      </c>
      <c r="K33" s="42"/>
    </row>
    <row r="34" spans="1:11" x14ac:dyDescent="0.25">
      <c r="A34" s="21">
        <v>44236</v>
      </c>
      <c r="B34" s="30" t="s">
        <v>885</v>
      </c>
      <c r="C34" s="34" t="s">
        <v>204</v>
      </c>
      <c r="D34" s="30" t="s">
        <v>208</v>
      </c>
      <c r="E34" s="34">
        <v>2200</v>
      </c>
      <c r="F34" s="34">
        <v>0</v>
      </c>
      <c r="G34" s="44">
        <f t="shared" si="0"/>
        <v>328218.20000000007</v>
      </c>
      <c r="H34" s="17" t="s">
        <v>404</v>
      </c>
      <c r="I34" s="27" t="str">
        <f>VLOOKUP(H34,'Flat Owner List for Vlookup'!C:D,2,FALSE)</f>
        <v>J. P. SINGH</v>
      </c>
      <c r="J34" s="30" t="s">
        <v>875</v>
      </c>
      <c r="K34" s="42"/>
    </row>
    <row r="35" spans="1:11" x14ac:dyDescent="0.25">
      <c r="A35" s="21">
        <v>44236</v>
      </c>
      <c r="B35" s="30" t="s">
        <v>34</v>
      </c>
      <c r="C35" s="34" t="s">
        <v>204</v>
      </c>
      <c r="D35" s="30" t="s">
        <v>208</v>
      </c>
      <c r="E35" s="34">
        <v>2288</v>
      </c>
      <c r="F35" s="34">
        <v>0</v>
      </c>
      <c r="G35" s="44">
        <f t="shared" si="0"/>
        <v>330506.20000000007</v>
      </c>
      <c r="H35" s="17" t="s">
        <v>283</v>
      </c>
      <c r="I35" s="27" t="str">
        <f>VLOOKUP(H35,'Flat Owner List for Vlookup'!C:D,2,FALSE)</f>
        <v>SWAPNIL AHIRRAO</v>
      </c>
      <c r="J35" s="30" t="s">
        <v>875</v>
      </c>
      <c r="K35" s="42"/>
    </row>
    <row r="36" spans="1:11" x14ac:dyDescent="0.25">
      <c r="A36" s="21">
        <v>44236</v>
      </c>
      <c r="B36" s="30" t="s">
        <v>856</v>
      </c>
      <c r="C36" s="34" t="s">
        <v>204</v>
      </c>
      <c r="D36" s="30" t="s">
        <v>208</v>
      </c>
      <c r="E36" s="34">
        <v>2391</v>
      </c>
      <c r="F36" s="34">
        <v>0</v>
      </c>
      <c r="G36" s="44">
        <f t="shared" si="0"/>
        <v>332897.20000000007</v>
      </c>
      <c r="H36" s="17" t="s">
        <v>236</v>
      </c>
      <c r="I36" s="27" t="str">
        <f>VLOOKUP(H36,'Flat Owner List for Vlookup'!C:D,2,FALSE)</f>
        <v>NARAYAN A. POOJARI &amp; JAILAXMI N. POOJARI</v>
      </c>
      <c r="J36" s="30" t="s">
        <v>875</v>
      </c>
      <c r="K36" s="42"/>
    </row>
    <row r="37" spans="1:11" x14ac:dyDescent="0.25">
      <c r="A37" s="21">
        <v>44237</v>
      </c>
      <c r="B37" s="30" t="s">
        <v>641</v>
      </c>
      <c r="C37" s="34" t="s">
        <v>204</v>
      </c>
      <c r="D37" s="30" t="s">
        <v>208</v>
      </c>
      <c r="E37" s="34">
        <v>2500</v>
      </c>
      <c r="F37" s="34">
        <v>0</v>
      </c>
      <c r="G37" s="44">
        <f t="shared" si="0"/>
        <v>335397.20000000007</v>
      </c>
      <c r="H37" s="17" t="s">
        <v>238</v>
      </c>
      <c r="I37" s="27" t="str">
        <f>VLOOKUP(H37,'Flat Owner List for Vlookup'!C:D,2,FALSE)</f>
        <v>GANPATLAL C. CHAUDHARI &amp; SURAJDEVI G. CHAUDHARI &amp; SHYAMA P. CHAUDHARI</v>
      </c>
      <c r="J37" s="30" t="s">
        <v>875</v>
      </c>
      <c r="K37" s="42"/>
    </row>
    <row r="38" spans="1:11" x14ac:dyDescent="0.25">
      <c r="A38" s="21">
        <v>44237</v>
      </c>
      <c r="B38" s="30" t="s">
        <v>692</v>
      </c>
      <c r="C38" s="34" t="s">
        <v>204</v>
      </c>
      <c r="D38" s="30" t="s">
        <v>208</v>
      </c>
      <c r="E38" s="34">
        <v>664</v>
      </c>
      <c r="F38" s="34">
        <v>0</v>
      </c>
      <c r="G38" s="44">
        <f t="shared" si="0"/>
        <v>336061.20000000007</v>
      </c>
      <c r="H38" s="17" t="s">
        <v>240</v>
      </c>
      <c r="I38" s="27" t="str">
        <f>VLOOKUP(H38,'Flat Owner List for Vlookup'!C:D,2,FALSE)</f>
        <v>RAJESH MISHRA</v>
      </c>
      <c r="J38" s="30" t="s">
        <v>875</v>
      </c>
      <c r="K38" s="42"/>
    </row>
    <row r="39" spans="1:11" x14ac:dyDescent="0.25">
      <c r="A39" s="21">
        <v>44237</v>
      </c>
      <c r="B39" s="30" t="s">
        <v>909</v>
      </c>
      <c r="C39" s="34" t="s">
        <v>204</v>
      </c>
      <c r="D39" s="30" t="s">
        <v>208</v>
      </c>
      <c r="E39" s="57">
        <v>2391</v>
      </c>
      <c r="F39" s="57">
        <v>0</v>
      </c>
      <c r="G39" s="58">
        <f t="shared" si="0"/>
        <v>338452.20000000007</v>
      </c>
      <c r="H39" s="17" t="s">
        <v>270</v>
      </c>
      <c r="I39" s="59" t="str">
        <f>VLOOKUP(H39,'Flat Owner List for Vlookup'!C:D,2,FALSE)</f>
        <v>BARKU KHAIRE</v>
      </c>
      <c r="J39" s="53" t="s">
        <v>875</v>
      </c>
      <c r="K39" s="42"/>
    </row>
    <row r="40" spans="1:11" x14ac:dyDescent="0.25">
      <c r="A40" s="21">
        <v>44237</v>
      </c>
      <c r="B40" s="30" t="s">
        <v>838</v>
      </c>
      <c r="C40" s="34" t="s">
        <v>205</v>
      </c>
      <c r="D40" s="30" t="s">
        <v>449</v>
      </c>
      <c r="E40" s="34">
        <v>0</v>
      </c>
      <c r="F40" s="34">
        <v>10000</v>
      </c>
      <c r="G40" s="44">
        <f t="shared" si="0"/>
        <v>328452.20000000007</v>
      </c>
      <c r="H40" s="17" t="s">
        <v>220</v>
      </c>
      <c r="I40" s="27"/>
      <c r="J40" s="30" t="s">
        <v>888</v>
      </c>
      <c r="K40" s="42"/>
    </row>
    <row r="41" spans="1:11" x14ac:dyDescent="0.25">
      <c r="A41" s="21">
        <v>44238</v>
      </c>
      <c r="B41" s="30" t="s">
        <v>433</v>
      </c>
      <c r="C41" s="34" t="s">
        <v>204</v>
      </c>
      <c r="D41" s="30" t="s">
        <v>208</v>
      </c>
      <c r="E41" s="34">
        <v>2232</v>
      </c>
      <c r="F41" s="34">
        <v>0</v>
      </c>
      <c r="G41" s="44">
        <f t="shared" si="0"/>
        <v>330684.20000000007</v>
      </c>
      <c r="H41" s="17" t="s">
        <v>379</v>
      </c>
      <c r="I41" s="27" t="str">
        <f>VLOOKUP(H41,'Flat Owner List for Vlookup'!C:D,2,FALSE)</f>
        <v>ANUP SARWADE</v>
      </c>
      <c r="J41" s="30" t="s">
        <v>875</v>
      </c>
      <c r="K41" s="42"/>
    </row>
    <row r="42" spans="1:11" x14ac:dyDescent="0.25">
      <c r="A42" s="21">
        <v>44238</v>
      </c>
      <c r="B42" s="30" t="s">
        <v>637</v>
      </c>
      <c r="C42" s="34" t="s">
        <v>204</v>
      </c>
      <c r="D42" s="30" t="s">
        <v>208</v>
      </c>
      <c r="E42" s="34">
        <v>2391</v>
      </c>
      <c r="F42" s="34">
        <v>0</v>
      </c>
      <c r="G42" s="44">
        <f t="shared" si="0"/>
        <v>333075.20000000007</v>
      </c>
      <c r="H42" s="17" t="s">
        <v>249</v>
      </c>
      <c r="I42" s="27" t="str">
        <f>VLOOKUP(H42,'Flat Owner List for Vlookup'!C:D,2,FALSE)</f>
        <v>SHREEKANT POOJARI</v>
      </c>
      <c r="J42" s="30" t="s">
        <v>875</v>
      </c>
      <c r="K42" s="42"/>
    </row>
    <row r="43" spans="1:11" x14ac:dyDescent="0.25">
      <c r="A43" s="21">
        <v>44238</v>
      </c>
      <c r="B43" s="30" t="s">
        <v>648</v>
      </c>
      <c r="C43" s="34" t="s">
        <v>204</v>
      </c>
      <c r="D43" s="30" t="s">
        <v>208</v>
      </c>
      <c r="E43" s="34">
        <v>2198</v>
      </c>
      <c r="F43" s="34">
        <v>0</v>
      </c>
      <c r="G43" s="44">
        <f t="shared" si="0"/>
        <v>335273.20000000007</v>
      </c>
      <c r="H43" s="17" t="s">
        <v>292</v>
      </c>
      <c r="I43" s="27" t="str">
        <f>VLOOKUP(H43,'Flat Owner List for Vlookup'!C:D,2,FALSE)</f>
        <v>PANDURANG NANDANWAR</v>
      </c>
      <c r="J43" s="30" t="s">
        <v>875</v>
      </c>
      <c r="K43" s="42"/>
    </row>
    <row r="44" spans="1:11" x14ac:dyDescent="0.25">
      <c r="A44" s="21">
        <v>44240</v>
      </c>
      <c r="B44" s="30" t="s">
        <v>781</v>
      </c>
      <c r="C44" s="34" t="s">
        <v>204</v>
      </c>
      <c r="D44" s="30" t="s">
        <v>208</v>
      </c>
      <c r="E44" s="34">
        <v>2395</v>
      </c>
      <c r="F44" s="34">
        <v>0</v>
      </c>
      <c r="G44" s="44">
        <f t="shared" si="0"/>
        <v>337668.20000000007</v>
      </c>
      <c r="H44" s="17" t="s">
        <v>223</v>
      </c>
      <c r="I44" s="27" t="str">
        <f>VLOOKUP(H44,'Flat Owner List for Vlookup'!C:D,2,FALSE)</f>
        <v>ROHAN MOOLYA</v>
      </c>
      <c r="J44" s="30" t="s">
        <v>875</v>
      </c>
      <c r="K44" s="42"/>
    </row>
    <row r="45" spans="1:11" x14ac:dyDescent="0.25">
      <c r="A45" s="21">
        <v>44240</v>
      </c>
      <c r="B45" s="30" t="s">
        <v>709</v>
      </c>
      <c r="C45" s="34" t="s">
        <v>204</v>
      </c>
      <c r="D45" s="30" t="s">
        <v>208</v>
      </c>
      <c r="E45" s="34">
        <v>2208</v>
      </c>
      <c r="F45" s="34">
        <v>0</v>
      </c>
      <c r="G45" s="44">
        <f t="shared" si="0"/>
        <v>339876.20000000007</v>
      </c>
      <c r="H45" s="17" t="s">
        <v>251</v>
      </c>
      <c r="I45" s="27" t="str">
        <f>VLOOKUP(H45,'Flat Owner List for Vlookup'!C:D,2,FALSE)</f>
        <v>DEEPAK PATIL</v>
      </c>
      <c r="J45" s="30" t="s">
        <v>875</v>
      </c>
      <c r="K45" s="42"/>
    </row>
    <row r="46" spans="1:11" x14ac:dyDescent="0.25">
      <c r="A46" s="21">
        <v>44240</v>
      </c>
      <c r="B46" s="30" t="s">
        <v>649</v>
      </c>
      <c r="C46" s="34" t="s">
        <v>204</v>
      </c>
      <c r="D46" s="30" t="s">
        <v>208</v>
      </c>
      <c r="E46" s="34">
        <v>977</v>
      </c>
      <c r="F46" s="34">
        <v>0</v>
      </c>
      <c r="G46" s="44">
        <f t="shared" si="0"/>
        <v>340853.20000000007</v>
      </c>
      <c r="H46" s="17" t="s">
        <v>224</v>
      </c>
      <c r="I46" s="27" t="str">
        <f>VLOOKUP(H46,'Flat Owner List for Vlookup'!C:D,2,FALSE)</f>
        <v>PAWAN MAROTRAO GHOTKAR &amp; VIBHA G. SHINDE</v>
      </c>
      <c r="J46" s="30" t="s">
        <v>875</v>
      </c>
      <c r="K46" s="42"/>
    </row>
    <row r="47" spans="1:11" x14ac:dyDescent="0.25">
      <c r="A47" s="21">
        <v>44240</v>
      </c>
      <c r="B47" s="30" t="s">
        <v>34</v>
      </c>
      <c r="C47" s="34" t="s">
        <v>204</v>
      </c>
      <c r="D47" s="30" t="s">
        <v>208</v>
      </c>
      <c r="E47" s="34">
        <v>2466</v>
      </c>
      <c r="F47" s="34">
        <v>0</v>
      </c>
      <c r="G47" s="44">
        <f t="shared" ref="G47:G95" si="1">G46+E47-F47</f>
        <v>343319.20000000007</v>
      </c>
      <c r="H47" s="17" t="s">
        <v>230</v>
      </c>
      <c r="I47" s="27" t="str">
        <f>VLOOKUP(H47,'Flat Owner List for Vlookup'!C:D,2,FALSE)</f>
        <v>SAVITA K. GANDHE &amp; KRISHIKANT M. GANDHE</v>
      </c>
      <c r="J47" s="30" t="s">
        <v>875</v>
      </c>
      <c r="K47" s="42"/>
    </row>
    <row r="48" spans="1:11" x14ac:dyDescent="0.25">
      <c r="A48" s="21">
        <v>44240</v>
      </c>
      <c r="B48" s="30" t="s">
        <v>569</v>
      </c>
      <c r="C48" s="34" t="s">
        <v>204</v>
      </c>
      <c r="D48" s="30" t="s">
        <v>208</v>
      </c>
      <c r="E48" s="34">
        <v>2391</v>
      </c>
      <c r="F48" s="34">
        <v>0</v>
      </c>
      <c r="G48" s="44">
        <f t="shared" si="1"/>
        <v>345710.20000000007</v>
      </c>
      <c r="H48" s="17" t="s">
        <v>276</v>
      </c>
      <c r="I48" s="27" t="str">
        <f>VLOOKUP(H48,'Flat Owner List for Vlookup'!C:D,2,FALSE)</f>
        <v>RAMESH INDULKAR</v>
      </c>
      <c r="J48" s="30" t="s">
        <v>875</v>
      </c>
      <c r="K48" s="42"/>
    </row>
    <row r="49" spans="1:11" x14ac:dyDescent="0.25">
      <c r="A49" s="21">
        <v>44241</v>
      </c>
      <c r="B49" s="30" t="s">
        <v>691</v>
      </c>
      <c r="C49" s="34" t="s">
        <v>204</v>
      </c>
      <c r="D49" s="30" t="s">
        <v>208</v>
      </c>
      <c r="E49" s="34">
        <v>2390</v>
      </c>
      <c r="F49" s="34">
        <v>0</v>
      </c>
      <c r="G49" s="44">
        <f t="shared" si="1"/>
        <v>348100.20000000007</v>
      </c>
      <c r="H49" s="17" t="s">
        <v>267</v>
      </c>
      <c r="I49" s="27" t="str">
        <f>VLOOKUP(H49,'Flat Owner List for Vlookup'!C:D,2,FALSE)</f>
        <v>KAUSHAL JHA</v>
      </c>
      <c r="J49" s="30" t="s">
        <v>875</v>
      </c>
      <c r="K49" s="42"/>
    </row>
    <row r="50" spans="1:11" x14ac:dyDescent="0.25">
      <c r="A50" s="21">
        <v>44241</v>
      </c>
      <c r="B50" s="30" t="s">
        <v>889</v>
      </c>
      <c r="C50" s="34" t="s">
        <v>204</v>
      </c>
      <c r="D50" s="30" t="s">
        <v>208</v>
      </c>
      <c r="E50" s="34">
        <v>2395</v>
      </c>
      <c r="F50" s="34">
        <v>0</v>
      </c>
      <c r="G50" s="44">
        <f t="shared" si="1"/>
        <v>350495.20000000007</v>
      </c>
      <c r="H50" s="17" t="s">
        <v>266</v>
      </c>
      <c r="I50" s="27" t="str">
        <f>VLOOKUP(H50,'Flat Owner List for Vlookup'!C:D,2,FALSE)</f>
        <v>VIKASKUMAR SINGH</v>
      </c>
      <c r="J50" s="30" t="s">
        <v>875</v>
      </c>
      <c r="K50" s="42"/>
    </row>
    <row r="51" spans="1:11" x14ac:dyDescent="0.25">
      <c r="A51" s="21">
        <v>44241</v>
      </c>
      <c r="B51" s="30" t="s">
        <v>634</v>
      </c>
      <c r="C51" s="34" t="s">
        <v>204</v>
      </c>
      <c r="D51" s="30" t="s">
        <v>208</v>
      </c>
      <c r="E51" s="34">
        <v>2557</v>
      </c>
      <c r="F51" s="34">
        <v>0</v>
      </c>
      <c r="G51" s="44">
        <f t="shared" si="1"/>
        <v>353052.20000000007</v>
      </c>
      <c r="H51" s="17" t="s">
        <v>360</v>
      </c>
      <c r="I51" s="27" t="str">
        <f>VLOOKUP(H51,'Flat Owner List for Vlookup'!C:D,2,FALSE)</f>
        <v>TIRAMATI RAHTOD (PRAVIN-RENT)</v>
      </c>
      <c r="J51" s="30" t="s">
        <v>875</v>
      </c>
      <c r="K51" s="42"/>
    </row>
    <row r="52" spans="1:11" x14ac:dyDescent="0.25">
      <c r="A52" s="21">
        <v>44242</v>
      </c>
      <c r="B52" s="30" t="s">
        <v>890</v>
      </c>
      <c r="C52" s="34" t="s">
        <v>204</v>
      </c>
      <c r="D52" s="30" t="s">
        <v>208</v>
      </c>
      <c r="E52" s="34">
        <v>2391</v>
      </c>
      <c r="F52" s="34">
        <v>0</v>
      </c>
      <c r="G52" s="44">
        <f t="shared" si="1"/>
        <v>355443.20000000007</v>
      </c>
      <c r="H52" s="17" t="s">
        <v>227</v>
      </c>
      <c r="I52" s="27" t="str">
        <f>VLOOKUP(H52,'Flat Owner List for Vlookup'!C:D,2,FALSE)</f>
        <v>ATULKUMAR VIMALCHAND JAIN</v>
      </c>
      <c r="J52" s="30" t="s">
        <v>875</v>
      </c>
      <c r="K52" s="42"/>
    </row>
    <row r="53" spans="1:11" x14ac:dyDescent="0.25">
      <c r="A53" s="21">
        <v>44243</v>
      </c>
      <c r="B53" s="30" t="s">
        <v>891</v>
      </c>
      <c r="C53" s="34" t="s">
        <v>204</v>
      </c>
      <c r="D53" s="30" t="s">
        <v>208</v>
      </c>
      <c r="E53" s="34">
        <v>2391</v>
      </c>
      <c r="F53" s="34">
        <v>0</v>
      </c>
      <c r="G53" s="44">
        <f t="shared" si="1"/>
        <v>357834.20000000007</v>
      </c>
      <c r="H53" s="17" t="s">
        <v>239</v>
      </c>
      <c r="I53" s="27" t="str">
        <f>VLOOKUP(H53,'Flat Owner List for Vlookup'!C:D,2,FALSE)</f>
        <v>R RAJAN</v>
      </c>
      <c r="J53" s="30" t="s">
        <v>875</v>
      </c>
      <c r="K53" s="42"/>
    </row>
    <row r="54" spans="1:11" x14ac:dyDescent="0.25">
      <c r="A54" s="21">
        <v>44243</v>
      </c>
      <c r="B54" s="30" t="s">
        <v>635</v>
      </c>
      <c r="C54" s="34" t="s">
        <v>205</v>
      </c>
      <c r="D54" s="30" t="s">
        <v>208</v>
      </c>
      <c r="E54" s="34">
        <v>2391</v>
      </c>
      <c r="F54" s="34">
        <v>0</v>
      </c>
      <c r="G54" s="44">
        <f t="shared" si="1"/>
        <v>360225.20000000007</v>
      </c>
      <c r="H54" s="17" t="s">
        <v>261</v>
      </c>
      <c r="I54" s="27" t="str">
        <f>VLOOKUP(H54,'Flat Owner List for Vlookup'!C:D,2,FALSE)</f>
        <v>DHARMANT SINGH</v>
      </c>
      <c r="J54" s="30" t="s">
        <v>875</v>
      </c>
      <c r="K54" s="42"/>
    </row>
    <row r="55" spans="1:11" x14ac:dyDescent="0.25">
      <c r="A55" s="21">
        <v>44244</v>
      </c>
      <c r="B55" s="30" t="s">
        <v>643</v>
      </c>
      <c r="C55" s="34" t="s">
        <v>204</v>
      </c>
      <c r="D55" s="30" t="s">
        <v>208</v>
      </c>
      <c r="E55" s="34">
        <v>2198</v>
      </c>
      <c r="F55" s="34">
        <v>0</v>
      </c>
      <c r="G55" s="44">
        <f t="shared" si="1"/>
        <v>362423.20000000007</v>
      </c>
      <c r="H55" s="17" t="s">
        <v>243</v>
      </c>
      <c r="I55" s="27" t="str">
        <f>VLOOKUP(H55,'Flat Owner List for Vlookup'!C:D,2,FALSE)</f>
        <v>SAGAR NAGESH GHULE</v>
      </c>
      <c r="J55" s="30" t="s">
        <v>875</v>
      </c>
      <c r="K55" s="42"/>
    </row>
    <row r="56" spans="1:11" x14ac:dyDescent="0.25">
      <c r="A56" s="21">
        <v>44244</v>
      </c>
      <c r="B56" s="30" t="s">
        <v>716</v>
      </c>
      <c r="C56" s="34" t="s">
        <v>204</v>
      </c>
      <c r="D56" s="30" t="s">
        <v>470</v>
      </c>
      <c r="E56" s="34">
        <v>0</v>
      </c>
      <c r="F56" s="34">
        <v>59</v>
      </c>
      <c r="G56" s="44">
        <f t="shared" si="1"/>
        <v>362364.20000000007</v>
      </c>
      <c r="H56" s="17" t="s">
        <v>220</v>
      </c>
      <c r="I56" s="27"/>
      <c r="J56" s="30" t="s">
        <v>717</v>
      </c>
      <c r="K56" s="42"/>
    </row>
    <row r="57" spans="1:11" x14ac:dyDescent="0.25">
      <c r="A57" s="21">
        <v>44245</v>
      </c>
      <c r="B57" s="30" t="s">
        <v>892</v>
      </c>
      <c r="C57" s="34" t="s">
        <v>205</v>
      </c>
      <c r="D57" s="30" t="s">
        <v>208</v>
      </c>
      <c r="E57" s="34">
        <v>2391</v>
      </c>
      <c r="F57" s="34">
        <v>0</v>
      </c>
      <c r="G57" s="44">
        <f t="shared" si="1"/>
        <v>364755.20000000007</v>
      </c>
      <c r="H57" s="17" t="s">
        <v>279</v>
      </c>
      <c r="I57" s="27" t="str">
        <f>VLOOKUP(H57,'Flat Owner List for Vlookup'!C:D,2,FALSE)</f>
        <v>MONISH GADE</v>
      </c>
      <c r="J57" s="30" t="s">
        <v>875</v>
      </c>
      <c r="K57" s="42"/>
    </row>
    <row r="58" spans="1:11" x14ac:dyDescent="0.25">
      <c r="A58" s="21">
        <v>44246</v>
      </c>
      <c r="B58" s="30" t="s">
        <v>893</v>
      </c>
      <c r="C58" s="34" t="s">
        <v>204</v>
      </c>
      <c r="D58" s="30" t="s">
        <v>208</v>
      </c>
      <c r="E58" s="34">
        <v>833</v>
      </c>
      <c r="F58" s="34">
        <v>0</v>
      </c>
      <c r="G58" s="44">
        <f t="shared" si="1"/>
        <v>365588.20000000007</v>
      </c>
      <c r="H58" s="17" t="s">
        <v>232</v>
      </c>
      <c r="I58" s="27" t="str">
        <f>VLOOKUP(H58,'Flat Owner List for Vlookup'!C:D,2,FALSE)</f>
        <v>UMAR SHARMA &amp; HARIPRASAD SHARMA</v>
      </c>
      <c r="J58" s="30" t="s">
        <v>875</v>
      </c>
      <c r="K58" s="42"/>
    </row>
    <row r="59" spans="1:11" x14ac:dyDescent="0.25">
      <c r="A59" s="21">
        <v>44246</v>
      </c>
      <c r="B59" s="30" t="s">
        <v>624</v>
      </c>
      <c r="C59" s="34" t="s">
        <v>204</v>
      </c>
      <c r="D59" s="30" t="s">
        <v>208</v>
      </c>
      <c r="E59" s="34">
        <v>2395</v>
      </c>
      <c r="F59" s="34">
        <v>0</v>
      </c>
      <c r="G59" s="44">
        <f t="shared" si="1"/>
        <v>367983.20000000007</v>
      </c>
      <c r="H59" s="17" t="s">
        <v>255</v>
      </c>
      <c r="I59" s="27" t="str">
        <f>VLOOKUP(H59,'Flat Owner List for Vlookup'!C:D,2,FALSE)</f>
        <v>AJEESH KUMAR</v>
      </c>
      <c r="J59" s="30" t="s">
        <v>875</v>
      </c>
      <c r="K59" s="42"/>
    </row>
    <row r="60" spans="1:11" x14ac:dyDescent="0.25">
      <c r="A60" s="21">
        <v>44246</v>
      </c>
      <c r="B60" s="30" t="s">
        <v>894</v>
      </c>
      <c r="C60" s="34" t="s">
        <v>204</v>
      </c>
      <c r="D60" s="30" t="s">
        <v>208</v>
      </c>
      <c r="E60" s="34">
        <v>2364</v>
      </c>
      <c r="F60" s="34">
        <v>0</v>
      </c>
      <c r="G60" s="44">
        <f t="shared" si="1"/>
        <v>370347.20000000007</v>
      </c>
      <c r="H60" s="17" t="s">
        <v>407</v>
      </c>
      <c r="I60" s="27" t="str">
        <f>VLOOKUP(H60,'Flat Owner List for Vlookup'!C:D,2,FALSE)</f>
        <v>VIRENDRA VERMA</v>
      </c>
      <c r="J60" s="30" t="s">
        <v>875</v>
      </c>
      <c r="K60" s="42"/>
    </row>
    <row r="61" spans="1:11" x14ac:dyDescent="0.25">
      <c r="A61" s="21">
        <v>44246</v>
      </c>
      <c r="B61" s="30" t="s">
        <v>483</v>
      </c>
      <c r="C61" s="34" t="s">
        <v>204</v>
      </c>
      <c r="D61" s="30" t="s">
        <v>208</v>
      </c>
      <c r="E61" s="34">
        <v>2391</v>
      </c>
      <c r="F61" s="34">
        <v>0</v>
      </c>
      <c r="G61" s="44">
        <f t="shared" si="1"/>
        <v>372738.20000000007</v>
      </c>
      <c r="H61" s="17" t="s">
        <v>256</v>
      </c>
      <c r="I61" s="27" t="str">
        <f>VLOOKUP(H61,'Flat Owner List for Vlookup'!C:D,2,FALSE)</f>
        <v>SUMITCHAND SINGH</v>
      </c>
      <c r="J61" s="30" t="s">
        <v>875</v>
      </c>
      <c r="K61" s="42"/>
    </row>
    <row r="62" spans="1:11" x14ac:dyDescent="0.25">
      <c r="A62" s="21">
        <v>44248</v>
      </c>
      <c r="B62" s="30" t="s">
        <v>808</v>
      </c>
      <c r="C62" s="34" t="s">
        <v>204</v>
      </c>
      <c r="D62" s="30" t="s">
        <v>208</v>
      </c>
      <c r="E62" s="34">
        <v>886</v>
      </c>
      <c r="F62" s="34">
        <v>0</v>
      </c>
      <c r="G62" s="44">
        <f t="shared" si="1"/>
        <v>373624.20000000007</v>
      </c>
      <c r="H62" s="17" t="s">
        <v>257</v>
      </c>
      <c r="I62" s="27" t="str">
        <f>VLOOKUP(H62,'Flat Owner List for Vlookup'!C:D,2,FALSE)</f>
        <v>PRAKASH BIKKAD</v>
      </c>
      <c r="J62" s="30" t="s">
        <v>875</v>
      </c>
      <c r="K62" s="42"/>
    </row>
    <row r="63" spans="1:11" x14ac:dyDescent="0.25">
      <c r="A63" s="21">
        <v>44248</v>
      </c>
      <c r="B63" s="30" t="s">
        <v>896</v>
      </c>
      <c r="C63" s="34" t="s">
        <v>204</v>
      </c>
      <c r="D63" s="30" t="s">
        <v>208</v>
      </c>
      <c r="E63" s="34">
        <v>2198</v>
      </c>
      <c r="F63" s="34">
        <v>0</v>
      </c>
      <c r="G63" s="44">
        <f t="shared" si="1"/>
        <v>375822.20000000007</v>
      </c>
      <c r="H63" s="17" t="s">
        <v>228</v>
      </c>
      <c r="I63" s="27" t="str">
        <f>VLOOKUP(H63,'Flat Owner List for Vlookup'!C:D,2,FALSE)</f>
        <v>SUNIL NIRMALE</v>
      </c>
      <c r="J63" s="30" t="s">
        <v>875</v>
      </c>
      <c r="K63" s="42"/>
    </row>
    <row r="64" spans="1:11" x14ac:dyDescent="0.25">
      <c r="A64" s="21">
        <v>44249</v>
      </c>
      <c r="B64" s="30" t="s">
        <v>897</v>
      </c>
      <c r="C64" s="34" t="s">
        <v>204</v>
      </c>
      <c r="D64" s="30" t="s">
        <v>208</v>
      </c>
      <c r="E64" s="34">
        <v>2300</v>
      </c>
      <c r="F64" s="34">
        <v>0</v>
      </c>
      <c r="G64" s="44">
        <f t="shared" si="1"/>
        <v>378122.20000000007</v>
      </c>
      <c r="H64" s="17" t="s">
        <v>241</v>
      </c>
      <c r="I64" s="27" t="str">
        <f>VLOOKUP(H64,'Flat Owner List for Vlookup'!C:D,2,FALSE)</f>
        <v>AJAZ AHMED</v>
      </c>
      <c r="J64" s="30" t="s">
        <v>875</v>
      </c>
      <c r="K64" s="42"/>
    </row>
    <row r="65" spans="1:11" x14ac:dyDescent="0.25">
      <c r="A65" s="21">
        <v>44249</v>
      </c>
      <c r="B65" s="30" t="s">
        <v>34</v>
      </c>
      <c r="C65" s="34" t="s">
        <v>204</v>
      </c>
      <c r="D65" s="30" t="s">
        <v>208</v>
      </c>
      <c r="E65" s="34">
        <v>2300</v>
      </c>
      <c r="F65" s="34">
        <v>0</v>
      </c>
      <c r="G65" s="44">
        <f t="shared" si="1"/>
        <v>380422.20000000007</v>
      </c>
      <c r="H65" s="17" t="s">
        <v>225</v>
      </c>
      <c r="I65" s="27" t="str">
        <f>VLOOKUP(H65,'Flat Owner List for Vlookup'!C:D,2,FALSE)</f>
        <v>MANIK AMBADAS KHARDE &amp; SWAPNIL MANIK KHARDE</v>
      </c>
      <c r="J65" s="30" t="s">
        <v>875</v>
      </c>
      <c r="K65" s="42"/>
    </row>
    <row r="66" spans="1:11" x14ac:dyDescent="0.25">
      <c r="A66" s="21">
        <v>44250</v>
      </c>
      <c r="B66" s="30" t="s">
        <v>796</v>
      </c>
      <c r="C66" s="34" t="s">
        <v>204</v>
      </c>
      <c r="D66" s="30" t="s">
        <v>208</v>
      </c>
      <c r="E66" s="34">
        <v>2478</v>
      </c>
      <c r="F66" s="34">
        <v>0</v>
      </c>
      <c r="G66" s="44">
        <f t="shared" si="1"/>
        <v>382900.20000000007</v>
      </c>
      <c r="H66" s="17" t="s">
        <v>233</v>
      </c>
      <c r="I66" s="27" t="str">
        <f>VLOOKUP(H66,'Flat Owner List for Vlookup'!C:D,2,FALSE)</f>
        <v>SUNNY CHHANGANI</v>
      </c>
      <c r="J66" s="30" t="s">
        <v>875</v>
      </c>
      <c r="K66" s="42"/>
    </row>
    <row r="67" spans="1:11" x14ac:dyDescent="0.25">
      <c r="A67" s="21">
        <v>44250</v>
      </c>
      <c r="B67" s="30" t="s">
        <v>791</v>
      </c>
      <c r="C67" s="34" t="s">
        <v>205</v>
      </c>
      <c r="D67" s="30" t="s">
        <v>208</v>
      </c>
      <c r="E67" s="34">
        <v>2366</v>
      </c>
      <c r="F67" s="34">
        <v>0</v>
      </c>
      <c r="G67" s="44">
        <f t="shared" si="1"/>
        <v>385266.20000000007</v>
      </c>
      <c r="H67" s="17" t="s">
        <v>264</v>
      </c>
      <c r="I67" s="27" t="str">
        <f>VLOOKUP(H67,'Flat Owner List for Vlookup'!C:D,2,FALSE)</f>
        <v>RAMASARE GUPTA/YASH PATWA - RENT</v>
      </c>
      <c r="J67" s="30" t="s">
        <v>875</v>
      </c>
      <c r="K67" s="42"/>
    </row>
    <row r="68" spans="1:11" x14ac:dyDescent="0.25">
      <c r="A68" s="21">
        <v>44251</v>
      </c>
      <c r="B68" s="30" t="s">
        <v>899</v>
      </c>
      <c r="C68" s="34" t="s">
        <v>205</v>
      </c>
      <c r="D68" s="30" t="s">
        <v>900</v>
      </c>
      <c r="E68" s="34">
        <v>0</v>
      </c>
      <c r="F68" s="34">
        <v>57000</v>
      </c>
      <c r="G68" s="44">
        <f t="shared" si="1"/>
        <v>328266.20000000007</v>
      </c>
      <c r="H68" s="17" t="s">
        <v>220</v>
      </c>
      <c r="I68" s="27"/>
      <c r="J68" s="30" t="s">
        <v>901</v>
      </c>
      <c r="K68" s="42"/>
    </row>
    <row r="69" spans="1:11" x14ac:dyDescent="0.25">
      <c r="A69" s="21">
        <v>44252</v>
      </c>
      <c r="B69" s="30" t="s">
        <v>777</v>
      </c>
      <c r="C69" s="34" t="s">
        <v>204</v>
      </c>
      <c r="D69" s="30" t="s">
        <v>208</v>
      </c>
      <c r="E69" s="34">
        <v>2200</v>
      </c>
      <c r="F69" s="34">
        <v>0</v>
      </c>
      <c r="G69" s="44">
        <f t="shared" si="1"/>
        <v>330466.20000000007</v>
      </c>
      <c r="H69" s="17" t="s">
        <v>229</v>
      </c>
      <c r="I69" s="27" t="str">
        <f>VLOOKUP(H69,'Flat Owner List for Vlookup'!C:D,2,FALSE)</f>
        <v>BEBI R RAJENDRA PAWAR &amp; MUKESH R. PAWAR &amp; RAJENDRA L. PAWAR</v>
      </c>
      <c r="J69" s="30" t="s">
        <v>875</v>
      </c>
      <c r="K69" s="42"/>
    </row>
    <row r="70" spans="1:11" x14ac:dyDescent="0.25">
      <c r="A70" s="21">
        <v>44253</v>
      </c>
      <c r="B70" s="30" t="s">
        <v>777</v>
      </c>
      <c r="C70" s="34" t="s">
        <v>204</v>
      </c>
      <c r="D70" s="30" t="s">
        <v>208</v>
      </c>
      <c r="E70" s="34">
        <v>2200</v>
      </c>
      <c r="F70" s="34">
        <v>0</v>
      </c>
      <c r="G70" s="44">
        <f t="shared" si="1"/>
        <v>332666.20000000007</v>
      </c>
      <c r="H70" s="17" t="s">
        <v>253</v>
      </c>
      <c r="I70" s="27" t="str">
        <f>VLOOKUP(H70,'Flat Owner List for Vlookup'!C:D,2,FALSE)</f>
        <v>MUKESH DIXIT</v>
      </c>
      <c r="J70" s="30" t="s">
        <v>875</v>
      </c>
      <c r="K70" s="42"/>
    </row>
    <row r="71" spans="1:11" x14ac:dyDescent="0.25">
      <c r="A71" s="21">
        <v>44253</v>
      </c>
      <c r="B71" s="30" t="s">
        <v>902</v>
      </c>
      <c r="C71" s="34" t="s">
        <v>204</v>
      </c>
      <c r="D71" s="30" t="s">
        <v>208</v>
      </c>
      <c r="E71" s="34">
        <v>2376</v>
      </c>
      <c r="F71" s="34">
        <v>0</v>
      </c>
      <c r="G71" s="44">
        <f t="shared" si="1"/>
        <v>335042.20000000007</v>
      </c>
      <c r="H71" s="17" t="s">
        <v>263</v>
      </c>
      <c r="I71" s="27" t="str">
        <f>VLOOKUP(H71,'Flat Owner List for Vlookup'!C:D,2,FALSE)</f>
        <v>RITESH DIXIT /DHARMENDRA MISHRA</v>
      </c>
      <c r="J71" s="30" t="s">
        <v>875</v>
      </c>
      <c r="K71" s="42"/>
    </row>
    <row r="72" spans="1:11" x14ac:dyDescent="0.25">
      <c r="A72" s="21">
        <v>44253</v>
      </c>
      <c r="B72" s="30" t="s">
        <v>680</v>
      </c>
      <c r="C72" s="34" t="s">
        <v>205</v>
      </c>
      <c r="D72" s="30" t="s">
        <v>208</v>
      </c>
      <c r="E72" s="34">
        <v>2395</v>
      </c>
      <c r="F72" s="34">
        <v>0</v>
      </c>
      <c r="G72" s="44">
        <f t="shared" si="1"/>
        <v>337437.20000000007</v>
      </c>
      <c r="H72" s="17" t="s">
        <v>278</v>
      </c>
      <c r="I72" s="27" t="str">
        <f>VLOOKUP(H72,'Flat Owner List for Vlookup'!C:D,2,FALSE)</f>
        <v>SUNITA SINGH/LOKENDRA SINGH</v>
      </c>
      <c r="J72" s="30" t="s">
        <v>875</v>
      </c>
      <c r="K72" s="42"/>
    </row>
    <row r="73" spans="1:11" x14ac:dyDescent="0.25">
      <c r="A73" s="21">
        <v>44253</v>
      </c>
      <c r="B73" s="30" t="s">
        <v>472</v>
      </c>
      <c r="C73" s="34" t="s">
        <v>205</v>
      </c>
      <c r="D73" s="30" t="s">
        <v>473</v>
      </c>
      <c r="E73" s="34">
        <v>0</v>
      </c>
      <c r="F73" s="34">
        <v>42577</v>
      </c>
      <c r="G73" s="44">
        <f t="shared" si="1"/>
        <v>294860.20000000007</v>
      </c>
      <c r="H73" s="17" t="s">
        <v>220</v>
      </c>
      <c r="I73" s="27"/>
      <c r="J73" s="30" t="s">
        <v>478</v>
      </c>
      <c r="K73" s="42"/>
    </row>
    <row r="74" spans="1:11" x14ac:dyDescent="0.25">
      <c r="A74" s="21">
        <v>44253</v>
      </c>
      <c r="B74" s="30" t="s">
        <v>471</v>
      </c>
      <c r="C74" s="34" t="s">
        <v>205</v>
      </c>
      <c r="D74" s="30" t="s">
        <v>473</v>
      </c>
      <c r="E74" s="34">
        <v>0</v>
      </c>
      <c r="F74" s="34">
        <v>33629</v>
      </c>
      <c r="G74" s="44">
        <f t="shared" si="1"/>
        <v>261231.20000000007</v>
      </c>
      <c r="H74" s="17" t="s">
        <v>220</v>
      </c>
      <c r="I74" s="27"/>
      <c r="J74" s="30" t="s">
        <v>474</v>
      </c>
      <c r="K74" s="42"/>
    </row>
    <row r="75" spans="1:11" x14ac:dyDescent="0.25">
      <c r="A75" s="21">
        <v>44253</v>
      </c>
      <c r="B75" s="30" t="s">
        <v>605</v>
      </c>
      <c r="C75" s="34" t="s">
        <v>205</v>
      </c>
      <c r="D75" s="30" t="s">
        <v>473</v>
      </c>
      <c r="E75" s="34">
        <v>0</v>
      </c>
      <c r="F75" s="34">
        <f>141971-42577-33629</f>
        <v>65765</v>
      </c>
      <c r="G75" s="44">
        <f t="shared" si="1"/>
        <v>195466.20000000007</v>
      </c>
      <c r="H75" s="17" t="s">
        <v>220</v>
      </c>
      <c r="I75" s="27"/>
      <c r="J75" s="30" t="s">
        <v>606</v>
      </c>
      <c r="K75" s="42"/>
    </row>
    <row r="76" spans="1:11" x14ac:dyDescent="0.25">
      <c r="A76" s="21">
        <v>44253</v>
      </c>
      <c r="B76" s="30" t="s">
        <v>150</v>
      </c>
      <c r="C76" s="34" t="s">
        <v>204</v>
      </c>
      <c r="D76" s="30" t="s">
        <v>208</v>
      </c>
      <c r="E76" s="34">
        <v>2198</v>
      </c>
      <c r="F76" s="34">
        <v>0</v>
      </c>
      <c r="G76" s="44">
        <f t="shared" si="1"/>
        <v>197664.20000000007</v>
      </c>
      <c r="H76" s="17" t="s">
        <v>246</v>
      </c>
      <c r="I76" s="27" t="str">
        <f>VLOOKUP(H76,'Flat Owner List for Vlookup'!C:D,2,FALSE)</f>
        <v>NITESH H. MEDH &amp; SUSHILA H. MEDH</v>
      </c>
      <c r="J76" s="30" t="s">
        <v>875</v>
      </c>
      <c r="K76" s="42"/>
    </row>
    <row r="77" spans="1:11" x14ac:dyDescent="0.25">
      <c r="A77" s="21">
        <v>44254</v>
      </c>
      <c r="B77" s="30" t="s">
        <v>795</v>
      </c>
      <c r="C77" s="34" t="s">
        <v>204</v>
      </c>
      <c r="D77" s="30" t="s">
        <v>208</v>
      </c>
      <c r="E77" s="34">
        <v>2300</v>
      </c>
      <c r="F77" s="34">
        <v>0</v>
      </c>
      <c r="G77" s="44">
        <f t="shared" si="1"/>
        <v>199964.20000000007</v>
      </c>
      <c r="H77" s="17" t="s">
        <v>231</v>
      </c>
      <c r="I77" s="27" t="str">
        <f>VLOOKUP(H77,'Flat Owner List for Vlookup'!C:D,2,FALSE)</f>
        <v>LALIT KASHINATH FIRKE</v>
      </c>
      <c r="J77" s="30" t="s">
        <v>875</v>
      </c>
      <c r="K77" s="42"/>
    </row>
    <row r="78" spans="1:11" x14ac:dyDescent="0.25">
      <c r="A78" s="21">
        <v>44254</v>
      </c>
      <c r="B78" s="30" t="s">
        <v>485</v>
      </c>
      <c r="C78" s="34" t="s">
        <v>204</v>
      </c>
      <c r="D78" s="30" t="s">
        <v>208</v>
      </c>
      <c r="E78" s="34">
        <v>4444</v>
      </c>
      <c r="F78" s="34">
        <v>0</v>
      </c>
      <c r="G78" s="44">
        <f t="shared" si="1"/>
        <v>204408.20000000007</v>
      </c>
      <c r="H78" s="17" t="s">
        <v>272</v>
      </c>
      <c r="I78" s="27" t="str">
        <f>VLOOKUP(H78,'Flat Owner List for Vlookup'!C:D,2,FALSE)</f>
        <v>YOGESH YADAV</v>
      </c>
      <c r="J78" s="30" t="s">
        <v>882</v>
      </c>
      <c r="K78" s="42"/>
    </row>
    <row r="79" spans="1:11" x14ac:dyDescent="0.25">
      <c r="A79" s="21">
        <v>44254</v>
      </c>
      <c r="B79" s="30" t="s">
        <v>52</v>
      </c>
      <c r="C79" s="34" t="s">
        <v>204</v>
      </c>
      <c r="D79" s="30" t="s">
        <v>208</v>
      </c>
      <c r="E79" s="34">
        <v>2391</v>
      </c>
      <c r="F79" s="34">
        <v>0</v>
      </c>
      <c r="G79" s="44">
        <f t="shared" si="1"/>
        <v>206799.20000000007</v>
      </c>
      <c r="H79" s="17" t="s">
        <v>252</v>
      </c>
      <c r="I79" s="27" t="str">
        <f>VLOOKUP(H79,'Flat Owner List for Vlookup'!C:D,2,FALSE)</f>
        <v>SATISHKUMAR YADAV</v>
      </c>
      <c r="J79" s="30" t="s">
        <v>875</v>
      </c>
      <c r="K79" s="42"/>
    </row>
    <row r="80" spans="1:11" x14ac:dyDescent="0.25">
      <c r="A80" s="21">
        <v>44254</v>
      </c>
      <c r="B80" s="30" t="s">
        <v>541</v>
      </c>
      <c r="C80" s="34" t="s">
        <v>204</v>
      </c>
      <c r="D80" s="30" t="s">
        <v>208</v>
      </c>
      <c r="E80" s="34">
        <v>2395</v>
      </c>
      <c r="F80" s="34">
        <v>0</v>
      </c>
      <c r="G80" s="44">
        <f t="shared" si="1"/>
        <v>209194.20000000007</v>
      </c>
      <c r="H80" s="17" t="s">
        <v>259</v>
      </c>
      <c r="I80" s="27" t="str">
        <f>VLOOKUP(H80,'Flat Owner List for Vlookup'!C:D,2,FALSE)</f>
        <v>VISHWAVIJAY SINGH</v>
      </c>
      <c r="J80" s="30" t="s">
        <v>875</v>
      </c>
      <c r="K80" s="42"/>
    </row>
    <row r="81" spans="1:11" x14ac:dyDescent="0.25">
      <c r="A81" s="21">
        <v>44254</v>
      </c>
      <c r="B81" s="30" t="s">
        <v>903</v>
      </c>
      <c r="C81" s="34" t="s">
        <v>204</v>
      </c>
      <c r="D81" s="30" t="s">
        <v>208</v>
      </c>
      <c r="E81" s="34">
        <v>2211</v>
      </c>
      <c r="F81" s="34">
        <v>0</v>
      </c>
      <c r="G81" s="44">
        <f t="shared" si="1"/>
        <v>211405.20000000007</v>
      </c>
      <c r="H81" s="17" t="s">
        <v>265</v>
      </c>
      <c r="I81" s="27" t="str">
        <f>VLOOKUP(H81,'Flat Owner List for Vlookup'!C:D,2,FALSE)</f>
        <v>MODRAJ/ YOGIRAJ SAPKALE</v>
      </c>
      <c r="J81" s="30" t="s">
        <v>875</v>
      </c>
      <c r="K81" s="42"/>
    </row>
    <row r="82" spans="1:11" x14ac:dyDescent="0.25">
      <c r="A82" s="21">
        <v>44254</v>
      </c>
      <c r="B82" s="30" t="s">
        <v>555</v>
      </c>
      <c r="C82" s="34" t="s">
        <v>204</v>
      </c>
      <c r="D82" s="30" t="s">
        <v>208</v>
      </c>
      <c r="E82" s="34">
        <v>2391</v>
      </c>
      <c r="F82" s="34">
        <v>0</v>
      </c>
      <c r="G82" s="44">
        <f t="shared" si="1"/>
        <v>213796.20000000007</v>
      </c>
      <c r="H82" s="17" t="s">
        <v>244</v>
      </c>
      <c r="I82" s="27" t="str">
        <f>VLOOKUP(H82,'Flat Owner List for Vlookup'!C:D,2,FALSE)</f>
        <v>RENUKA D. MORANI &amp; DILIP OMPRAKASH MORANI</v>
      </c>
      <c r="J82" s="30" t="s">
        <v>875</v>
      </c>
      <c r="K82" s="42"/>
    </row>
    <row r="83" spans="1:11" x14ac:dyDescent="0.25">
      <c r="A83" s="21">
        <v>44254</v>
      </c>
      <c r="B83" s="30" t="s">
        <v>904</v>
      </c>
      <c r="C83" s="34" t="s">
        <v>204</v>
      </c>
      <c r="D83" s="30" t="s">
        <v>208</v>
      </c>
      <c r="E83" s="34">
        <v>2390</v>
      </c>
      <c r="F83" s="34">
        <v>0</v>
      </c>
      <c r="G83" s="44">
        <f t="shared" si="1"/>
        <v>216186.20000000007</v>
      </c>
      <c r="H83" s="17" t="s">
        <v>234</v>
      </c>
      <c r="I83" s="27" t="str">
        <f>VLOOKUP(H83,'Flat Owner List for Vlookup'!C:D,2,FALSE)</f>
        <v>DHARMENDRA J. PANDEY 7 SEEMA DHARMENDRA PANDEY</v>
      </c>
      <c r="J83" s="30" t="s">
        <v>875</v>
      </c>
      <c r="K83" s="42"/>
    </row>
    <row r="84" spans="1:11" x14ac:dyDescent="0.25">
      <c r="A84" s="21">
        <v>44254</v>
      </c>
      <c r="B84" s="30" t="s">
        <v>799</v>
      </c>
      <c r="C84" s="34" t="s">
        <v>204</v>
      </c>
      <c r="D84" s="30" t="s">
        <v>208</v>
      </c>
      <c r="E84" s="34">
        <v>922</v>
      </c>
      <c r="F84" s="34">
        <v>0</v>
      </c>
      <c r="G84" s="44">
        <f t="shared" si="1"/>
        <v>217108.20000000007</v>
      </c>
      <c r="H84" s="17" t="s">
        <v>289</v>
      </c>
      <c r="I84" s="27" t="str">
        <f>VLOOKUP(H84,'Flat Owner List for Vlookup'!C:D,2,FALSE)</f>
        <v>ARUNKUMAR DWIVEDI</v>
      </c>
      <c r="J84" s="30" t="s">
        <v>875</v>
      </c>
      <c r="K84" s="42"/>
    </row>
    <row r="85" spans="1:11" x14ac:dyDescent="0.25">
      <c r="A85" s="21">
        <v>44254</v>
      </c>
      <c r="B85" s="30" t="s">
        <v>113</v>
      </c>
      <c r="C85" s="34" t="s">
        <v>204</v>
      </c>
      <c r="D85" s="30" t="s">
        <v>208</v>
      </c>
      <c r="E85" s="34">
        <v>922</v>
      </c>
      <c r="F85" s="34">
        <v>0</v>
      </c>
      <c r="G85" s="44">
        <f t="shared" si="1"/>
        <v>218030.20000000007</v>
      </c>
      <c r="H85" s="17" t="s">
        <v>288</v>
      </c>
      <c r="I85" s="27" t="str">
        <f>VLOOKUP(H85,'Flat Owner List for Vlookup'!C:D,2,FALSE)</f>
        <v>SURYAKANT MULATKAR</v>
      </c>
      <c r="J85" s="30" t="s">
        <v>875</v>
      </c>
      <c r="K85" s="42"/>
    </row>
    <row r="86" spans="1:11" x14ac:dyDescent="0.25">
      <c r="A86" s="21">
        <v>44254</v>
      </c>
      <c r="B86" s="30" t="s">
        <v>153</v>
      </c>
      <c r="C86" s="34" t="s">
        <v>204</v>
      </c>
      <c r="D86" s="30" t="s">
        <v>208</v>
      </c>
      <c r="E86" s="34">
        <v>2391</v>
      </c>
      <c r="F86" s="34">
        <v>0</v>
      </c>
      <c r="G86" s="44">
        <f t="shared" si="1"/>
        <v>220421.20000000007</v>
      </c>
      <c r="H86" s="17" t="s">
        <v>273</v>
      </c>
      <c r="I86" s="27" t="str">
        <f>VLOOKUP(H86,'Flat Owner List for Vlookup'!C:D,2,FALSE)</f>
        <v>TUSHAR MAHAJAN</v>
      </c>
      <c r="J86" s="30" t="s">
        <v>875</v>
      </c>
      <c r="K86" s="42"/>
    </row>
    <row r="87" spans="1:11" x14ac:dyDescent="0.25">
      <c r="A87" s="21">
        <v>44254</v>
      </c>
      <c r="B87" s="30" t="s">
        <v>477</v>
      </c>
      <c r="C87" s="34" t="s">
        <v>204</v>
      </c>
      <c r="D87" s="30" t="s">
        <v>208</v>
      </c>
      <c r="E87" s="34">
        <v>2213</v>
      </c>
      <c r="F87" s="34">
        <v>0</v>
      </c>
      <c r="G87" s="44">
        <f t="shared" si="1"/>
        <v>222634.20000000007</v>
      </c>
      <c r="H87" s="17" t="s">
        <v>281</v>
      </c>
      <c r="I87" s="27" t="str">
        <f>VLOOKUP(H87,'Flat Owner List for Vlookup'!C:D,2,FALSE)</f>
        <v>UMESH CHOUDHARI</v>
      </c>
      <c r="J87" s="30" t="s">
        <v>875</v>
      </c>
      <c r="K87" s="42"/>
    </row>
    <row r="88" spans="1:11" x14ac:dyDescent="0.25">
      <c r="A88" s="21">
        <v>44255</v>
      </c>
      <c r="B88" s="30" t="s">
        <v>127</v>
      </c>
      <c r="C88" s="34" t="s">
        <v>204</v>
      </c>
      <c r="D88" s="30" t="s">
        <v>208</v>
      </c>
      <c r="E88" s="34">
        <v>2399</v>
      </c>
      <c r="F88" s="34">
        <v>0</v>
      </c>
      <c r="G88" s="44">
        <f t="shared" si="1"/>
        <v>225033.20000000007</v>
      </c>
      <c r="H88" s="17" t="s">
        <v>242</v>
      </c>
      <c r="I88" s="27" t="str">
        <f>VLOOKUP(H88,'Flat Owner List for Vlookup'!C:D,2,FALSE)</f>
        <v>JYOTI SHAILESH TIWARI</v>
      </c>
      <c r="J88" s="30" t="s">
        <v>875</v>
      </c>
      <c r="K88" s="42"/>
    </row>
    <row r="89" spans="1:11" x14ac:dyDescent="0.25">
      <c r="A89" s="21">
        <v>44255</v>
      </c>
      <c r="B89" s="30" t="s">
        <v>564</v>
      </c>
      <c r="C89" s="34" t="s">
        <v>204</v>
      </c>
      <c r="D89" s="30" t="s">
        <v>208</v>
      </c>
      <c r="E89" s="34">
        <v>2391</v>
      </c>
      <c r="F89" s="34">
        <v>0</v>
      </c>
      <c r="G89" s="44">
        <f t="shared" si="1"/>
        <v>227424.20000000007</v>
      </c>
      <c r="H89" s="17" t="s">
        <v>247</v>
      </c>
      <c r="I89" s="27" t="str">
        <f>VLOOKUP(H89,'Flat Owner List for Vlookup'!C:D,2,FALSE)</f>
        <v>SHARAD LOKHANDE</v>
      </c>
      <c r="J89" s="30" t="s">
        <v>875</v>
      </c>
      <c r="K89" s="42"/>
    </row>
    <row r="90" spans="1:11" x14ac:dyDescent="0.25">
      <c r="A90" s="21">
        <v>44255</v>
      </c>
      <c r="B90" s="30" t="s">
        <v>803</v>
      </c>
      <c r="C90" s="34" t="s">
        <v>204</v>
      </c>
      <c r="D90" s="30" t="s">
        <v>208</v>
      </c>
      <c r="E90" s="34">
        <v>2200</v>
      </c>
      <c r="F90" s="34">
        <v>0</v>
      </c>
      <c r="G90" s="44">
        <f t="shared" si="1"/>
        <v>229624.20000000007</v>
      </c>
      <c r="H90" s="17" t="s">
        <v>268</v>
      </c>
      <c r="I90" s="27" t="str">
        <f>VLOOKUP(H90,'Flat Owner List for Vlookup'!C:D,2,FALSE)</f>
        <v>SANTOSH MISHRA</v>
      </c>
      <c r="J90" s="30" t="s">
        <v>875</v>
      </c>
      <c r="K90" s="26"/>
    </row>
    <row r="91" spans="1:11" x14ac:dyDescent="0.25">
      <c r="A91" s="21">
        <v>44255</v>
      </c>
      <c r="B91" s="30" t="s">
        <v>803</v>
      </c>
      <c r="C91" s="34" t="s">
        <v>204</v>
      </c>
      <c r="D91" s="30" t="s">
        <v>208</v>
      </c>
      <c r="E91" s="34">
        <v>2300</v>
      </c>
      <c r="F91" s="34">
        <v>0</v>
      </c>
      <c r="G91" s="44">
        <f t="shared" si="1"/>
        <v>231924.20000000007</v>
      </c>
      <c r="H91" s="17" t="s">
        <v>269</v>
      </c>
      <c r="I91" s="27" t="str">
        <f>VLOOKUP(H91,'Flat Owner List for Vlookup'!C:D,2,FALSE)</f>
        <v>SANTOSH MISHRA</v>
      </c>
      <c r="J91" s="30" t="s">
        <v>875</v>
      </c>
      <c r="K91" s="26"/>
    </row>
    <row r="92" spans="1:11" x14ac:dyDescent="0.25">
      <c r="A92" s="21">
        <v>44255</v>
      </c>
      <c r="B92" s="30" t="s">
        <v>436</v>
      </c>
      <c r="C92" s="34" t="s">
        <v>204</v>
      </c>
      <c r="D92" s="30" t="s">
        <v>208</v>
      </c>
      <c r="E92" s="34">
        <v>2198</v>
      </c>
      <c r="F92" s="34">
        <v>0</v>
      </c>
      <c r="G92" s="44">
        <f t="shared" si="1"/>
        <v>234122.20000000007</v>
      </c>
      <c r="H92" s="17" t="s">
        <v>286</v>
      </c>
      <c r="I92" s="27" t="str">
        <f>VLOOKUP(H92,'Flat Owner List for Vlookup'!C:D,2,FALSE)</f>
        <v>HITENDRA WASANIYA</v>
      </c>
      <c r="J92" s="30" t="s">
        <v>875</v>
      </c>
      <c r="K92" s="26"/>
    </row>
    <row r="93" spans="1:11" x14ac:dyDescent="0.25">
      <c r="A93" s="21">
        <v>44255</v>
      </c>
      <c r="B93" s="30" t="s">
        <v>905</v>
      </c>
      <c r="C93" s="34" t="s">
        <v>204</v>
      </c>
      <c r="D93" s="30" t="s">
        <v>208</v>
      </c>
      <c r="E93" s="34">
        <v>2183</v>
      </c>
      <c r="F93" s="34">
        <v>0</v>
      </c>
      <c r="G93" s="44">
        <f t="shared" si="1"/>
        <v>236305.20000000007</v>
      </c>
      <c r="H93" s="17" t="s">
        <v>287</v>
      </c>
      <c r="I93" s="27" t="str">
        <f>VLOOKUP(H93,'Flat Owner List for Vlookup'!C:D,2,FALSE)</f>
        <v>HOUSHIRAM SHETE</v>
      </c>
      <c r="J93" s="30" t="s">
        <v>875</v>
      </c>
      <c r="K93" s="26"/>
    </row>
    <row r="94" spans="1:11" x14ac:dyDescent="0.25">
      <c r="A94" s="21">
        <v>44255</v>
      </c>
      <c r="B94" s="30" t="s">
        <v>868</v>
      </c>
      <c r="C94" s="34" t="s">
        <v>204</v>
      </c>
      <c r="D94" s="30" t="s">
        <v>208</v>
      </c>
      <c r="E94" s="34">
        <v>2345</v>
      </c>
      <c r="F94" s="34">
        <v>0</v>
      </c>
      <c r="G94" s="44">
        <f t="shared" si="1"/>
        <v>238650.20000000007</v>
      </c>
      <c r="H94" s="17" t="s">
        <v>410</v>
      </c>
      <c r="I94" s="27" t="str">
        <f>VLOOKUP(H94,'Flat Owner List for Vlookup'!C:D,2,FALSE)</f>
        <v>ANUJA AJAY PARASHAR</v>
      </c>
      <c r="J94" s="30" t="s">
        <v>875</v>
      </c>
      <c r="K94" s="26"/>
    </row>
    <row r="95" spans="1:11" x14ac:dyDescent="0.25">
      <c r="A95" s="21">
        <v>44255</v>
      </c>
      <c r="B95" s="30" t="s">
        <v>794</v>
      </c>
      <c r="C95" s="34" t="s">
        <v>204</v>
      </c>
      <c r="D95" s="30" t="s">
        <v>208</v>
      </c>
      <c r="E95" s="34">
        <v>2198</v>
      </c>
      <c r="F95" s="34">
        <v>0</v>
      </c>
      <c r="G95" s="44">
        <f t="shared" si="1"/>
        <v>240848.20000000007</v>
      </c>
      <c r="H95" s="17" t="s">
        <v>284</v>
      </c>
      <c r="I95" s="27" t="str">
        <f>VLOOKUP(H95,'Flat Owner List for Vlookup'!C:D,2,FALSE)</f>
        <v>PAWANKUMAR TIWARI</v>
      </c>
      <c r="J95" s="30" t="s">
        <v>875</v>
      </c>
      <c r="K95" s="26"/>
    </row>
    <row r="96" spans="1:11" x14ac:dyDescent="0.25">
      <c r="A96" s="21">
        <v>44255</v>
      </c>
      <c r="B96" s="30" t="s">
        <v>792</v>
      </c>
      <c r="C96" s="34" t="s">
        <v>205</v>
      </c>
      <c r="D96" s="30" t="s">
        <v>208</v>
      </c>
      <c r="E96" s="34">
        <v>2200</v>
      </c>
      <c r="F96" s="34">
        <v>0</v>
      </c>
      <c r="G96" s="44"/>
      <c r="H96" s="17" t="s">
        <v>245</v>
      </c>
      <c r="I96" s="27" t="str">
        <f>VLOOKUP(H96,'Flat Owner List for Vlookup'!C:D,2,FALSE)</f>
        <v>DHIRENRAPRATAM JAYSINGH SINGH &amp; NISHA J. SINGH</v>
      </c>
      <c r="J96" s="30" t="s">
        <v>875</v>
      </c>
      <c r="K96" s="26"/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26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26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30"/>
      <c r="K99" s="30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26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26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26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30"/>
      <c r="K103" s="26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26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26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26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26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26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26"/>
    </row>
    <row r="110" spans="1:11" x14ac:dyDescent="0.25">
      <c r="A110" s="21"/>
      <c r="B110" s="30"/>
      <c r="C110" s="34"/>
      <c r="D110" s="30"/>
      <c r="E110" s="34"/>
      <c r="F110" s="34"/>
      <c r="G110" s="44"/>
      <c r="H110" s="17"/>
      <c r="I110" s="27"/>
      <c r="J110" s="30"/>
      <c r="K110" s="26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26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26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26"/>
    </row>
    <row r="114" spans="1:11" x14ac:dyDescent="0.25">
      <c r="A114" s="21"/>
      <c r="B114" s="30"/>
      <c r="C114" s="34"/>
      <c r="D114" s="30"/>
      <c r="E114" s="34"/>
      <c r="F114" s="34"/>
      <c r="G114" s="44"/>
      <c r="H114" s="17"/>
      <c r="I114" s="27"/>
      <c r="J114" s="30"/>
      <c r="K114" s="26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26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26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26"/>
    </row>
    <row r="118" spans="1:11" x14ac:dyDescent="0.2">
      <c r="A118" s="21"/>
      <c r="B118" s="1"/>
      <c r="C118" s="34"/>
      <c r="D118" s="1"/>
      <c r="E118" s="34"/>
      <c r="F118" s="34"/>
      <c r="G118" s="44"/>
      <c r="H118" s="17"/>
      <c r="I118" s="1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27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26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26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26"/>
    </row>
    <row r="136" spans="1:11" x14ac:dyDescent="0.2">
      <c r="A136" s="21"/>
      <c r="B136" s="1"/>
      <c r="C136" s="34"/>
      <c r="D136" s="1"/>
      <c r="E136" s="34"/>
      <c r="F136" s="34"/>
      <c r="G136" s="44"/>
      <c r="H136" s="17"/>
      <c r="I136" s="1"/>
      <c r="J136" s="30"/>
      <c r="K136" s="26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26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26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26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26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30"/>
      <c r="K141" s="26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26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26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26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26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26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26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26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26"/>
    </row>
    <row r="152" spans="1:11" x14ac:dyDescent="0.25">
      <c r="A152" s="21"/>
      <c r="B152" s="30"/>
      <c r="C152" s="34"/>
      <c r="D152" s="30"/>
      <c r="E152" s="34"/>
      <c r="F152" s="34"/>
      <c r="G152" s="44"/>
      <c r="H152" s="17"/>
      <c r="I152" s="27"/>
      <c r="J152" s="30"/>
      <c r="K152" s="26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26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26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  <row r="157" spans="1:11" x14ac:dyDescent="0.25">
      <c r="A157" s="21"/>
      <c r="B157" s="30"/>
      <c r="C157" s="34"/>
      <c r="D157" s="30"/>
      <c r="E157" s="34"/>
      <c r="F157" s="34"/>
      <c r="G157" s="44"/>
      <c r="H157" s="17"/>
      <c r="I157" s="27"/>
      <c r="J157" s="30"/>
      <c r="K157" s="26"/>
    </row>
    <row r="158" spans="1:11" x14ac:dyDescent="0.25">
      <c r="A158" s="21"/>
      <c r="B158" s="30"/>
      <c r="C158" s="34"/>
      <c r="D158" s="30"/>
      <c r="E158" s="34"/>
      <c r="F158" s="34"/>
      <c r="G158" s="44"/>
      <c r="H158" s="17"/>
      <c r="I158" s="27"/>
      <c r="J158" s="30"/>
      <c r="K158" s="26"/>
    </row>
    <row r="159" spans="1:11" x14ac:dyDescent="0.25">
      <c r="A159" s="21"/>
      <c r="B159" s="30"/>
      <c r="C159" s="34"/>
      <c r="D159" s="30"/>
      <c r="E159" s="34"/>
      <c r="F159" s="34"/>
      <c r="G159" s="44"/>
      <c r="H159" s="17"/>
      <c r="I159" s="27"/>
      <c r="J159" s="30"/>
      <c r="K159" s="26"/>
    </row>
    <row r="160" spans="1:11" x14ac:dyDescent="0.25">
      <c r="A160" s="21"/>
      <c r="B160" s="30"/>
      <c r="C160" s="34"/>
      <c r="D160" s="30"/>
      <c r="E160" s="34"/>
      <c r="F160" s="34"/>
      <c r="G160" s="44"/>
      <c r="H160" s="17"/>
      <c r="I160" s="27"/>
      <c r="J160" s="30"/>
      <c r="K160" s="26"/>
    </row>
    <row r="161" spans="1:11" x14ac:dyDescent="0.25">
      <c r="A161" s="21"/>
      <c r="B161" s="30"/>
      <c r="C161" s="34"/>
      <c r="D161" s="30"/>
      <c r="E161" s="34"/>
      <c r="F161" s="34"/>
      <c r="G161" s="44"/>
      <c r="H161" s="17"/>
      <c r="I161" s="27"/>
      <c r="J161" s="30"/>
      <c r="K161" s="26"/>
    </row>
    <row r="162" spans="1:11" x14ac:dyDescent="0.25">
      <c r="A162" s="21"/>
      <c r="B162" s="30"/>
      <c r="C162" s="34"/>
      <c r="D162" s="30"/>
      <c r="E162" s="34"/>
      <c r="F162" s="34"/>
      <c r="G162" s="44"/>
      <c r="H162" s="17"/>
      <c r="I162" s="27"/>
      <c r="J162" s="30"/>
      <c r="K162" s="26"/>
    </row>
    <row r="163" spans="1:11" x14ac:dyDescent="0.25">
      <c r="A163" s="21"/>
      <c r="B163" s="30"/>
      <c r="C163" s="34"/>
      <c r="D163" s="30"/>
      <c r="E163" s="34"/>
      <c r="F163" s="34"/>
      <c r="G163" s="44"/>
      <c r="H163" s="17"/>
      <c r="I163" s="27"/>
      <c r="J163" s="30"/>
      <c r="K163" s="26"/>
    </row>
    <row r="164" spans="1:11" x14ac:dyDescent="0.25">
      <c r="A164" s="21"/>
      <c r="B164" s="30"/>
      <c r="C164" s="34"/>
      <c r="D164" s="30"/>
      <c r="E164" s="34"/>
      <c r="F164" s="34"/>
      <c r="G164" s="44"/>
      <c r="H164" s="17"/>
      <c r="I164" s="27"/>
      <c r="J164" s="30"/>
      <c r="K164" s="26"/>
    </row>
    <row r="165" spans="1:11" x14ac:dyDescent="0.25">
      <c r="A165" s="21"/>
      <c r="B165" s="30"/>
      <c r="C165" s="34"/>
      <c r="D165" s="30"/>
      <c r="E165" s="34"/>
      <c r="F165" s="34"/>
      <c r="G165" s="44"/>
      <c r="H165" s="17"/>
      <c r="I165" s="27"/>
      <c r="J165" s="30"/>
      <c r="K165" s="26"/>
    </row>
    <row r="166" spans="1:11" x14ac:dyDescent="0.25">
      <c r="A166" s="21"/>
      <c r="B166" s="30"/>
      <c r="C166" s="34"/>
      <c r="D166" s="30"/>
      <c r="E166" s="34"/>
      <c r="F166" s="34"/>
      <c r="G166" s="44"/>
      <c r="H166" s="17"/>
      <c r="I166" s="27"/>
      <c r="J166" s="30"/>
      <c r="K166" s="26"/>
    </row>
    <row r="167" spans="1:11" x14ac:dyDescent="0.25">
      <c r="A167" s="21"/>
      <c r="B167" s="30"/>
      <c r="C167" s="34"/>
      <c r="D167" s="30"/>
      <c r="E167" s="34"/>
      <c r="F167" s="34"/>
      <c r="G167" s="44"/>
      <c r="H167" s="17"/>
      <c r="I167" s="27"/>
      <c r="J167" s="30"/>
      <c r="K167" s="26"/>
    </row>
    <row r="168" spans="1:11" x14ac:dyDescent="0.25">
      <c r="A168" s="21"/>
      <c r="B168" s="30"/>
      <c r="C168" s="34"/>
      <c r="D168" s="30"/>
      <c r="E168" s="34"/>
      <c r="F168" s="34"/>
      <c r="G168" s="44"/>
      <c r="H168" s="17"/>
      <c r="I168" s="27"/>
      <c r="J168" s="30"/>
      <c r="K168" s="26"/>
    </row>
    <row r="169" spans="1:11" x14ac:dyDescent="0.25">
      <c r="A169" s="21"/>
      <c r="B169" s="30"/>
      <c r="C169" s="34"/>
      <c r="D169" s="30"/>
      <c r="E169" s="34"/>
      <c r="F169" s="34"/>
      <c r="G169" s="44"/>
      <c r="H169" s="17"/>
      <c r="I169" s="27"/>
      <c r="J169" s="30"/>
      <c r="K169" s="26"/>
    </row>
    <row r="170" spans="1:11" x14ac:dyDescent="0.25">
      <c r="A170" s="21"/>
      <c r="B170" s="30"/>
      <c r="C170" s="34"/>
      <c r="D170" s="30"/>
      <c r="E170" s="34"/>
      <c r="F170" s="34"/>
      <c r="G170" s="44"/>
      <c r="H170" s="17"/>
      <c r="I170" s="27"/>
      <c r="J170" s="30"/>
      <c r="K170" s="26"/>
    </row>
    <row r="171" spans="1:11" x14ac:dyDescent="0.25">
      <c r="A171" s="21"/>
      <c r="B171" s="30"/>
      <c r="C171" s="34"/>
      <c r="D171" s="30"/>
      <c r="E171" s="34"/>
      <c r="F171" s="34"/>
      <c r="G171" s="44"/>
      <c r="H171" s="17"/>
      <c r="I171" s="27"/>
      <c r="J171" s="30"/>
      <c r="K171" s="26"/>
    </row>
    <row r="172" spans="1:11" x14ac:dyDescent="0.25">
      <c r="A172" s="21"/>
      <c r="B172" s="30"/>
      <c r="C172" s="34"/>
      <c r="D172" s="30"/>
      <c r="E172" s="34"/>
      <c r="F172" s="34"/>
      <c r="G172" s="44"/>
      <c r="H172" s="17"/>
      <c r="I172" s="27"/>
      <c r="J172" s="30"/>
      <c r="K172" s="26"/>
    </row>
    <row r="173" spans="1:11" x14ac:dyDescent="0.25">
      <c r="A173" s="21"/>
      <c r="B173" s="30"/>
      <c r="C173" s="34"/>
      <c r="D173" s="30"/>
      <c r="E173" s="34"/>
      <c r="F173" s="34"/>
      <c r="G173" s="44"/>
      <c r="H173" s="17"/>
      <c r="I173" s="27"/>
      <c r="J173" s="30"/>
      <c r="K173" s="26"/>
    </row>
    <row r="174" spans="1:11" x14ac:dyDescent="0.25">
      <c r="A174" s="21"/>
      <c r="B174" s="30"/>
      <c r="C174" s="34"/>
      <c r="D174" s="30"/>
      <c r="E174" s="34"/>
      <c r="F174" s="34"/>
      <c r="G174" s="44"/>
      <c r="H174" s="17"/>
      <c r="I174" s="27"/>
      <c r="J174" s="30"/>
      <c r="K174" s="26"/>
    </row>
    <row r="175" spans="1:11" x14ac:dyDescent="0.25">
      <c r="A175" s="21"/>
      <c r="B175" s="30"/>
      <c r="C175" s="34"/>
      <c r="D175" s="30"/>
      <c r="E175" s="34"/>
      <c r="F175" s="34"/>
      <c r="G175" s="44"/>
      <c r="H175" s="17"/>
      <c r="I175" s="27"/>
      <c r="J175" s="30"/>
      <c r="K175" s="26"/>
    </row>
    <row r="176" spans="1:11" x14ac:dyDescent="0.25">
      <c r="A176" s="21"/>
      <c r="B176" s="30"/>
      <c r="C176" s="34"/>
      <c r="D176" s="30"/>
      <c r="E176" s="34"/>
      <c r="F176" s="34"/>
      <c r="G176" s="44"/>
      <c r="H176" s="17"/>
      <c r="I176" s="27"/>
      <c r="J176" s="30"/>
      <c r="K176" s="26"/>
    </row>
    <row r="177" spans="1:11" x14ac:dyDescent="0.25">
      <c r="A177" s="21"/>
      <c r="B177" s="30"/>
      <c r="C177" s="34"/>
      <c r="D177" s="30"/>
      <c r="E177" s="34"/>
      <c r="F177" s="34"/>
      <c r="G177" s="44"/>
      <c r="H177" s="17"/>
      <c r="I177" s="27"/>
      <c r="J177" s="30"/>
      <c r="K177" s="26"/>
    </row>
    <row r="178" spans="1:11" x14ac:dyDescent="0.25">
      <c r="A178" s="21"/>
      <c r="B178" s="30"/>
      <c r="C178" s="34"/>
      <c r="D178" s="30"/>
      <c r="E178" s="34"/>
      <c r="F178" s="34"/>
      <c r="G178" s="44"/>
      <c r="H178" s="17"/>
      <c r="I178" s="27"/>
      <c r="J178" s="30"/>
      <c r="K178" s="26"/>
    </row>
    <row r="179" spans="1:11" x14ac:dyDescent="0.25">
      <c r="A179" s="21"/>
      <c r="B179" s="30"/>
      <c r="C179" s="34"/>
      <c r="D179" s="30"/>
      <c r="E179" s="34"/>
      <c r="F179" s="34"/>
      <c r="G179" s="44"/>
      <c r="H179" s="17"/>
      <c r="I179" s="27"/>
      <c r="J179" s="30"/>
      <c r="K179" s="26"/>
    </row>
    <row r="180" spans="1:11" x14ac:dyDescent="0.25">
      <c r="A180" s="21"/>
      <c r="B180" s="30"/>
      <c r="C180" s="34"/>
      <c r="D180" s="30"/>
      <c r="E180" s="34"/>
      <c r="F180" s="34"/>
      <c r="G180" s="44"/>
      <c r="H180" s="17"/>
      <c r="I180" s="27"/>
      <c r="J180" s="30"/>
      <c r="K180" s="26"/>
    </row>
    <row r="181" spans="1:11" x14ac:dyDescent="0.25">
      <c r="A181" s="21"/>
      <c r="B181" s="30"/>
      <c r="C181" s="34"/>
      <c r="D181" s="30"/>
      <c r="E181" s="34"/>
      <c r="F181" s="34"/>
      <c r="G181" s="44"/>
      <c r="H181" s="17"/>
      <c r="I181" s="27"/>
      <c r="J181" s="30"/>
      <c r="K181" s="26"/>
    </row>
    <row r="182" spans="1:11" x14ac:dyDescent="0.25">
      <c r="A182" s="21"/>
      <c r="B182" s="30"/>
      <c r="C182" s="34"/>
      <c r="D182" s="30"/>
      <c r="E182" s="34"/>
      <c r="F182" s="34"/>
      <c r="G182" s="44"/>
      <c r="H182" s="17"/>
      <c r="I182" s="27"/>
      <c r="J182" s="30"/>
      <c r="K182" s="26"/>
    </row>
    <row r="183" spans="1:11" x14ac:dyDescent="0.25">
      <c r="A183" s="21"/>
      <c r="B183" s="30"/>
      <c r="C183" s="34"/>
      <c r="D183" s="30"/>
      <c r="E183" s="34"/>
      <c r="F183" s="34"/>
      <c r="G183" s="44"/>
      <c r="H183" s="17"/>
      <c r="I183" s="27"/>
      <c r="J183" s="30"/>
      <c r="K183" s="26"/>
    </row>
    <row r="184" spans="1:11" x14ac:dyDescent="0.25">
      <c r="A184" s="21"/>
      <c r="B184" s="30"/>
      <c r="C184" s="34"/>
      <c r="D184" s="30"/>
      <c r="E184" s="34"/>
      <c r="F184" s="34"/>
      <c r="G184" s="44"/>
      <c r="H184" s="17"/>
      <c r="I184" s="27"/>
      <c r="J184" s="30"/>
      <c r="K184" s="26"/>
    </row>
    <row r="185" spans="1:11" x14ac:dyDescent="0.25">
      <c r="A185" s="21"/>
      <c r="B185" s="30"/>
      <c r="C185" s="34"/>
      <c r="D185" s="30"/>
      <c r="E185" s="34"/>
      <c r="F185" s="34"/>
      <c r="G185" s="44"/>
      <c r="H185" s="17"/>
      <c r="I185" s="27"/>
      <c r="J185" s="30"/>
      <c r="K185" s="26"/>
    </row>
    <row r="186" spans="1:11" x14ac:dyDescent="0.25">
      <c r="A186" s="21"/>
      <c r="B186" s="30"/>
      <c r="C186" s="34"/>
      <c r="D186" s="30"/>
      <c r="E186" s="34"/>
      <c r="F186" s="34"/>
      <c r="G186" s="44"/>
      <c r="H186" s="17"/>
      <c r="I186" s="27"/>
      <c r="J186" s="30"/>
      <c r="K186" s="26"/>
    </row>
    <row r="187" spans="1:11" x14ac:dyDescent="0.25">
      <c r="A187" s="21"/>
      <c r="B187" s="30"/>
      <c r="C187" s="34"/>
      <c r="D187" s="30"/>
      <c r="E187" s="34"/>
      <c r="F187" s="34"/>
      <c r="G187" s="44"/>
      <c r="H187" s="17"/>
      <c r="I187" s="27"/>
      <c r="J187" s="30"/>
      <c r="K187" s="26"/>
    </row>
    <row r="188" spans="1:11" x14ac:dyDescent="0.25">
      <c r="A188" s="21"/>
      <c r="B188" s="30"/>
      <c r="C188" s="34"/>
      <c r="D188" s="30"/>
      <c r="E188" s="34"/>
      <c r="F188" s="34"/>
      <c r="G188" s="44"/>
      <c r="H188" s="17"/>
      <c r="I188" s="27"/>
      <c r="J188" s="30"/>
      <c r="K188" s="26"/>
    </row>
    <row r="189" spans="1:11" x14ac:dyDescent="0.25">
      <c r="A189" s="21"/>
      <c r="B189" s="30"/>
      <c r="C189" s="34"/>
      <c r="D189" s="30"/>
      <c r="E189" s="34"/>
      <c r="F189" s="34"/>
      <c r="G189" s="44"/>
      <c r="H189" s="17"/>
      <c r="I189" s="27"/>
      <c r="J189" s="30"/>
      <c r="K189" s="26"/>
    </row>
    <row r="190" spans="1:11" x14ac:dyDescent="0.25">
      <c r="A190" s="21"/>
      <c r="B190" s="30"/>
      <c r="C190" s="34"/>
      <c r="D190" s="30"/>
      <c r="E190" s="34"/>
      <c r="F190" s="34"/>
      <c r="G190" s="44"/>
      <c r="H190" s="17"/>
      <c r="I190" s="27"/>
      <c r="J190" s="30"/>
      <c r="K190" s="26"/>
    </row>
    <row r="191" spans="1:11" x14ac:dyDescent="0.25">
      <c r="A191" s="21"/>
      <c r="B191" s="30"/>
      <c r="C191" s="34"/>
      <c r="D191" s="30"/>
      <c r="E191" s="34"/>
      <c r="F191" s="34"/>
      <c r="G191" s="44"/>
      <c r="H191" s="17"/>
      <c r="I191" s="27"/>
      <c r="J191" s="30"/>
      <c r="K191" s="26"/>
    </row>
    <row r="192" spans="1:11" x14ac:dyDescent="0.25">
      <c r="A192" s="21"/>
      <c r="B192" s="30"/>
      <c r="C192" s="34"/>
      <c r="D192" s="30"/>
      <c r="E192" s="34"/>
      <c r="F192" s="34"/>
      <c r="G192" s="44"/>
      <c r="H192" s="17"/>
      <c r="I192" s="27"/>
      <c r="J192" s="30"/>
      <c r="K192" s="26"/>
    </row>
    <row r="193" spans="1:11" x14ac:dyDescent="0.25">
      <c r="A193" s="21"/>
      <c r="B193" s="30"/>
      <c r="C193" s="34"/>
      <c r="D193" s="30"/>
      <c r="E193" s="34"/>
      <c r="F193" s="34"/>
      <c r="G193" s="44"/>
      <c r="H193" s="17"/>
      <c r="I193" s="27"/>
      <c r="J193" s="30"/>
      <c r="K193" s="26"/>
    </row>
    <row r="194" spans="1:11" x14ac:dyDescent="0.25">
      <c r="A194" s="21"/>
      <c r="B194" s="30"/>
      <c r="C194" s="34"/>
      <c r="D194" s="30"/>
      <c r="E194" s="34"/>
      <c r="F194" s="34"/>
      <c r="G194" s="44"/>
      <c r="H194" s="17"/>
      <c r="I194" s="27"/>
      <c r="J194" s="30"/>
      <c r="K194" s="26"/>
    </row>
    <row r="195" spans="1:11" x14ac:dyDescent="0.25">
      <c r="A195" s="21"/>
      <c r="B195" s="30"/>
      <c r="C195" s="34"/>
      <c r="D195" s="30"/>
      <c r="E195" s="34"/>
      <c r="F195" s="34"/>
      <c r="G195" s="44"/>
      <c r="H195" s="17"/>
      <c r="I195" s="27"/>
      <c r="J195" s="30"/>
      <c r="K195" s="26"/>
    </row>
    <row r="196" spans="1:11" x14ac:dyDescent="0.25">
      <c r="A196" s="21"/>
      <c r="B196" s="30"/>
      <c r="C196" s="34"/>
      <c r="D196" s="30"/>
      <c r="E196" s="34"/>
      <c r="F196" s="34"/>
      <c r="G196" s="44"/>
      <c r="H196" s="17"/>
      <c r="I196" s="27"/>
      <c r="J196" s="30"/>
      <c r="K196" s="26"/>
    </row>
    <row r="197" spans="1:11" x14ac:dyDescent="0.25">
      <c r="A197" s="21"/>
      <c r="B197" s="30"/>
      <c r="C197" s="34"/>
      <c r="D197" s="30"/>
      <c r="E197" s="34"/>
      <c r="F197" s="34"/>
      <c r="G197" s="44"/>
      <c r="H197" s="17"/>
      <c r="I197" s="27"/>
      <c r="J197" s="30"/>
      <c r="K197" s="26"/>
    </row>
    <row r="198" spans="1:11" x14ac:dyDescent="0.25">
      <c r="A198" s="21"/>
      <c r="B198" s="30"/>
      <c r="C198" s="34"/>
      <c r="D198" s="30"/>
      <c r="E198" s="34"/>
      <c r="F198" s="34"/>
      <c r="G198" s="44"/>
      <c r="H198" s="17"/>
      <c r="I198" s="27"/>
      <c r="J198" s="30"/>
      <c r="K198" s="26"/>
    </row>
    <row r="199" spans="1:11" x14ac:dyDescent="0.25">
      <c r="A199" s="21"/>
      <c r="B199" s="30"/>
      <c r="C199" s="34"/>
      <c r="D199" s="30"/>
      <c r="E199" s="34"/>
      <c r="F199" s="34"/>
      <c r="G199" s="44"/>
      <c r="H199" s="17"/>
      <c r="I199" s="27"/>
      <c r="J199" s="30"/>
      <c r="K199" s="26"/>
    </row>
    <row r="200" spans="1:11" x14ac:dyDescent="0.25">
      <c r="A200" s="21"/>
      <c r="B200" s="30"/>
      <c r="C200" s="34"/>
      <c r="D200" s="30"/>
      <c r="E200" s="34"/>
      <c r="F200" s="34"/>
      <c r="G200" s="44"/>
      <c r="H200" s="17"/>
      <c r="I200" s="27"/>
      <c r="J200" s="30"/>
      <c r="K200" s="26"/>
    </row>
    <row r="201" spans="1:11" x14ac:dyDescent="0.25">
      <c r="A201" s="21"/>
      <c r="B201" s="30"/>
      <c r="C201" s="34"/>
      <c r="D201" s="30"/>
      <c r="E201" s="34"/>
      <c r="F201" s="34"/>
      <c r="G201" s="44"/>
      <c r="H201" s="17"/>
      <c r="I201" s="27"/>
      <c r="J201" s="30"/>
      <c r="K201" s="26"/>
    </row>
    <row r="202" spans="1:11" x14ac:dyDescent="0.25">
      <c r="A202" s="21"/>
      <c r="B202" s="30"/>
      <c r="C202" s="34"/>
      <c r="D202" s="30"/>
      <c r="E202" s="34"/>
      <c r="F202" s="34"/>
      <c r="G202" s="44"/>
      <c r="H202" s="17"/>
      <c r="I202" s="27"/>
      <c r="J202" s="30"/>
      <c r="K202" s="26"/>
    </row>
    <row r="203" spans="1:11" x14ac:dyDescent="0.25">
      <c r="A203" s="21"/>
      <c r="B203" s="30"/>
      <c r="C203" s="34"/>
      <c r="D203" s="30"/>
      <c r="E203" s="34"/>
      <c r="F203" s="34"/>
      <c r="G203" s="44"/>
      <c r="H203" s="17"/>
      <c r="I203" s="27"/>
      <c r="J203" s="30"/>
      <c r="K203" s="26"/>
    </row>
    <row r="204" spans="1:11" x14ac:dyDescent="0.25">
      <c r="A204" s="21"/>
      <c r="B204" s="30"/>
      <c r="C204" s="34"/>
      <c r="D204" s="30"/>
      <c r="E204" s="34"/>
      <c r="F204" s="34"/>
      <c r="G204" s="44"/>
      <c r="H204" s="17"/>
      <c r="I204" s="27"/>
      <c r="J204" s="30"/>
      <c r="K204" s="26"/>
    </row>
    <row r="205" spans="1:11" x14ac:dyDescent="0.25">
      <c r="A205" s="21"/>
      <c r="B205" s="30"/>
      <c r="C205" s="34"/>
      <c r="D205" s="30"/>
      <c r="E205" s="34"/>
      <c r="F205" s="34"/>
      <c r="G205" s="44"/>
      <c r="H205" s="17"/>
      <c r="I205" s="27"/>
      <c r="J205" s="30"/>
      <c r="K205" s="26"/>
    </row>
    <row r="206" spans="1:11" x14ac:dyDescent="0.25">
      <c r="A206" s="21"/>
      <c r="B206" s="30"/>
      <c r="C206" s="34"/>
      <c r="D206" s="30"/>
      <c r="E206" s="34"/>
      <c r="F206" s="34"/>
      <c r="G206" s="44"/>
      <c r="H206" s="17"/>
      <c r="I206" s="27"/>
      <c r="J206" s="30"/>
      <c r="K206" s="26"/>
    </row>
    <row r="207" spans="1:11" x14ac:dyDescent="0.25">
      <c r="A207" s="21"/>
      <c r="B207" s="30"/>
      <c r="C207" s="34"/>
      <c r="D207" s="30"/>
      <c r="E207" s="34"/>
      <c r="F207" s="34"/>
      <c r="G207" s="44"/>
      <c r="H207" s="17"/>
      <c r="I207" s="27"/>
      <c r="J207" s="30"/>
      <c r="K207" s="26"/>
    </row>
    <row r="208" spans="1:11" x14ac:dyDescent="0.25">
      <c r="A208" s="21"/>
      <c r="B208" s="30"/>
      <c r="C208" s="34"/>
      <c r="D208" s="30"/>
      <c r="E208" s="34"/>
      <c r="F208" s="34"/>
      <c r="G208" s="44"/>
      <c r="H208" s="17"/>
      <c r="I208" s="27"/>
      <c r="J208" s="30"/>
      <c r="K208" s="26"/>
    </row>
    <row r="209" spans="1:11" x14ac:dyDescent="0.25">
      <c r="A209" s="21"/>
      <c r="B209" s="30"/>
      <c r="C209" s="34"/>
      <c r="D209" s="30"/>
      <c r="E209" s="34"/>
      <c r="F209" s="34"/>
      <c r="G209" s="44"/>
      <c r="H209" s="17"/>
      <c r="I209" s="27"/>
      <c r="J209" s="30"/>
      <c r="K209" s="26"/>
    </row>
    <row r="210" spans="1:11" x14ac:dyDescent="0.25">
      <c r="A210" s="21"/>
      <c r="B210" s="30"/>
      <c r="C210" s="34"/>
      <c r="D210" s="30"/>
      <c r="E210" s="34"/>
      <c r="F210" s="34"/>
      <c r="G210" s="44"/>
      <c r="H210" s="17"/>
      <c r="I210" s="27"/>
      <c r="J210" s="30"/>
      <c r="K210" s="26"/>
    </row>
    <row r="211" spans="1:11" x14ac:dyDescent="0.25">
      <c r="A211" s="21"/>
      <c r="B211" s="30"/>
      <c r="C211" s="34"/>
      <c r="D211" s="30"/>
      <c r="E211" s="34"/>
      <c r="F211" s="34"/>
      <c r="G211" s="44"/>
      <c r="H211" s="17"/>
      <c r="I211" s="27"/>
      <c r="J211" s="30"/>
      <c r="K211" s="26"/>
    </row>
    <row r="212" spans="1:11" x14ac:dyDescent="0.25">
      <c r="A212" s="21"/>
      <c r="B212" s="30"/>
      <c r="C212" s="34"/>
      <c r="D212" s="30"/>
      <c r="E212" s="34"/>
      <c r="F212" s="34"/>
      <c r="G212" s="44"/>
      <c r="H212" s="17"/>
      <c r="I212" s="27"/>
      <c r="J212" s="30"/>
      <c r="K212" s="26"/>
    </row>
    <row r="213" spans="1:11" x14ac:dyDescent="0.25">
      <c r="A213" s="21"/>
      <c r="B213" s="30"/>
      <c r="C213" s="34"/>
      <c r="D213" s="30"/>
      <c r="E213" s="34"/>
      <c r="F213" s="34"/>
      <c r="G213" s="44"/>
      <c r="H213" s="17"/>
      <c r="I213" s="27"/>
      <c r="J213" s="30"/>
      <c r="K213" s="26"/>
    </row>
    <row r="214" spans="1:11" x14ac:dyDescent="0.25">
      <c r="A214" s="21"/>
      <c r="B214" s="30"/>
      <c r="C214" s="34"/>
      <c r="D214" s="30"/>
      <c r="E214" s="34"/>
      <c r="F214" s="34"/>
      <c r="G214" s="44"/>
      <c r="H214" s="17"/>
      <c r="I214" s="27"/>
      <c r="J214" s="30"/>
      <c r="K214" s="26"/>
    </row>
    <row r="215" spans="1:11" x14ac:dyDescent="0.25">
      <c r="A215" s="21"/>
      <c r="B215" s="30"/>
      <c r="C215" s="34"/>
      <c r="D215" s="30"/>
      <c r="E215" s="34"/>
      <c r="F215" s="34"/>
      <c r="G215" s="44"/>
      <c r="H215" s="17"/>
      <c r="I215" s="27"/>
      <c r="J215" s="30"/>
      <c r="K215" s="26"/>
    </row>
    <row r="216" spans="1:11" x14ac:dyDescent="0.25">
      <c r="A216" s="21"/>
      <c r="B216" s="30"/>
      <c r="C216" s="34"/>
      <c r="D216" s="30"/>
      <c r="E216" s="34"/>
      <c r="F216" s="34"/>
      <c r="G216" s="44"/>
      <c r="H216" s="17"/>
      <c r="I216" s="27"/>
      <c r="J216" s="30"/>
      <c r="K216" s="26"/>
    </row>
    <row r="217" spans="1:11" x14ac:dyDescent="0.25">
      <c r="A217" s="21"/>
      <c r="B217" s="30"/>
      <c r="C217" s="34"/>
      <c r="D217" s="30"/>
      <c r="E217" s="34"/>
      <c r="F217" s="34"/>
      <c r="G217" s="44"/>
      <c r="H217" s="17"/>
      <c r="I217" s="27"/>
      <c r="J217" s="30"/>
      <c r="K217" s="26"/>
    </row>
    <row r="218" spans="1:11" x14ac:dyDescent="0.25">
      <c r="A218" s="21"/>
      <c r="B218" s="30"/>
      <c r="C218" s="34"/>
      <c r="D218" s="30"/>
      <c r="E218" s="34"/>
      <c r="F218" s="34"/>
      <c r="G218" s="44"/>
      <c r="H218" s="17"/>
      <c r="I218" s="27"/>
      <c r="J218" s="30"/>
      <c r="K218" s="26"/>
    </row>
    <row r="219" spans="1:11" x14ac:dyDescent="0.25">
      <c r="A219" s="21"/>
      <c r="B219" s="30"/>
      <c r="C219" s="34"/>
      <c r="D219" s="30"/>
      <c r="E219" s="34"/>
      <c r="F219" s="34"/>
      <c r="G219" s="44"/>
      <c r="H219" s="17"/>
      <c r="I219" s="27"/>
      <c r="J219" s="30"/>
      <c r="K219" s="26"/>
    </row>
    <row r="220" spans="1:11" x14ac:dyDescent="0.25">
      <c r="A220" s="21"/>
      <c r="B220" s="30"/>
      <c r="C220" s="34"/>
      <c r="D220" s="30"/>
      <c r="E220" s="34"/>
      <c r="F220" s="34"/>
      <c r="G220" s="44"/>
      <c r="H220" s="17"/>
      <c r="I220" s="27"/>
      <c r="J220" s="30"/>
      <c r="K220" s="26"/>
    </row>
    <row r="221" spans="1:11" x14ac:dyDescent="0.25">
      <c r="A221" s="21"/>
      <c r="B221" s="30"/>
      <c r="C221" s="34"/>
      <c r="D221" s="30"/>
      <c r="E221" s="34"/>
      <c r="F221" s="34"/>
      <c r="G221" s="44"/>
      <c r="H221" s="17"/>
      <c r="I221" s="27"/>
      <c r="J221" s="30"/>
      <c r="K221" s="26"/>
    </row>
    <row r="222" spans="1:11" x14ac:dyDescent="0.25">
      <c r="A222" s="21"/>
      <c r="B222" s="30"/>
      <c r="C222" s="34"/>
      <c r="D222" s="30"/>
      <c r="E222" s="34"/>
      <c r="F222" s="34"/>
      <c r="G222" s="44"/>
      <c r="H222" s="17"/>
      <c r="I222" s="27"/>
      <c r="J222" s="30"/>
      <c r="K222" s="26"/>
    </row>
    <row r="223" spans="1:11" x14ac:dyDescent="0.25">
      <c r="A223" s="21"/>
      <c r="B223" s="30"/>
      <c r="C223" s="34"/>
      <c r="D223" s="30"/>
      <c r="E223" s="34"/>
      <c r="F223" s="34"/>
      <c r="G223" s="44"/>
      <c r="H223" s="17"/>
      <c r="I223" s="27"/>
      <c r="J223" s="30"/>
      <c r="K223" s="26"/>
    </row>
    <row r="224" spans="1:11" x14ac:dyDescent="0.25">
      <c r="A224" s="21"/>
      <c r="B224" s="30"/>
      <c r="C224" s="34"/>
      <c r="D224" s="30"/>
      <c r="E224" s="34"/>
      <c r="F224" s="34"/>
      <c r="G224" s="44"/>
      <c r="H224" s="17"/>
      <c r="I224" s="27"/>
      <c r="J224" s="30"/>
      <c r="K224" s="26"/>
    </row>
    <row r="225" spans="1:11" x14ac:dyDescent="0.25">
      <c r="A225" s="21"/>
      <c r="B225" s="30"/>
      <c r="C225" s="34"/>
      <c r="D225" s="30"/>
      <c r="E225" s="34"/>
      <c r="F225" s="34"/>
      <c r="G225" s="44"/>
      <c r="H225" s="17"/>
      <c r="I225" s="27"/>
      <c r="J225" s="30"/>
      <c r="K225" s="26"/>
    </row>
    <row r="226" spans="1:11" x14ac:dyDescent="0.25">
      <c r="A226" s="21"/>
      <c r="B226" s="30"/>
      <c r="C226" s="34"/>
      <c r="D226" s="30"/>
      <c r="E226" s="34"/>
      <c r="F226" s="34"/>
      <c r="G226" s="44"/>
      <c r="H226" s="17"/>
      <c r="I226" s="27"/>
      <c r="J226" s="30"/>
      <c r="K226" s="26"/>
    </row>
    <row r="227" spans="1:11" x14ac:dyDescent="0.25">
      <c r="A227" s="21"/>
      <c r="B227" s="30"/>
      <c r="C227" s="34"/>
      <c r="D227" s="30"/>
      <c r="E227" s="34"/>
      <c r="F227" s="34"/>
      <c r="G227" s="44"/>
      <c r="H227" s="17"/>
      <c r="I227" s="27"/>
      <c r="J227" s="30"/>
      <c r="K227" s="26"/>
    </row>
    <row r="228" spans="1:11" x14ac:dyDescent="0.25">
      <c r="A228" s="21"/>
      <c r="B228" s="30"/>
      <c r="C228" s="34"/>
      <c r="D228" s="30"/>
      <c r="E228" s="34"/>
      <c r="F228" s="34"/>
      <c r="G228" s="44"/>
      <c r="H228" s="17"/>
      <c r="I228" s="27"/>
      <c r="J228" s="30"/>
      <c r="K228" s="42"/>
    </row>
    <row r="229" spans="1:11" x14ac:dyDescent="0.25">
      <c r="A229" s="21"/>
      <c r="B229" s="30"/>
      <c r="C229" s="34"/>
      <c r="D229" s="30"/>
      <c r="E229" s="34"/>
      <c r="F229" s="34"/>
      <c r="G229" s="44"/>
      <c r="H229" s="17"/>
      <c r="I229" s="27"/>
      <c r="J229" s="30"/>
      <c r="K229" s="42"/>
    </row>
    <row r="230" spans="1:11" x14ac:dyDescent="0.25">
      <c r="A230" s="21"/>
      <c r="B230" s="30"/>
      <c r="C230" s="34"/>
      <c r="D230" s="30"/>
      <c r="E230" s="34"/>
      <c r="F230" s="34"/>
      <c r="G230" s="44"/>
      <c r="H230" s="17"/>
      <c r="I230" s="27"/>
      <c r="J230" s="30"/>
      <c r="K230" s="42"/>
    </row>
    <row r="231" spans="1:11" x14ac:dyDescent="0.25">
      <c r="A231" s="21"/>
      <c r="B231" s="30"/>
      <c r="C231" s="34"/>
      <c r="D231" s="30"/>
      <c r="E231" s="34"/>
      <c r="F231" s="34"/>
      <c r="G231" s="44"/>
      <c r="H231" s="17"/>
      <c r="I231" s="27"/>
      <c r="J231" s="30"/>
      <c r="K231" s="42"/>
    </row>
    <row r="232" spans="1:11" x14ac:dyDescent="0.25">
      <c r="A232" s="21"/>
      <c r="B232" s="30"/>
      <c r="C232" s="34"/>
      <c r="D232" s="30"/>
      <c r="E232" s="34"/>
      <c r="F232" s="34"/>
      <c r="G232" s="44"/>
      <c r="H232" s="17"/>
      <c r="I232" s="27"/>
      <c r="J232" s="30"/>
      <c r="K232" s="26"/>
    </row>
    <row r="233" spans="1:11" x14ac:dyDescent="0.25">
      <c r="A233" s="21"/>
      <c r="B233" s="30"/>
      <c r="C233" s="34"/>
      <c r="D233" s="30"/>
      <c r="E233" s="34"/>
      <c r="F233" s="34"/>
      <c r="G233" s="44"/>
      <c r="H233" s="17"/>
      <c r="I233" s="27"/>
      <c r="J233" s="30"/>
      <c r="K233" s="26"/>
    </row>
    <row r="234" spans="1:11" x14ac:dyDescent="0.25">
      <c r="A234" s="21"/>
      <c r="B234" s="30"/>
      <c r="C234" s="34"/>
      <c r="D234" s="30"/>
      <c r="E234" s="34"/>
      <c r="F234" s="34"/>
      <c r="G234" s="44"/>
      <c r="H234" s="17"/>
      <c r="I234" s="27"/>
      <c r="J234" s="30"/>
      <c r="K234" s="26"/>
    </row>
    <row r="235" spans="1:11" x14ac:dyDescent="0.25">
      <c r="A235" s="21"/>
      <c r="B235" s="30"/>
      <c r="C235" s="34"/>
      <c r="D235" s="30"/>
      <c r="E235" s="34"/>
      <c r="F235" s="34"/>
      <c r="G235" s="44"/>
      <c r="H235" s="17"/>
      <c r="I235" s="27"/>
      <c r="J235" s="30"/>
      <c r="K235" s="26"/>
    </row>
    <row r="236" spans="1:11" x14ac:dyDescent="0.25">
      <c r="A236" s="21"/>
      <c r="B236" s="30"/>
      <c r="C236" s="34"/>
      <c r="D236" s="30"/>
      <c r="E236" s="34"/>
      <c r="F236" s="34"/>
      <c r="G236" s="44"/>
      <c r="H236" s="17"/>
      <c r="I236" s="27"/>
      <c r="J236" s="30"/>
      <c r="K236" s="26"/>
    </row>
    <row r="237" spans="1:11" x14ac:dyDescent="0.25">
      <c r="A237" s="21"/>
      <c r="B237" s="30"/>
      <c r="C237" s="34"/>
      <c r="D237" s="30"/>
      <c r="E237" s="34"/>
      <c r="F237" s="34"/>
      <c r="G237" s="44"/>
      <c r="H237" s="17"/>
      <c r="I237" s="27"/>
      <c r="J237" s="30"/>
      <c r="K237" s="26"/>
    </row>
    <row r="238" spans="1:11" x14ac:dyDescent="0.25">
      <c r="A238" s="21"/>
      <c r="B238" s="30"/>
      <c r="C238" s="34"/>
      <c r="D238" s="30"/>
      <c r="E238" s="34"/>
      <c r="F238" s="34"/>
      <c r="G238" s="44"/>
      <c r="H238" s="17"/>
      <c r="I238" s="27"/>
      <c r="J238" s="30"/>
      <c r="K238" s="26"/>
    </row>
    <row r="239" spans="1:11" x14ac:dyDescent="0.25">
      <c r="A239" s="21"/>
      <c r="B239" s="30"/>
      <c r="C239" s="34"/>
      <c r="D239" s="30"/>
      <c r="E239" s="34"/>
      <c r="F239" s="34"/>
      <c r="G239" s="44"/>
      <c r="H239" s="17"/>
      <c r="I239" s="27"/>
      <c r="J239" s="30"/>
      <c r="K239" s="26"/>
    </row>
    <row r="240" spans="1:11" x14ac:dyDescent="0.25">
      <c r="A240" s="21"/>
      <c r="B240" s="30"/>
      <c r="C240" s="34"/>
      <c r="D240" s="30"/>
      <c r="E240" s="34"/>
      <c r="F240" s="34"/>
      <c r="G240" s="44"/>
      <c r="H240" s="17"/>
      <c r="I240" s="27"/>
      <c r="J240" s="30"/>
      <c r="K240" s="26"/>
    </row>
    <row r="241" spans="1:11" x14ac:dyDescent="0.25">
      <c r="A241" s="21"/>
      <c r="B241" s="30"/>
      <c r="C241" s="34"/>
      <c r="D241" s="30"/>
      <c r="E241" s="34"/>
      <c r="F241" s="34"/>
      <c r="G241" s="44"/>
      <c r="H241" s="17"/>
      <c r="I241" s="27"/>
      <c r="J241" s="30"/>
      <c r="K241" s="26"/>
    </row>
    <row r="242" spans="1:11" x14ac:dyDescent="0.25">
      <c r="A242" s="21"/>
      <c r="B242" s="30"/>
      <c r="C242" s="34"/>
      <c r="D242" s="30"/>
      <c r="E242" s="34"/>
      <c r="F242" s="34"/>
      <c r="G242" s="44"/>
      <c r="H242" s="17"/>
      <c r="I242" s="27"/>
      <c r="J242" s="30"/>
      <c r="K242" s="26"/>
    </row>
    <row r="243" spans="1:11" x14ac:dyDescent="0.25">
      <c r="A243" s="21"/>
      <c r="B243" s="30"/>
      <c r="C243" s="34"/>
      <c r="D243" s="30"/>
      <c r="E243" s="34"/>
      <c r="F243" s="34"/>
      <c r="G243" s="44"/>
      <c r="H243" s="17"/>
      <c r="I243" s="27"/>
      <c r="J243" s="30"/>
      <c r="K243" s="26"/>
    </row>
    <row r="244" spans="1:11" x14ac:dyDescent="0.25">
      <c r="A244" s="21"/>
      <c r="B244" s="30"/>
      <c r="C244" s="34"/>
      <c r="D244" s="30"/>
      <c r="E244" s="34"/>
      <c r="F244" s="34"/>
      <c r="G244" s="44"/>
      <c r="H244" s="17"/>
      <c r="I244" s="27"/>
      <c r="J244" s="30"/>
      <c r="K244" s="26"/>
    </row>
    <row r="245" spans="1:11" x14ac:dyDescent="0.25">
      <c r="A245" s="21"/>
      <c r="B245" s="30"/>
      <c r="C245" s="34"/>
      <c r="D245" s="30"/>
      <c r="E245" s="34"/>
      <c r="F245" s="34"/>
      <c r="G245" s="44"/>
      <c r="H245" s="17"/>
      <c r="I245" s="27"/>
      <c r="J245" s="30"/>
      <c r="K245" s="26"/>
    </row>
    <row r="246" spans="1:11" x14ac:dyDescent="0.25">
      <c r="A246" s="21"/>
      <c r="B246" s="30"/>
      <c r="C246" s="34"/>
      <c r="D246" s="30"/>
      <c r="E246" s="34"/>
      <c r="F246" s="34"/>
      <c r="G246" s="44"/>
      <c r="H246" s="17"/>
      <c r="I246" s="27"/>
      <c r="J246" s="30"/>
      <c r="K246" s="26"/>
    </row>
    <row r="247" spans="1:11" x14ac:dyDescent="0.25">
      <c r="A247" s="21"/>
      <c r="B247" s="30"/>
      <c r="C247" s="34"/>
      <c r="D247" s="30"/>
      <c r="E247" s="34"/>
      <c r="F247" s="34"/>
      <c r="G247" s="44"/>
      <c r="H247" s="17"/>
      <c r="I247" s="27"/>
      <c r="J247" s="30"/>
      <c r="K247" s="26"/>
    </row>
    <row r="248" spans="1:11" x14ac:dyDescent="0.25">
      <c r="A248" s="21"/>
      <c r="B248" s="30"/>
      <c r="C248" s="34"/>
      <c r="D248" s="30"/>
      <c r="E248" s="34"/>
      <c r="F248" s="34"/>
      <c r="G248" s="44"/>
      <c r="H248" s="17"/>
      <c r="I248" s="27"/>
      <c r="J248" s="30"/>
      <c r="K248" s="26"/>
    </row>
    <row r="249" spans="1:11" x14ac:dyDescent="0.25">
      <c r="A249" s="21"/>
      <c r="B249" s="30"/>
      <c r="C249" s="34"/>
      <c r="D249" s="30"/>
      <c r="E249" s="34"/>
      <c r="F249" s="34"/>
      <c r="G249" s="44"/>
      <c r="H249" s="17"/>
      <c r="I249" s="27"/>
      <c r="J249" s="30"/>
      <c r="K249" s="26"/>
    </row>
    <row r="250" spans="1:11" x14ac:dyDescent="0.25">
      <c r="A250" s="21"/>
      <c r="B250" s="30"/>
      <c r="C250" s="34"/>
      <c r="D250" s="30"/>
      <c r="E250" s="34"/>
      <c r="F250" s="34"/>
      <c r="G250" s="44"/>
      <c r="H250" s="17"/>
      <c r="I250" s="27"/>
      <c r="J250" s="30"/>
      <c r="K250" s="26"/>
    </row>
    <row r="251" spans="1:11" x14ac:dyDescent="0.25">
      <c r="A251" s="21"/>
      <c r="B251" s="30"/>
      <c r="C251" s="34"/>
      <c r="D251" s="30"/>
      <c r="E251" s="34"/>
      <c r="F251" s="34"/>
      <c r="G251" s="44"/>
      <c r="H251" s="17"/>
      <c r="I251" s="27"/>
      <c r="J251" s="30"/>
      <c r="K251" s="26"/>
    </row>
  </sheetData>
  <autoFilter ref="A9:K232"/>
  <pageMargins left="0.7" right="0.7" top="0.75" bottom="0.75" header="0.3" footer="0.3"/>
  <pageSetup paperSize="9" scale="6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topLeftCell="E72" zoomScaleNormal="100" zoomScaleSheetLayoutView="90" workbookViewId="0">
      <selection activeCell="H95" sqref="H95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44256</v>
      </c>
      <c r="B10" s="30" t="s">
        <v>414</v>
      </c>
      <c r="C10" s="34"/>
      <c r="D10" s="30" t="s">
        <v>906</v>
      </c>
      <c r="E10" s="34">
        <v>0</v>
      </c>
      <c r="F10" s="34">
        <v>0</v>
      </c>
      <c r="G10" s="44">
        <f>'Feb-21'!G95</f>
        <v>240848.20000000007</v>
      </c>
      <c r="H10" s="17"/>
      <c r="I10" s="27"/>
      <c r="J10" s="30" t="s">
        <v>871</v>
      </c>
      <c r="K10" s="26"/>
    </row>
    <row r="11" spans="1:11" x14ac:dyDescent="0.25">
      <c r="A11" s="21">
        <v>44256</v>
      </c>
      <c r="B11" s="30" t="s">
        <v>614</v>
      </c>
      <c r="C11" s="34" t="s">
        <v>204</v>
      </c>
      <c r="D11" s="30" t="s">
        <v>208</v>
      </c>
      <c r="E11" s="34">
        <v>2208</v>
      </c>
      <c r="F11" s="34">
        <v>0</v>
      </c>
      <c r="G11" s="44">
        <f t="shared" ref="G11:G79" si="0">G10+E11-F11</f>
        <v>243056.20000000007</v>
      </c>
      <c r="H11" s="17" t="s">
        <v>274</v>
      </c>
      <c r="I11" s="27" t="str">
        <f>VLOOKUP(H11,'Flat Owner List for Vlookup'!C:D,2,FALSE)</f>
        <v>VIKAS KANDOI</v>
      </c>
      <c r="J11" s="30" t="s">
        <v>875</v>
      </c>
      <c r="K11" s="42"/>
    </row>
    <row r="12" spans="1:11" x14ac:dyDescent="0.25">
      <c r="A12" s="21">
        <v>44256</v>
      </c>
      <c r="B12" s="30" t="s">
        <v>614</v>
      </c>
      <c r="C12" s="34" t="s">
        <v>204</v>
      </c>
      <c r="D12" s="30" t="s">
        <v>208</v>
      </c>
      <c r="E12" s="34">
        <v>2200</v>
      </c>
      <c r="F12" s="34">
        <v>0</v>
      </c>
      <c r="G12" s="44">
        <f t="shared" si="0"/>
        <v>245256.20000000007</v>
      </c>
      <c r="H12" s="17" t="s">
        <v>343</v>
      </c>
      <c r="I12" s="27" t="str">
        <f>VLOOKUP(H12,'Flat Owner List for Vlookup'!C:D,2,FALSE)</f>
        <v>VIKAS KANDOI</v>
      </c>
      <c r="J12" s="30" t="s">
        <v>875</v>
      </c>
      <c r="K12" s="42"/>
    </row>
    <row r="13" spans="1:11" x14ac:dyDescent="0.25">
      <c r="A13" s="21">
        <v>44256</v>
      </c>
      <c r="B13" s="30" t="s">
        <v>613</v>
      </c>
      <c r="C13" s="34" t="s">
        <v>204</v>
      </c>
      <c r="D13" s="30" t="s">
        <v>208</v>
      </c>
      <c r="E13" s="34">
        <v>2391</v>
      </c>
      <c r="F13" s="34">
        <v>0</v>
      </c>
      <c r="G13" s="44">
        <f t="shared" si="0"/>
        <v>247647.20000000007</v>
      </c>
      <c r="H13" s="17" t="s">
        <v>250</v>
      </c>
      <c r="I13" s="27" t="str">
        <f>VLOOKUP(H13,'Flat Owner List for Vlookup'!C:D,2,FALSE)</f>
        <v>SHAKTIVEL MUDALIYAR</v>
      </c>
      <c r="J13" s="30" t="s">
        <v>907</v>
      </c>
      <c r="K13" s="42"/>
    </row>
    <row r="14" spans="1:11" x14ac:dyDescent="0.25">
      <c r="A14" s="21">
        <v>44256</v>
      </c>
      <c r="B14" s="30" t="s">
        <v>910</v>
      </c>
      <c r="C14" s="34" t="s">
        <v>204</v>
      </c>
      <c r="D14" s="30" t="s">
        <v>208</v>
      </c>
      <c r="E14" s="34">
        <v>2179</v>
      </c>
      <c r="F14" s="34">
        <v>0</v>
      </c>
      <c r="G14" s="44">
        <f t="shared" si="0"/>
        <v>249826.20000000007</v>
      </c>
      <c r="H14" s="17" t="s">
        <v>443</v>
      </c>
      <c r="I14" s="27" t="str">
        <f>VLOOKUP(H14,'Flat Owner List for Vlookup'!C:D,2,FALSE)</f>
        <v>DILIP CHAUHAN</v>
      </c>
      <c r="J14" s="30" t="s">
        <v>875</v>
      </c>
      <c r="K14" s="42"/>
    </row>
    <row r="15" spans="1:11" x14ac:dyDescent="0.25">
      <c r="A15" s="21">
        <v>44256</v>
      </c>
      <c r="B15" s="30" t="s">
        <v>673</v>
      </c>
      <c r="C15" s="34" t="s">
        <v>204</v>
      </c>
      <c r="D15" s="30" t="s">
        <v>208</v>
      </c>
      <c r="E15" s="34">
        <v>2198</v>
      </c>
      <c r="F15" s="34">
        <v>0</v>
      </c>
      <c r="G15" s="44">
        <f t="shared" si="0"/>
        <v>252024.20000000007</v>
      </c>
      <c r="H15" s="17" t="s">
        <v>282</v>
      </c>
      <c r="I15" s="27" t="str">
        <f>VLOOKUP(H15,'Flat Owner List for Vlookup'!C:D,2,FALSE)</f>
        <v>MANOJ BORADE</v>
      </c>
      <c r="J15" s="30" t="s">
        <v>875</v>
      </c>
      <c r="K15" s="42"/>
    </row>
    <row r="16" spans="1:11" x14ac:dyDescent="0.25">
      <c r="A16" s="21">
        <v>44258</v>
      </c>
      <c r="B16" s="30" t="s">
        <v>911</v>
      </c>
      <c r="C16" s="34" t="s">
        <v>204</v>
      </c>
      <c r="D16" s="30" t="s">
        <v>470</v>
      </c>
      <c r="E16" s="34">
        <v>0</v>
      </c>
      <c r="F16" s="34">
        <v>118</v>
      </c>
      <c r="G16" s="44">
        <f t="shared" si="0"/>
        <v>251906.20000000007</v>
      </c>
      <c r="H16" s="17" t="s">
        <v>220</v>
      </c>
      <c r="I16" s="27"/>
      <c r="J16" s="30" t="s">
        <v>912</v>
      </c>
      <c r="K16" s="42"/>
    </row>
    <row r="17" spans="1:11" x14ac:dyDescent="0.25">
      <c r="A17" s="21">
        <v>44260</v>
      </c>
      <c r="B17" s="30" t="s">
        <v>838</v>
      </c>
      <c r="C17" s="34" t="s">
        <v>205</v>
      </c>
      <c r="D17" s="30" t="s">
        <v>449</v>
      </c>
      <c r="E17" s="34">
        <v>0</v>
      </c>
      <c r="F17" s="34">
        <v>10000</v>
      </c>
      <c r="G17" s="44">
        <f t="shared" si="0"/>
        <v>241906.20000000007</v>
      </c>
      <c r="H17" s="17" t="s">
        <v>220</v>
      </c>
      <c r="I17" s="27"/>
      <c r="J17" s="30" t="s">
        <v>913</v>
      </c>
      <c r="K17" s="42"/>
    </row>
    <row r="18" spans="1:11" x14ac:dyDescent="0.25">
      <c r="A18" s="21">
        <v>44263</v>
      </c>
      <c r="B18" s="30" t="s">
        <v>909</v>
      </c>
      <c r="C18" s="34" t="s">
        <v>204</v>
      </c>
      <c r="D18" s="30" t="s">
        <v>208</v>
      </c>
      <c r="E18" s="34">
        <v>2391</v>
      </c>
      <c r="F18" s="34">
        <v>0</v>
      </c>
      <c r="G18" s="44">
        <f t="shared" si="0"/>
        <v>244297.20000000007</v>
      </c>
      <c r="H18" s="17" t="s">
        <v>270</v>
      </c>
      <c r="I18" s="27" t="str">
        <f>VLOOKUP(H18,'Flat Owner List for Vlookup'!C:D,2,FALSE)</f>
        <v>BARKU KHAIRE</v>
      </c>
      <c r="J18" s="30" t="s">
        <v>907</v>
      </c>
      <c r="K18" s="42"/>
    </row>
    <row r="19" spans="1:11" x14ac:dyDescent="0.2">
      <c r="A19" s="21">
        <v>44264</v>
      </c>
      <c r="B19" s="1" t="s">
        <v>487</v>
      </c>
      <c r="C19" s="34" t="s">
        <v>205</v>
      </c>
      <c r="D19" s="1" t="s">
        <v>779</v>
      </c>
      <c r="E19" s="34">
        <v>0</v>
      </c>
      <c r="F19" s="34">
        <v>54000</v>
      </c>
      <c r="G19" s="44">
        <f t="shared" si="0"/>
        <v>190297.20000000007</v>
      </c>
      <c r="H19" s="17" t="s">
        <v>220</v>
      </c>
      <c r="I19" s="1" t="s">
        <v>487</v>
      </c>
      <c r="J19" s="30" t="s">
        <v>914</v>
      </c>
      <c r="K19" s="42"/>
    </row>
    <row r="20" spans="1:11" x14ac:dyDescent="0.25">
      <c r="A20" s="21">
        <v>44265</v>
      </c>
      <c r="B20" s="30" t="s">
        <v>637</v>
      </c>
      <c r="C20" s="34" t="s">
        <v>204</v>
      </c>
      <c r="D20" s="30" t="s">
        <v>208</v>
      </c>
      <c r="E20" s="57">
        <v>2391</v>
      </c>
      <c r="F20" s="34">
        <v>0</v>
      </c>
      <c r="G20" s="44">
        <f t="shared" si="0"/>
        <v>192688.20000000007</v>
      </c>
      <c r="H20" s="17" t="s">
        <v>249</v>
      </c>
      <c r="I20" s="27" t="str">
        <f>VLOOKUP(H20,'Flat Owner List for Vlookup'!C:D,2,FALSE)</f>
        <v>SHREEKANT POOJARI</v>
      </c>
      <c r="J20" s="30" t="s">
        <v>907</v>
      </c>
      <c r="K20" s="42"/>
    </row>
    <row r="21" spans="1:11" x14ac:dyDescent="0.25">
      <c r="A21" s="21">
        <v>44265</v>
      </c>
      <c r="B21" s="30" t="s">
        <v>610</v>
      </c>
      <c r="C21" s="34" t="s">
        <v>204</v>
      </c>
      <c r="D21" s="30" t="s">
        <v>208</v>
      </c>
      <c r="E21" s="57">
        <v>2391</v>
      </c>
      <c r="F21" s="34">
        <v>0</v>
      </c>
      <c r="G21" s="44">
        <f t="shared" si="0"/>
        <v>195079.20000000007</v>
      </c>
      <c r="H21" s="17" t="s">
        <v>235</v>
      </c>
      <c r="I21" s="27" t="str">
        <f>VLOOKUP(H21,'Flat Owner List for Vlookup'!C:D,2,FALSE)</f>
        <v>PARTH BHARTIA</v>
      </c>
      <c r="J21" s="30" t="s">
        <v>907</v>
      </c>
      <c r="K21" s="42"/>
    </row>
    <row r="22" spans="1:11" x14ac:dyDescent="0.25">
      <c r="A22" s="21">
        <v>44265</v>
      </c>
      <c r="B22" s="30" t="s">
        <v>889</v>
      </c>
      <c r="C22" s="34" t="s">
        <v>204</v>
      </c>
      <c r="D22" s="30" t="s">
        <v>208</v>
      </c>
      <c r="E22" s="57">
        <v>2395</v>
      </c>
      <c r="F22" s="34">
        <v>0</v>
      </c>
      <c r="G22" s="44">
        <f t="shared" si="0"/>
        <v>197474.20000000007</v>
      </c>
      <c r="H22" s="17" t="s">
        <v>266</v>
      </c>
      <c r="I22" s="27" t="str">
        <f>VLOOKUP(H22,'Flat Owner List for Vlookup'!C:D,2,FALSE)</f>
        <v>VIKASKUMAR SINGH</v>
      </c>
      <c r="J22" s="30" t="s">
        <v>907</v>
      </c>
      <c r="K22" s="42"/>
    </row>
    <row r="23" spans="1:11" x14ac:dyDescent="0.25">
      <c r="A23" s="21">
        <v>44265</v>
      </c>
      <c r="B23" s="30" t="s">
        <v>915</v>
      </c>
      <c r="C23" s="34" t="s">
        <v>204</v>
      </c>
      <c r="D23" s="30" t="s">
        <v>208</v>
      </c>
      <c r="E23" s="57">
        <v>2300</v>
      </c>
      <c r="F23" s="34">
        <v>0</v>
      </c>
      <c r="G23" s="44">
        <f t="shared" si="0"/>
        <v>199774.20000000007</v>
      </c>
      <c r="H23" s="17" t="s">
        <v>224</v>
      </c>
      <c r="I23" s="27" t="str">
        <f>VLOOKUP(H23,'Flat Owner List for Vlookup'!C:D,2,FALSE)</f>
        <v>PAWAN MAROTRAO GHOTKAR &amp; VIBHA G. SHINDE</v>
      </c>
      <c r="J23" s="30" t="s">
        <v>907</v>
      </c>
      <c r="K23" s="42"/>
    </row>
    <row r="24" spans="1:11" x14ac:dyDescent="0.25">
      <c r="A24" s="21">
        <v>44265</v>
      </c>
      <c r="B24" s="30" t="s">
        <v>624</v>
      </c>
      <c r="C24" s="34" t="s">
        <v>204</v>
      </c>
      <c r="D24" s="30" t="s">
        <v>208</v>
      </c>
      <c r="E24" s="57">
        <v>2395</v>
      </c>
      <c r="F24" s="34">
        <v>0</v>
      </c>
      <c r="G24" s="44">
        <f t="shared" si="0"/>
        <v>202169.20000000007</v>
      </c>
      <c r="H24" s="17" t="s">
        <v>255</v>
      </c>
      <c r="I24" s="27" t="str">
        <f>VLOOKUP(H24,'Flat Owner List for Vlookup'!C:D,2,FALSE)</f>
        <v>AJEESH KUMAR</v>
      </c>
      <c r="J24" s="30" t="s">
        <v>907</v>
      </c>
      <c r="K24" s="42"/>
    </row>
    <row r="25" spans="1:11" x14ac:dyDescent="0.25">
      <c r="A25" s="21">
        <v>44265</v>
      </c>
      <c r="B25" s="30" t="s">
        <v>615</v>
      </c>
      <c r="C25" s="34" t="s">
        <v>204</v>
      </c>
      <c r="D25" s="30" t="s">
        <v>208</v>
      </c>
      <c r="E25" s="57">
        <v>2210</v>
      </c>
      <c r="F25" s="34">
        <v>0</v>
      </c>
      <c r="G25" s="44">
        <f t="shared" si="0"/>
        <v>204379.20000000007</v>
      </c>
      <c r="H25" s="17" t="s">
        <v>262</v>
      </c>
      <c r="I25" s="27" t="str">
        <f>VLOOKUP(H25,'Flat Owner List for Vlookup'!C:D,2,FALSE)</f>
        <v>JAINARAYAN DUBEY</v>
      </c>
      <c r="J25" s="30" t="s">
        <v>907</v>
      </c>
      <c r="K25" s="42"/>
    </row>
    <row r="26" spans="1:11" x14ac:dyDescent="0.25">
      <c r="A26" s="21">
        <v>44265</v>
      </c>
      <c r="B26" s="30" t="s">
        <v>916</v>
      </c>
      <c r="C26" s="34" t="s">
        <v>204</v>
      </c>
      <c r="D26" s="30" t="s">
        <v>208</v>
      </c>
      <c r="E26" s="57">
        <v>2200</v>
      </c>
      <c r="F26" s="34">
        <v>0</v>
      </c>
      <c r="G26" s="44">
        <f t="shared" si="0"/>
        <v>206579.20000000007</v>
      </c>
      <c r="H26" s="17" t="s">
        <v>229</v>
      </c>
      <c r="I26" s="27" t="str">
        <f>VLOOKUP(H26,'Flat Owner List for Vlookup'!C:D,2,FALSE)</f>
        <v>BEBI R RAJENDRA PAWAR &amp; MUKESH R. PAWAR &amp; RAJENDRA L. PAWAR</v>
      </c>
      <c r="J26" s="30" t="s">
        <v>907</v>
      </c>
      <c r="K26" s="42"/>
    </row>
    <row r="27" spans="1:11" x14ac:dyDescent="0.25">
      <c r="A27" s="21">
        <v>44265</v>
      </c>
      <c r="B27" s="30" t="s">
        <v>611</v>
      </c>
      <c r="C27" s="34" t="s">
        <v>204</v>
      </c>
      <c r="D27" s="30" t="s">
        <v>208</v>
      </c>
      <c r="E27" s="57">
        <v>2391</v>
      </c>
      <c r="F27" s="34">
        <v>0</v>
      </c>
      <c r="G27" s="44">
        <f t="shared" si="0"/>
        <v>208970.20000000007</v>
      </c>
      <c r="H27" s="17" t="s">
        <v>226</v>
      </c>
      <c r="I27" s="27" t="str">
        <f>VLOOKUP(H27,'Flat Owner List for Vlookup'!C:D,2,FALSE)</f>
        <v>SANJIT KUMAR JENA</v>
      </c>
      <c r="J27" s="30" t="s">
        <v>907</v>
      </c>
      <c r="K27" s="42"/>
    </row>
    <row r="28" spans="1:11" x14ac:dyDescent="0.25">
      <c r="A28" s="21">
        <v>44265</v>
      </c>
      <c r="B28" s="30" t="s">
        <v>620</v>
      </c>
      <c r="C28" s="34" t="s">
        <v>204</v>
      </c>
      <c r="D28" s="30" t="s">
        <v>208</v>
      </c>
      <c r="E28" s="57">
        <v>2210</v>
      </c>
      <c r="F28" s="34">
        <v>0</v>
      </c>
      <c r="G28" s="44">
        <f t="shared" si="0"/>
        <v>211180.20000000007</v>
      </c>
      <c r="H28" s="17" t="s">
        <v>248</v>
      </c>
      <c r="I28" s="27" t="str">
        <f>VLOOKUP(H28,'Flat Owner List for Vlookup'!C:D,2,FALSE)</f>
        <v>ARVIND SINGH</v>
      </c>
      <c r="J28" s="30" t="s">
        <v>907</v>
      </c>
      <c r="K28" s="42"/>
    </row>
    <row r="29" spans="1:11" x14ac:dyDescent="0.25">
      <c r="A29" s="21">
        <v>44266</v>
      </c>
      <c r="B29" s="30" t="s">
        <v>803</v>
      </c>
      <c r="C29" s="34" t="s">
        <v>204</v>
      </c>
      <c r="D29" s="30" t="s">
        <v>208</v>
      </c>
      <c r="E29" s="57">
        <v>2116</v>
      </c>
      <c r="F29" s="34">
        <v>0</v>
      </c>
      <c r="G29" s="44">
        <f t="shared" si="0"/>
        <v>213296.20000000007</v>
      </c>
      <c r="H29" s="17" t="s">
        <v>268</v>
      </c>
      <c r="I29" s="27" t="str">
        <f>VLOOKUP(H29,'Flat Owner List for Vlookup'!C:D,2,FALSE)</f>
        <v>SANTOSH MISHRA</v>
      </c>
      <c r="J29" s="30" t="s">
        <v>907</v>
      </c>
      <c r="K29" s="42"/>
    </row>
    <row r="30" spans="1:11" x14ac:dyDescent="0.25">
      <c r="A30" s="21">
        <v>44266</v>
      </c>
      <c r="B30" s="30" t="s">
        <v>803</v>
      </c>
      <c r="C30" s="34" t="s">
        <v>204</v>
      </c>
      <c r="D30" s="30" t="s">
        <v>208</v>
      </c>
      <c r="E30" s="57">
        <v>2200</v>
      </c>
      <c r="F30" s="34">
        <v>0</v>
      </c>
      <c r="G30" s="44">
        <f t="shared" si="0"/>
        <v>215496.20000000007</v>
      </c>
      <c r="H30" s="17" t="s">
        <v>269</v>
      </c>
      <c r="I30" s="27" t="str">
        <f>VLOOKUP(H30,'Flat Owner List for Vlookup'!C:D,2,FALSE)</f>
        <v>SANTOSH MISHRA</v>
      </c>
      <c r="J30" s="30" t="s">
        <v>907</v>
      </c>
      <c r="K30" s="42"/>
    </row>
    <row r="31" spans="1:11" x14ac:dyDescent="0.25">
      <c r="A31" s="21">
        <v>44266</v>
      </c>
      <c r="B31" s="30" t="s">
        <v>917</v>
      </c>
      <c r="C31" s="34" t="s">
        <v>204</v>
      </c>
      <c r="D31" s="30" t="s">
        <v>208</v>
      </c>
      <c r="E31" s="57">
        <v>2288</v>
      </c>
      <c r="F31" s="34">
        <v>0</v>
      </c>
      <c r="G31" s="44">
        <f t="shared" si="0"/>
        <v>217784.20000000007</v>
      </c>
      <c r="H31" s="17" t="s">
        <v>283</v>
      </c>
      <c r="I31" s="27" t="str">
        <f>VLOOKUP(H31,'Flat Owner List for Vlookup'!C:D,2,FALSE)</f>
        <v>SWAPNIL AHIRRAO</v>
      </c>
      <c r="J31" s="30" t="s">
        <v>907</v>
      </c>
      <c r="K31" s="42"/>
    </row>
    <row r="32" spans="1:11" x14ac:dyDescent="0.25">
      <c r="A32" s="21">
        <v>44266</v>
      </c>
      <c r="B32" s="30" t="s">
        <v>632</v>
      </c>
      <c r="C32" s="34" t="s">
        <v>204</v>
      </c>
      <c r="D32" s="30" t="s">
        <v>208</v>
      </c>
      <c r="E32" s="57">
        <v>2391</v>
      </c>
      <c r="F32" s="34">
        <v>0</v>
      </c>
      <c r="G32" s="44">
        <f t="shared" si="0"/>
        <v>220175.20000000007</v>
      </c>
      <c r="H32" s="17" t="s">
        <v>254</v>
      </c>
      <c r="I32" s="27" t="str">
        <f>VLOOKUP(H32,'Flat Owner List for Vlookup'!C:D,2,FALSE)</f>
        <v>SHAKTI SINGH RATHORE</v>
      </c>
      <c r="J32" s="30" t="s">
        <v>907</v>
      </c>
      <c r="K32" s="42"/>
    </row>
    <row r="33" spans="1:11" x14ac:dyDescent="0.25">
      <c r="A33" s="21">
        <v>44266</v>
      </c>
      <c r="B33" s="30" t="s">
        <v>918</v>
      </c>
      <c r="C33" s="34" t="s">
        <v>204</v>
      </c>
      <c r="D33" s="30" t="s">
        <v>208</v>
      </c>
      <c r="E33" s="57">
        <v>2391</v>
      </c>
      <c r="F33" s="34">
        <v>0</v>
      </c>
      <c r="G33" s="44">
        <f t="shared" si="0"/>
        <v>222566.20000000007</v>
      </c>
      <c r="H33" s="17" t="s">
        <v>236</v>
      </c>
      <c r="I33" s="27" t="str">
        <f>VLOOKUP(H33,'Flat Owner List for Vlookup'!C:D,2,FALSE)</f>
        <v>NARAYAN A. POOJARI &amp; JAILAXMI N. POOJARI</v>
      </c>
      <c r="J33" s="30" t="s">
        <v>907</v>
      </c>
      <c r="K33" s="42"/>
    </row>
    <row r="34" spans="1:11" x14ac:dyDescent="0.25">
      <c r="A34" s="21">
        <v>44266</v>
      </c>
      <c r="B34" s="30" t="s">
        <v>890</v>
      </c>
      <c r="C34" s="34" t="s">
        <v>204</v>
      </c>
      <c r="D34" s="30" t="s">
        <v>208</v>
      </c>
      <c r="E34" s="57">
        <v>2391</v>
      </c>
      <c r="F34" s="34">
        <v>0</v>
      </c>
      <c r="G34" s="44">
        <f t="shared" si="0"/>
        <v>224957.20000000007</v>
      </c>
      <c r="H34" s="17" t="s">
        <v>227</v>
      </c>
      <c r="I34" s="27" t="str">
        <f>VLOOKUP(H34,'Flat Owner List for Vlookup'!C:D,2,FALSE)</f>
        <v>ATULKUMAR VIMALCHAND JAIN</v>
      </c>
      <c r="J34" s="30" t="s">
        <v>907</v>
      </c>
      <c r="K34" s="42"/>
    </row>
    <row r="35" spans="1:11" x14ac:dyDescent="0.25">
      <c r="A35" s="21">
        <v>44266</v>
      </c>
      <c r="B35" s="30" t="s">
        <v>643</v>
      </c>
      <c r="C35" s="34" t="s">
        <v>204</v>
      </c>
      <c r="D35" s="30" t="s">
        <v>208</v>
      </c>
      <c r="E35" s="57">
        <v>2198</v>
      </c>
      <c r="F35" s="34">
        <v>0</v>
      </c>
      <c r="G35" s="44">
        <f t="shared" si="0"/>
        <v>227155.20000000007</v>
      </c>
      <c r="H35" s="17" t="s">
        <v>243</v>
      </c>
      <c r="I35" s="27" t="str">
        <f>VLOOKUP(H35,'Flat Owner List for Vlookup'!C:D,2,FALSE)</f>
        <v>SAGAR NAGESH GHULE</v>
      </c>
      <c r="J35" s="30" t="s">
        <v>907</v>
      </c>
      <c r="K35" s="42"/>
    </row>
    <row r="36" spans="1:11" x14ac:dyDescent="0.25">
      <c r="A36" s="21">
        <v>44267</v>
      </c>
      <c r="B36" s="30" t="s">
        <v>919</v>
      </c>
      <c r="C36" s="34" t="s">
        <v>204</v>
      </c>
      <c r="D36" s="30" t="s">
        <v>208</v>
      </c>
      <c r="E36" s="57">
        <v>2200</v>
      </c>
      <c r="F36" s="34">
        <v>0</v>
      </c>
      <c r="G36" s="44">
        <f t="shared" si="0"/>
        <v>229355.20000000007</v>
      </c>
      <c r="H36" s="17" t="s">
        <v>285</v>
      </c>
      <c r="I36" s="27" t="str">
        <f>VLOOKUP(H36,'Flat Owner List for Vlookup'!C:D,2,FALSE)</f>
        <v>RAKESH BAGADE</v>
      </c>
      <c r="J36" s="30" t="s">
        <v>907</v>
      </c>
      <c r="K36" s="42"/>
    </row>
    <row r="37" spans="1:11" x14ac:dyDescent="0.25">
      <c r="A37" s="21">
        <v>44269</v>
      </c>
      <c r="B37" s="30" t="s">
        <v>628</v>
      </c>
      <c r="C37" s="34" t="s">
        <v>204</v>
      </c>
      <c r="D37" s="30" t="s">
        <v>208</v>
      </c>
      <c r="E37" s="57">
        <v>2391</v>
      </c>
      <c r="F37" s="34">
        <v>0</v>
      </c>
      <c r="G37" s="44">
        <f t="shared" si="0"/>
        <v>231746.20000000007</v>
      </c>
      <c r="H37" s="17" t="s">
        <v>237</v>
      </c>
      <c r="I37" s="27" t="str">
        <f>VLOOKUP(H37,'Flat Owner List for Vlookup'!C:D,2,FALSE)</f>
        <v>RAKESH MANOHARLAL SAINI &amp; VIKRAM M. SAINI</v>
      </c>
      <c r="J37" s="30" t="s">
        <v>907</v>
      </c>
      <c r="K37" s="42"/>
    </row>
    <row r="38" spans="1:11" x14ac:dyDescent="0.25">
      <c r="A38" s="21">
        <v>44269</v>
      </c>
      <c r="B38" s="30" t="s">
        <v>630</v>
      </c>
      <c r="C38" s="34" t="s">
        <v>204</v>
      </c>
      <c r="D38" s="30" t="s">
        <v>208</v>
      </c>
      <c r="E38" s="57">
        <v>2391</v>
      </c>
      <c r="F38" s="34">
        <v>0</v>
      </c>
      <c r="G38" s="44">
        <f t="shared" si="0"/>
        <v>234137.20000000007</v>
      </c>
      <c r="H38" s="17" t="s">
        <v>239</v>
      </c>
      <c r="I38" s="27" t="str">
        <f>VLOOKUP(H38,'Flat Owner List for Vlookup'!C:D,2,FALSE)</f>
        <v>R RAJAN</v>
      </c>
      <c r="J38" s="30" t="s">
        <v>907</v>
      </c>
      <c r="K38" s="42"/>
    </row>
    <row r="39" spans="1:11" x14ac:dyDescent="0.25">
      <c r="A39" s="21">
        <v>44269</v>
      </c>
      <c r="B39" s="30" t="s">
        <v>881</v>
      </c>
      <c r="C39" s="34" t="s">
        <v>204</v>
      </c>
      <c r="D39" s="30" t="s">
        <v>208</v>
      </c>
      <c r="E39" s="57">
        <v>2179</v>
      </c>
      <c r="F39" s="34">
        <v>0</v>
      </c>
      <c r="G39" s="44">
        <f t="shared" si="0"/>
        <v>236316.20000000007</v>
      </c>
      <c r="H39" s="17" t="s">
        <v>280</v>
      </c>
      <c r="I39" s="27" t="str">
        <f>VLOOKUP(H39,'Flat Owner List for Vlookup'!C:D,2,FALSE)</f>
        <v>RAMCHANDRA PANDEY (PRATIK)</v>
      </c>
      <c r="J39" s="30" t="s">
        <v>907</v>
      </c>
      <c r="K39" s="42"/>
    </row>
    <row r="40" spans="1:11" x14ac:dyDescent="0.25">
      <c r="A40" s="21">
        <v>44269</v>
      </c>
      <c r="B40" s="30" t="s">
        <v>646</v>
      </c>
      <c r="C40" s="34" t="s">
        <v>204</v>
      </c>
      <c r="D40" s="30" t="s">
        <v>208</v>
      </c>
      <c r="E40" s="57">
        <v>2391</v>
      </c>
      <c r="F40" s="34">
        <v>0</v>
      </c>
      <c r="G40" s="44">
        <f t="shared" si="0"/>
        <v>238707.20000000007</v>
      </c>
      <c r="H40" s="17" t="s">
        <v>256</v>
      </c>
      <c r="I40" s="27" t="str">
        <f>VLOOKUP(H40,'Flat Owner List for Vlookup'!C:D,2,FALSE)</f>
        <v>SUMITCHAND SINGH</v>
      </c>
      <c r="J40" s="30" t="s">
        <v>907</v>
      </c>
      <c r="K40" s="42"/>
    </row>
    <row r="41" spans="1:11" x14ac:dyDescent="0.25">
      <c r="A41" s="21">
        <v>44270</v>
      </c>
      <c r="B41" s="30" t="s">
        <v>922</v>
      </c>
      <c r="C41" s="34" t="s">
        <v>204</v>
      </c>
      <c r="D41" s="30" t="s">
        <v>208</v>
      </c>
      <c r="E41" s="57">
        <v>2210</v>
      </c>
      <c r="F41" s="34">
        <v>0</v>
      </c>
      <c r="G41" s="44">
        <f t="shared" si="0"/>
        <v>240917.20000000007</v>
      </c>
      <c r="H41" s="17" t="s">
        <v>258</v>
      </c>
      <c r="I41" s="27" t="str">
        <f>VLOOKUP(H41,'Flat Owner List for Vlookup'!C:D,2,FALSE)</f>
        <v>AKASH TECHCHANDANI</v>
      </c>
      <c r="J41" s="30" t="s">
        <v>907</v>
      </c>
      <c r="K41" s="42"/>
    </row>
    <row r="42" spans="1:11" x14ac:dyDescent="0.25">
      <c r="A42" s="21">
        <v>44270</v>
      </c>
      <c r="B42" s="30" t="s">
        <v>864</v>
      </c>
      <c r="C42" s="34" t="s">
        <v>204</v>
      </c>
      <c r="D42" s="30" t="s">
        <v>208</v>
      </c>
      <c r="E42" s="57">
        <v>2391</v>
      </c>
      <c r="F42" s="34">
        <v>0</v>
      </c>
      <c r="G42" s="44">
        <f t="shared" si="0"/>
        <v>243308.20000000007</v>
      </c>
      <c r="H42" s="60" t="s">
        <v>276</v>
      </c>
      <c r="I42" s="27" t="str">
        <f>VLOOKUP(H42,'Flat Owner List for Vlookup'!C:D,2,FALSE)</f>
        <v>RAMESH INDULKAR</v>
      </c>
      <c r="J42" s="30" t="s">
        <v>907</v>
      </c>
      <c r="K42" s="42"/>
    </row>
    <row r="43" spans="1:11" x14ac:dyDescent="0.25">
      <c r="A43" s="21">
        <v>44271</v>
      </c>
      <c r="B43" s="30" t="s">
        <v>684</v>
      </c>
      <c r="C43" s="34" t="s">
        <v>204</v>
      </c>
      <c r="D43" s="30" t="s">
        <v>208</v>
      </c>
      <c r="E43" s="34">
        <v>2366</v>
      </c>
      <c r="F43" s="34">
        <v>0</v>
      </c>
      <c r="G43" s="44">
        <f t="shared" si="0"/>
        <v>245674.20000000007</v>
      </c>
      <c r="H43" s="17" t="s">
        <v>242</v>
      </c>
      <c r="I43" s="27" t="str">
        <f>VLOOKUP(H43,'Flat Owner List for Vlookup'!C:D,2,FALSE)</f>
        <v>JYOTI SHAILESH TIWARI</v>
      </c>
      <c r="J43" s="30" t="s">
        <v>907</v>
      </c>
      <c r="K43" s="42"/>
    </row>
    <row r="44" spans="1:11" x14ac:dyDescent="0.25">
      <c r="A44" s="21">
        <v>44271</v>
      </c>
      <c r="B44" s="30" t="s">
        <v>640</v>
      </c>
      <c r="C44" s="34" t="s">
        <v>204</v>
      </c>
      <c r="D44" s="30" t="s">
        <v>208</v>
      </c>
      <c r="E44" s="34">
        <v>2200</v>
      </c>
      <c r="F44" s="34">
        <v>0</v>
      </c>
      <c r="G44" s="44">
        <f t="shared" si="0"/>
        <v>247874.20000000007</v>
      </c>
      <c r="H44" s="17" t="s">
        <v>355</v>
      </c>
      <c r="I44" s="27" t="str">
        <f>VLOOKUP(H44,'Flat Owner List for Vlookup'!C:D,2,FALSE)</f>
        <v>RAMAGYA SINGH</v>
      </c>
      <c r="J44" s="30" t="s">
        <v>907</v>
      </c>
      <c r="K44" s="42"/>
    </row>
    <row r="45" spans="1:11" x14ac:dyDescent="0.25">
      <c r="A45" s="21">
        <v>44271</v>
      </c>
      <c r="B45" s="30" t="s">
        <v>923</v>
      </c>
      <c r="C45" s="34" t="s">
        <v>204</v>
      </c>
      <c r="D45" s="30" t="s">
        <v>208</v>
      </c>
      <c r="E45" s="34">
        <v>2201</v>
      </c>
      <c r="F45" s="34">
        <v>0</v>
      </c>
      <c r="G45" s="44">
        <f t="shared" si="0"/>
        <v>250075.20000000007</v>
      </c>
      <c r="H45" s="17" t="s">
        <v>404</v>
      </c>
      <c r="I45" s="27" t="str">
        <f>VLOOKUP(H45,'Flat Owner List for Vlookup'!C:D,2,FALSE)</f>
        <v>J. P. SINGH</v>
      </c>
      <c r="J45" s="30" t="s">
        <v>907</v>
      </c>
      <c r="K45" s="42"/>
    </row>
    <row r="46" spans="1:11" x14ac:dyDescent="0.25">
      <c r="A46" s="21">
        <v>44272</v>
      </c>
      <c r="B46" s="30" t="s">
        <v>691</v>
      </c>
      <c r="C46" s="34" t="s">
        <v>204</v>
      </c>
      <c r="D46" s="30" t="s">
        <v>208</v>
      </c>
      <c r="E46" s="34">
        <v>2390</v>
      </c>
      <c r="F46" s="34">
        <v>0</v>
      </c>
      <c r="G46" s="44">
        <f t="shared" si="0"/>
        <v>252465.20000000007</v>
      </c>
      <c r="H46" s="17" t="s">
        <v>267</v>
      </c>
      <c r="I46" s="27" t="str">
        <f>VLOOKUP(H46,'Flat Owner List for Vlookup'!C:D,2,FALSE)</f>
        <v>KAUSHAL JHA</v>
      </c>
      <c r="J46" s="30" t="s">
        <v>907</v>
      </c>
      <c r="K46" s="42"/>
    </row>
    <row r="47" spans="1:11" x14ac:dyDescent="0.25">
      <c r="A47" s="21">
        <v>44272</v>
      </c>
      <c r="B47" s="30" t="s">
        <v>647</v>
      </c>
      <c r="C47" s="34" t="s">
        <v>204</v>
      </c>
      <c r="D47" s="30" t="s">
        <v>208</v>
      </c>
      <c r="E47" s="34">
        <v>2395</v>
      </c>
      <c r="F47" s="34">
        <v>0</v>
      </c>
      <c r="G47" s="44">
        <f t="shared" si="0"/>
        <v>254860.20000000007</v>
      </c>
      <c r="H47" s="17" t="s">
        <v>337</v>
      </c>
      <c r="I47" s="27" t="str">
        <f>VLOOKUP(H47,'Flat Owner List for Vlookup'!C:D,2,FALSE)</f>
        <v>KAMAL SHARMA</v>
      </c>
      <c r="J47" s="30" t="s">
        <v>907</v>
      </c>
      <c r="K47" s="42"/>
    </row>
    <row r="48" spans="1:11" x14ac:dyDescent="0.25">
      <c r="A48" s="21">
        <v>44272</v>
      </c>
      <c r="B48" s="30" t="s">
        <v>641</v>
      </c>
      <c r="C48" s="34" t="s">
        <v>204</v>
      </c>
      <c r="D48" s="30" t="s">
        <v>208</v>
      </c>
      <c r="E48" s="34">
        <v>2466</v>
      </c>
      <c r="F48" s="34">
        <v>0</v>
      </c>
      <c r="G48" s="44">
        <f t="shared" si="0"/>
        <v>257326.20000000007</v>
      </c>
      <c r="H48" s="17" t="s">
        <v>238</v>
      </c>
      <c r="I48" s="27" t="str">
        <f>VLOOKUP(H48,'Flat Owner List for Vlookup'!C:D,2,FALSE)</f>
        <v>GANPATLAL C. CHAUDHARI &amp; SURAJDEVI G. CHAUDHARI &amp; SHYAMA P. CHAUDHARI</v>
      </c>
      <c r="J48" s="30" t="s">
        <v>907</v>
      </c>
      <c r="K48" s="42"/>
    </row>
    <row r="49" spans="1:11" x14ac:dyDescent="0.25">
      <c r="A49" s="21">
        <v>44273</v>
      </c>
      <c r="B49" s="30" t="s">
        <v>673</v>
      </c>
      <c r="C49" s="34" t="s">
        <v>204</v>
      </c>
      <c r="D49" s="30" t="s">
        <v>208</v>
      </c>
      <c r="E49" s="34">
        <v>2231</v>
      </c>
      <c r="F49" s="34">
        <v>0</v>
      </c>
      <c r="G49" s="44">
        <f t="shared" si="0"/>
        <v>259557.20000000007</v>
      </c>
      <c r="H49" s="17" t="s">
        <v>282</v>
      </c>
      <c r="I49" s="27" t="str">
        <f>VLOOKUP(H49,'Flat Owner List for Vlookup'!C:D,2,FALSE)</f>
        <v>MANOJ BORADE</v>
      </c>
      <c r="J49" s="30" t="s">
        <v>907</v>
      </c>
      <c r="K49" s="42"/>
    </row>
    <row r="50" spans="1:11" x14ac:dyDescent="0.25">
      <c r="A50" s="21">
        <v>44274</v>
      </c>
      <c r="B50" s="30" t="s">
        <v>924</v>
      </c>
      <c r="C50" s="34" t="s">
        <v>205</v>
      </c>
      <c r="D50" s="30" t="s">
        <v>208</v>
      </c>
      <c r="E50" s="34">
        <v>2391</v>
      </c>
      <c r="F50" s="34">
        <v>0</v>
      </c>
      <c r="G50" s="44">
        <f t="shared" si="0"/>
        <v>261948.20000000007</v>
      </c>
      <c r="H50" s="17" t="s">
        <v>279</v>
      </c>
      <c r="I50" s="27" t="str">
        <f>VLOOKUP(H50,'Flat Owner List for Vlookup'!C:D,2,FALSE)</f>
        <v>MONISH GADE</v>
      </c>
      <c r="J50" s="30" t="s">
        <v>907</v>
      </c>
      <c r="K50" s="42"/>
    </row>
    <row r="51" spans="1:11" x14ac:dyDescent="0.25">
      <c r="A51" s="21">
        <v>44274</v>
      </c>
      <c r="B51" s="30" t="s">
        <v>791</v>
      </c>
      <c r="C51" s="34" t="s">
        <v>205</v>
      </c>
      <c r="D51" s="30" t="s">
        <v>208</v>
      </c>
      <c r="E51" s="34">
        <v>2366</v>
      </c>
      <c r="F51" s="34">
        <v>0</v>
      </c>
      <c r="G51" s="44">
        <f t="shared" si="0"/>
        <v>264314.20000000007</v>
      </c>
      <c r="H51" s="17" t="s">
        <v>264</v>
      </c>
      <c r="I51" s="27" t="str">
        <f>VLOOKUP(H51,'Flat Owner List for Vlookup'!C:D,2,FALSE)</f>
        <v>RAMASARE GUPTA/YASH PATWA - RENT</v>
      </c>
      <c r="J51" s="30" t="s">
        <v>907</v>
      </c>
      <c r="K51" s="42"/>
    </row>
    <row r="52" spans="1:11" x14ac:dyDescent="0.25">
      <c r="A52" s="21">
        <v>44274</v>
      </c>
      <c r="B52" s="30" t="s">
        <v>635</v>
      </c>
      <c r="C52" s="34" t="s">
        <v>205</v>
      </c>
      <c r="D52" s="30" t="s">
        <v>208</v>
      </c>
      <c r="E52" s="34">
        <v>2391</v>
      </c>
      <c r="F52" s="34">
        <v>0</v>
      </c>
      <c r="G52" s="44">
        <f t="shared" si="0"/>
        <v>266705.20000000007</v>
      </c>
      <c r="H52" s="17" t="s">
        <v>261</v>
      </c>
      <c r="I52" s="27" t="str">
        <f>VLOOKUP(H52,'Flat Owner List for Vlookup'!C:D,2,FALSE)</f>
        <v>DHARMANT SINGH</v>
      </c>
      <c r="J52" s="30" t="s">
        <v>907</v>
      </c>
      <c r="K52" s="42"/>
    </row>
    <row r="53" spans="1:11" x14ac:dyDescent="0.25">
      <c r="A53" s="21">
        <v>44274</v>
      </c>
      <c r="B53" s="30" t="s">
        <v>925</v>
      </c>
      <c r="C53" s="34" t="s">
        <v>204</v>
      </c>
      <c r="D53" s="30" t="s">
        <v>208</v>
      </c>
      <c r="E53" s="34">
        <v>4396</v>
      </c>
      <c r="F53" s="34">
        <v>0</v>
      </c>
      <c r="G53" s="44">
        <f t="shared" si="0"/>
        <v>271101.20000000007</v>
      </c>
      <c r="H53" s="17" t="s">
        <v>393</v>
      </c>
      <c r="I53" s="27" t="str">
        <f>VLOOKUP(H53,'Flat Owner List for Vlookup'!C:D,2,FALSE)</f>
        <v>MAHENDRA SINGH TARATIYA</v>
      </c>
      <c r="J53" s="30" t="s">
        <v>926</v>
      </c>
      <c r="K53" s="42"/>
    </row>
    <row r="54" spans="1:11" x14ac:dyDescent="0.25">
      <c r="A54" s="21">
        <v>44275</v>
      </c>
      <c r="B54" s="30" t="s">
        <v>1035</v>
      </c>
      <c r="C54" s="34" t="s">
        <v>422</v>
      </c>
      <c r="D54" s="30" t="s">
        <v>423</v>
      </c>
      <c r="E54" s="34">
        <v>0</v>
      </c>
      <c r="F54" s="34">
        <v>94010</v>
      </c>
      <c r="G54" s="44">
        <f t="shared" si="0"/>
        <v>177091.20000000007</v>
      </c>
      <c r="H54" s="17" t="s">
        <v>220</v>
      </c>
      <c r="I54" s="27"/>
      <c r="J54" s="30" t="s">
        <v>474</v>
      </c>
      <c r="K54" s="42"/>
    </row>
    <row r="55" spans="1:11" x14ac:dyDescent="0.25">
      <c r="A55" s="21">
        <v>44277</v>
      </c>
      <c r="B55" s="30" t="s">
        <v>927</v>
      </c>
      <c r="C55" s="34" t="s">
        <v>204</v>
      </c>
      <c r="D55" s="30" t="s">
        <v>208</v>
      </c>
      <c r="E55" s="34">
        <v>2208</v>
      </c>
      <c r="F55" s="34">
        <v>0</v>
      </c>
      <c r="G55" s="44">
        <f t="shared" si="0"/>
        <v>179299.20000000007</v>
      </c>
      <c r="H55" s="17" t="s">
        <v>251</v>
      </c>
      <c r="I55" s="27" t="str">
        <f>VLOOKUP(H55,'Flat Owner List for Vlookup'!C:D,2,FALSE)</f>
        <v>DEEPAK PATIL</v>
      </c>
      <c r="J55" s="30" t="s">
        <v>907</v>
      </c>
      <c r="K55" s="42"/>
    </row>
    <row r="56" spans="1:11" x14ac:dyDescent="0.25">
      <c r="A56" s="21">
        <v>44277</v>
      </c>
      <c r="B56" s="30" t="s">
        <v>682</v>
      </c>
      <c r="C56" s="34" t="s">
        <v>204</v>
      </c>
      <c r="D56" s="30" t="s">
        <v>208</v>
      </c>
      <c r="E56" s="34">
        <v>6683</v>
      </c>
      <c r="F56" s="34">
        <v>0</v>
      </c>
      <c r="G56" s="44">
        <f t="shared" si="0"/>
        <v>185982.20000000007</v>
      </c>
      <c r="H56" s="17" t="s">
        <v>291</v>
      </c>
      <c r="I56" s="27" t="str">
        <f>VLOOKUP(H56,'Flat Owner List for Vlookup'!C:D,2,FALSE)</f>
        <v>TUSHAR BANSODE</v>
      </c>
      <c r="J56" s="30" t="s">
        <v>907</v>
      </c>
      <c r="K56" s="42"/>
    </row>
    <row r="57" spans="1:11" x14ac:dyDescent="0.25">
      <c r="A57" s="21">
        <v>44277</v>
      </c>
      <c r="B57" s="30" t="s">
        <v>616</v>
      </c>
      <c r="C57" s="34" t="s">
        <v>204</v>
      </c>
      <c r="D57" s="30" t="s">
        <v>208</v>
      </c>
      <c r="E57" s="34">
        <v>2300</v>
      </c>
      <c r="F57" s="34">
        <v>0</v>
      </c>
      <c r="G57" s="44">
        <f t="shared" si="0"/>
        <v>188282.20000000007</v>
      </c>
      <c r="H57" s="17" t="s">
        <v>225</v>
      </c>
      <c r="I57" s="27" t="str">
        <f>VLOOKUP(H57,'Flat Owner List for Vlookup'!C:D,2,FALSE)</f>
        <v>MANIK AMBADAS KHARDE &amp; SWAPNIL MANIK KHARDE</v>
      </c>
      <c r="J57" s="30" t="s">
        <v>907</v>
      </c>
      <c r="K57" s="42"/>
    </row>
    <row r="58" spans="1:11" x14ac:dyDescent="0.25">
      <c r="A58" s="21">
        <v>44277</v>
      </c>
      <c r="B58" s="30" t="s">
        <v>645</v>
      </c>
      <c r="C58" s="34" t="s">
        <v>204</v>
      </c>
      <c r="D58" s="30" t="s">
        <v>208</v>
      </c>
      <c r="E58" s="34">
        <v>2198</v>
      </c>
      <c r="F58" s="34">
        <v>0</v>
      </c>
      <c r="G58" s="44">
        <f t="shared" si="0"/>
        <v>190480.20000000007</v>
      </c>
      <c r="H58" s="17" t="s">
        <v>228</v>
      </c>
      <c r="I58" s="27" t="str">
        <f>VLOOKUP(H58,'Flat Owner List for Vlookup'!C:D,2,FALSE)</f>
        <v>SUNIL NIRMALE</v>
      </c>
      <c r="J58" s="30" t="s">
        <v>907</v>
      </c>
      <c r="K58" s="42"/>
    </row>
    <row r="59" spans="1:11" x14ac:dyDescent="0.25">
      <c r="A59" s="21">
        <v>44277</v>
      </c>
      <c r="B59" s="30" t="s">
        <v>920</v>
      </c>
      <c r="C59" s="34" t="s">
        <v>204</v>
      </c>
      <c r="D59" s="30" t="s">
        <v>208</v>
      </c>
      <c r="E59" s="34">
        <v>4734</v>
      </c>
      <c r="F59" s="34">
        <v>0</v>
      </c>
      <c r="G59" s="44">
        <f t="shared" si="0"/>
        <v>195214.20000000007</v>
      </c>
      <c r="H59" s="17" t="s">
        <v>396</v>
      </c>
      <c r="I59" s="27" t="str">
        <f>VLOOKUP(H59,'Flat Owner List for Vlookup'!C:D,2,FALSE)</f>
        <v>KOMAL SHIRKE/ KIRAN SHIRKE</v>
      </c>
      <c r="J59" s="30" t="s">
        <v>921</v>
      </c>
      <c r="K59" s="42"/>
    </row>
    <row r="60" spans="1:11" x14ac:dyDescent="0.25">
      <c r="A60" s="21">
        <v>44277</v>
      </c>
      <c r="B60" s="30" t="s">
        <v>928</v>
      </c>
      <c r="C60" s="34" t="s">
        <v>204</v>
      </c>
      <c r="D60" s="30" t="s">
        <v>208</v>
      </c>
      <c r="E60" s="34">
        <v>2390</v>
      </c>
      <c r="F60" s="34">
        <v>0</v>
      </c>
      <c r="G60" s="44">
        <f t="shared" si="0"/>
        <v>197604.20000000007</v>
      </c>
      <c r="H60" s="17" t="s">
        <v>277</v>
      </c>
      <c r="I60" s="27" t="str">
        <f>VLOOKUP(H60,'Flat Owner List for Vlookup'!C:D,2,FALSE)</f>
        <v>PRAKASH CHAND</v>
      </c>
      <c r="J60" s="30" t="s">
        <v>907</v>
      </c>
      <c r="K60" s="42"/>
    </row>
    <row r="61" spans="1:11" x14ac:dyDescent="0.25">
      <c r="A61" s="21">
        <v>44278</v>
      </c>
      <c r="B61" s="30" t="s">
        <v>929</v>
      </c>
      <c r="C61" s="34" t="s">
        <v>204</v>
      </c>
      <c r="D61" s="30" t="s">
        <v>208</v>
      </c>
      <c r="E61" s="34">
        <v>2556</v>
      </c>
      <c r="F61" s="34">
        <v>0</v>
      </c>
      <c r="G61" s="44">
        <f t="shared" si="0"/>
        <v>200160.20000000007</v>
      </c>
      <c r="H61" s="17" t="s">
        <v>232</v>
      </c>
      <c r="I61" s="27" t="str">
        <f>VLOOKUP(H61,'Flat Owner List for Vlookup'!C:D,2,FALSE)</f>
        <v>UMAR SHARMA &amp; HARIPRASAD SHARMA</v>
      </c>
      <c r="J61" s="30" t="s">
        <v>907</v>
      </c>
      <c r="K61" s="42"/>
    </row>
    <row r="62" spans="1:11" x14ac:dyDescent="0.25">
      <c r="A62" s="21">
        <v>44278</v>
      </c>
      <c r="B62" s="30" t="s">
        <v>930</v>
      </c>
      <c r="C62" s="34" t="s">
        <v>204</v>
      </c>
      <c r="D62" s="30" t="s">
        <v>208</v>
      </c>
      <c r="E62" s="34">
        <v>2364</v>
      </c>
      <c r="F62" s="34">
        <v>0</v>
      </c>
      <c r="G62" s="44">
        <f t="shared" si="0"/>
        <v>202524.20000000007</v>
      </c>
      <c r="H62" s="17" t="s">
        <v>407</v>
      </c>
      <c r="I62" s="27" t="str">
        <f>VLOOKUP(H62,'Flat Owner List for Vlookup'!C:D,2,FALSE)</f>
        <v>VIRENDRA VERMA</v>
      </c>
      <c r="J62" s="30" t="s">
        <v>907</v>
      </c>
      <c r="K62" s="42"/>
    </row>
    <row r="63" spans="1:11" x14ac:dyDescent="0.25">
      <c r="A63" s="21">
        <v>44281</v>
      </c>
      <c r="B63" s="30" t="s">
        <v>931</v>
      </c>
      <c r="C63" s="34" t="s">
        <v>204</v>
      </c>
      <c r="D63" s="30" t="s">
        <v>208</v>
      </c>
      <c r="E63" s="34">
        <v>2391</v>
      </c>
      <c r="F63" s="34">
        <v>0</v>
      </c>
      <c r="G63" s="44">
        <f t="shared" si="0"/>
        <v>204915.20000000007</v>
      </c>
      <c r="H63" s="17" t="s">
        <v>252</v>
      </c>
      <c r="I63" s="27" t="str">
        <f>VLOOKUP(H63,'Flat Owner List for Vlookup'!C:D,2,FALSE)</f>
        <v>SATISHKUMAR YADAV</v>
      </c>
      <c r="J63" s="30" t="s">
        <v>907</v>
      </c>
      <c r="K63" s="42"/>
    </row>
    <row r="64" spans="1:11" x14ac:dyDescent="0.25">
      <c r="A64" s="21">
        <v>44281</v>
      </c>
      <c r="B64" s="30" t="s">
        <v>692</v>
      </c>
      <c r="C64" s="34" t="s">
        <v>204</v>
      </c>
      <c r="D64" s="30" t="s">
        <v>208</v>
      </c>
      <c r="E64" s="34">
        <v>2391</v>
      </c>
      <c r="F64" s="34">
        <v>0</v>
      </c>
      <c r="G64" s="44">
        <f t="shared" si="0"/>
        <v>207306.20000000007</v>
      </c>
      <c r="H64" s="17" t="s">
        <v>240</v>
      </c>
      <c r="I64" s="27" t="str">
        <f>VLOOKUP(H64,'Flat Owner List for Vlookup'!C:D,2,FALSE)</f>
        <v>RAJESH MISHRA</v>
      </c>
      <c r="J64" s="30" t="s">
        <v>907</v>
      </c>
      <c r="K64" s="42"/>
    </row>
    <row r="65" spans="1:11" x14ac:dyDescent="0.25">
      <c r="A65" s="21">
        <v>44281</v>
      </c>
      <c r="B65" s="30" t="s">
        <v>932</v>
      </c>
      <c r="C65" s="34" t="s">
        <v>204</v>
      </c>
      <c r="D65" s="30" t="s">
        <v>208</v>
      </c>
      <c r="E65" s="34">
        <v>4517</v>
      </c>
      <c r="F65" s="34">
        <v>0</v>
      </c>
      <c r="G65" s="44">
        <f t="shared" si="0"/>
        <v>211823.20000000007</v>
      </c>
      <c r="H65" s="17" t="s">
        <v>290</v>
      </c>
      <c r="I65" s="27" t="str">
        <f>VLOOKUP(H65,'Flat Owner List for Vlookup'!C:D,2,FALSE)</f>
        <v>ASHOKKUMAR JAISWAL</v>
      </c>
      <c r="J65" s="30" t="s">
        <v>907</v>
      </c>
      <c r="K65" s="42"/>
    </row>
    <row r="66" spans="1:11" x14ac:dyDescent="0.25">
      <c r="A66" s="21">
        <v>44281</v>
      </c>
      <c r="B66" s="30" t="s">
        <v>933</v>
      </c>
      <c r="C66" s="34" t="s">
        <v>204</v>
      </c>
      <c r="D66" s="30" t="s">
        <v>208</v>
      </c>
      <c r="E66" s="34">
        <v>2300</v>
      </c>
      <c r="F66" s="34">
        <v>0</v>
      </c>
      <c r="G66" s="44">
        <f t="shared" si="0"/>
        <v>214123.20000000007</v>
      </c>
      <c r="H66" s="17" t="s">
        <v>241</v>
      </c>
      <c r="I66" s="27" t="str">
        <f>VLOOKUP(H66,'Flat Owner List for Vlookup'!C:D,2,FALSE)</f>
        <v>AJAZ AHMED</v>
      </c>
      <c r="J66" s="30" t="s">
        <v>907</v>
      </c>
      <c r="K66" s="42"/>
    </row>
    <row r="67" spans="1:11" x14ac:dyDescent="0.25">
      <c r="A67" s="21">
        <v>44281</v>
      </c>
      <c r="B67" s="30" t="s">
        <v>616</v>
      </c>
      <c r="C67" s="34" t="s">
        <v>204</v>
      </c>
      <c r="D67" s="30" t="s">
        <v>208</v>
      </c>
      <c r="E67" s="34">
        <v>2466</v>
      </c>
      <c r="F67" s="34">
        <v>0</v>
      </c>
      <c r="G67" s="44">
        <f t="shared" si="0"/>
        <v>216589.20000000007</v>
      </c>
      <c r="H67" s="17" t="s">
        <v>230</v>
      </c>
      <c r="I67" s="27" t="str">
        <f>VLOOKUP(H67,'Flat Owner List for Vlookup'!C:D,2,FALSE)</f>
        <v>SAVITA K. GANDHE &amp; KRISHIKANT M. GANDHE</v>
      </c>
      <c r="J67" s="30" t="s">
        <v>907</v>
      </c>
      <c r="K67" s="42"/>
    </row>
    <row r="68" spans="1:11" x14ac:dyDescent="0.25">
      <c r="A68" s="21">
        <v>44281</v>
      </c>
      <c r="B68" s="30" t="s">
        <v>682</v>
      </c>
      <c r="C68" s="34" t="s">
        <v>204</v>
      </c>
      <c r="D68" s="30" t="s">
        <v>208</v>
      </c>
      <c r="E68" s="34">
        <v>2391</v>
      </c>
      <c r="F68" s="34">
        <v>0</v>
      </c>
      <c r="G68" s="44">
        <f t="shared" si="0"/>
        <v>218980.20000000007</v>
      </c>
      <c r="H68" s="17" t="s">
        <v>273</v>
      </c>
      <c r="I68" s="27" t="str">
        <f>VLOOKUP(H68,'Flat Owner List for Vlookup'!C:D,2,FALSE)</f>
        <v>TUSHAR MAHAJAN</v>
      </c>
      <c r="J68" s="30" t="s">
        <v>907</v>
      </c>
      <c r="K68" s="42"/>
    </row>
    <row r="69" spans="1:11" x14ac:dyDescent="0.25">
      <c r="A69" s="21">
        <v>44282</v>
      </c>
      <c r="B69" s="30" t="s">
        <v>781</v>
      </c>
      <c r="C69" s="34" t="s">
        <v>204</v>
      </c>
      <c r="D69" s="30" t="s">
        <v>208</v>
      </c>
      <c r="E69" s="34">
        <v>2395</v>
      </c>
      <c r="F69" s="34">
        <v>0</v>
      </c>
      <c r="G69" s="44">
        <f t="shared" si="0"/>
        <v>221375.20000000007</v>
      </c>
      <c r="H69" s="17" t="s">
        <v>223</v>
      </c>
      <c r="I69" s="27" t="str">
        <f>VLOOKUP(H69,'Flat Owner List for Vlookup'!C:D,2,FALSE)</f>
        <v>ROHAN MOOLYA</v>
      </c>
      <c r="J69" s="30" t="s">
        <v>907</v>
      </c>
      <c r="K69" s="42"/>
    </row>
    <row r="70" spans="1:11" x14ac:dyDescent="0.25">
      <c r="A70" s="21">
        <v>44282</v>
      </c>
      <c r="B70" s="30" t="s">
        <v>674</v>
      </c>
      <c r="C70" s="34" t="s">
        <v>204</v>
      </c>
      <c r="D70" s="30" t="s">
        <v>208</v>
      </c>
      <c r="E70" s="34">
        <v>2200</v>
      </c>
      <c r="F70" s="34">
        <v>0</v>
      </c>
      <c r="G70" s="44">
        <f t="shared" si="0"/>
        <v>223575.20000000007</v>
      </c>
      <c r="H70" s="17" t="s">
        <v>289</v>
      </c>
      <c r="I70" s="27" t="str">
        <f>VLOOKUP(H70,'Flat Owner List for Vlookup'!C:D,2,FALSE)</f>
        <v>ARUNKUMAR DWIVEDI</v>
      </c>
      <c r="J70" s="30" t="s">
        <v>907</v>
      </c>
      <c r="K70" s="42"/>
    </row>
    <row r="71" spans="1:11" x14ac:dyDescent="0.25">
      <c r="A71" s="21">
        <v>44282</v>
      </c>
      <c r="B71" s="30" t="s">
        <v>614</v>
      </c>
      <c r="C71" s="34" t="s">
        <v>204</v>
      </c>
      <c r="D71" s="30" t="s">
        <v>208</v>
      </c>
      <c r="E71" s="34">
        <v>2208</v>
      </c>
      <c r="F71" s="34">
        <v>0</v>
      </c>
      <c r="G71" s="44">
        <f t="shared" si="0"/>
        <v>225783.20000000007</v>
      </c>
      <c r="H71" s="17" t="s">
        <v>274</v>
      </c>
      <c r="I71" s="27" t="str">
        <f>VLOOKUP(H71,'Flat Owner List for Vlookup'!C:D,2,FALSE)</f>
        <v>VIKAS KANDOI</v>
      </c>
      <c r="J71" s="30" t="s">
        <v>907</v>
      </c>
      <c r="K71" s="42"/>
    </row>
    <row r="72" spans="1:11" x14ac:dyDescent="0.25">
      <c r="A72" s="21">
        <v>44282</v>
      </c>
      <c r="B72" s="30" t="s">
        <v>614</v>
      </c>
      <c r="C72" s="34" t="s">
        <v>204</v>
      </c>
      <c r="D72" s="30" t="s">
        <v>208</v>
      </c>
      <c r="E72" s="34">
        <v>2200</v>
      </c>
      <c r="F72" s="34">
        <v>0</v>
      </c>
      <c r="G72" s="44">
        <f t="shared" si="0"/>
        <v>227983.20000000007</v>
      </c>
      <c r="H72" s="17" t="s">
        <v>343</v>
      </c>
      <c r="I72" s="27" t="str">
        <f>VLOOKUP(H72,'Flat Owner List for Vlookup'!C:D,2,FALSE)</f>
        <v>VIKAS KANDOI</v>
      </c>
      <c r="J72" s="30" t="s">
        <v>907</v>
      </c>
      <c r="K72" s="42"/>
    </row>
    <row r="73" spans="1:11" x14ac:dyDescent="0.25">
      <c r="A73" s="21">
        <v>44283</v>
      </c>
      <c r="B73" s="30" t="s">
        <v>677</v>
      </c>
      <c r="C73" s="34" t="s">
        <v>204</v>
      </c>
      <c r="D73" s="30" t="s">
        <v>208</v>
      </c>
      <c r="E73" s="34">
        <v>2127</v>
      </c>
      <c r="F73" s="34">
        <v>0</v>
      </c>
      <c r="G73" s="44">
        <f t="shared" si="0"/>
        <v>230110.20000000007</v>
      </c>
      <c r="H73" s="17" t="s">
        <v>281</v>
      </c>
      <c r="I73" s="27" t="str">
        <f>VLOOKUP(H73,'Flat Owner List for Vlookup'!C:D,2,FALSE)</f>
        <v>UMESH CHOUDHARI</v>
      </c>
      <c r="J73" s="30" t="s">
        <v>907</v>
      </c>
      <c r="K73" s="42"/>
    </row>
    <row r="74" spans="1:11" x14ac:dyDescent="0.25">
      <c r="A74" s="21">
        <v>44283</v>
      </c>
      <c r="B74" s="30" t="s">
        <v>728</v>
      </c>
      <c r="C74" s="34" t="s">
        <v>204</v>
      </c>
      <c r="D74" s="30" t="s">
        <v>208</v>
      </c>
      <c r="E74" s="34">
        <v>2300</v>
      </c>
      <c r="F74" s="34">
        <v>0</v>
      </c>
      <c r="G74" s="44">
        <f t="shared" si="0"/>
        <v>232410.20000000007</v>
      </c>
      <c r="H74" s="17" t="s">
        <v>231</v>
      </c>
      <c r="I74" s="27" t="str">
        <f>VLOOKUP(H74,'Flat Owner List for Vlookup'!C:D,2,FALSE)</f>
        <v>LALIT KASHINATH FIRKE</v>
      </c>
      <c r="J74" s="30" t="s">
        <v>907</v>
      </c>
      <c r="K74" s="42"/>
    </row>
    <row r="75" spans="1:11" x14ac:dyDescent="0.25">
      <c r="A75" s="21">
        <v>44283</v>
      </c>
      <c r="B75" s="30" t="s">
        <v>934</v>
      </c>
      <c r="C75" s="34" t="s">
        <v>204</v>
      </c>
      <c r="D75" s="30" t="s">
        <v>208</v>
      </c>
      <c r="E75" s="34">
        <v>6674</v>
      </c>
      <c r="F75" s="34">
        <v>0</v>
      </c>
      <c r="G75" s="44">
        <f t="shared" si="0"/>
        <v>239084.20000000007</v>
      </c>
      <c r="H75" s="17" t="s">
        <v>295</v>
      </c>
      <c r="I75" s="27" t="str">
        <f>VLOOKUP(H75,'Flat Owner List for Vlookup'!C:D,2,FALSE)</f>
        <v>KISHAN CHANDA</v>
      </c>
      <c r="J75" s="30" t="s">
        <v>935</v>
      </c>
      <c r="K75" s="42"/>
    </row>
    <row r="76" spans="1:11" x14ac:dyDescent="0.25">
      <c r="A76" s="21">
        <v>44283</v>
      </c>
      <c r="B76" s="30" t="s">
        <v>651</v>
      </c>
      <c r="C76" s="34" t="s">
        <v>204</v>
      </c>
      <c r="D76" s="30" t="s">
        <v>208</v>
      </c>
      <c r="E76" s="34">
        <v>2208</v>
      </c>
      <c r="F76" s="34">
        <v>0</v>
      </c>
      <c r="G76" s="44">
        <f t="shared" si="0"/>
        <v>241292.20000000007</v>
      </c>
      <c r="H76" s="17" t="s">
        <v>257</v>
      </c>
      <c r="I76" s="27" t="str">
        <f>VLOOKUP(H76,'Flat Owner List for Vlookup'!C:D,2,FALSE)</f>
        <v>PRAKASH BIKKAD</v>
      </c>
      <c r="J76" s="30" t="s">
        <v>907</v>
      </c>
      <c r="K76" s="42"/>
    </row>
    <row r="77" spans="1:11" x14ac:dyDescent="0.25">
      <c r="A77" s="21">
        <v>44283</v>
      </c>
      <c r="B77" s="30" t="s">
        <v>668</v>
      </c>
      <c r="C77" s="34" t="s">
        <v>204</v>
      </c>
      <c r="D77" s="30" t="s">
        <v>208</v>
      </c>
      <c r="E77" s="34">
        <v>2391</v>
      </c>
      <c r="F77" s="34">
        <v>0</v>
      </c>
      <c r="G77" s="44">
        <f t="shared" si="0"/>
        <v>243683.20000000007</v>
      </c>
      <c r="H77" s="17" t="s">
        <v>244</v>
      </c>
      <c r="I77" s="27" t="str">
        <f>VLOOKUP(H77,'Flat Owner List for Vlookup'!C:D,2,FALSE)</f>
        <v>RENUKA D. MORANI &amp; DILIP OMPRAKASH MORANI</v>
      </c>
      <c r="J77" s="30" t="s">
        <v>907</v>
      </c>
      <c r="K77" s="42"/>
    </row>
    <row r="78" spans="1:11" x14ac:dyDescent="0.25">
      <c r="A78" s="21">
        <v>44283</v>
      </c>
      <c r="B78" s="30" t="s">
        <v>633</v>
      </c>
      <c r="C78" s="34" t="s">
        <v>204</v>
      </c>
      <c r="D78" s="30" t="s">
        <v>208</v>
      </c>
      <c r="E78" s="34">
        <v>2198</v>
      </c>
      <c r="F78" s="34">
        <v>0</v>
      </c>
      <c r="G78" s="44">
        <f t="shared" si="0"/>
        <v>245881.20000000007</v>
      </c>
      <c r="H78" s="17" t="s">
        <v>286</v>
      </c>
      <c r="I78" s="27" t="str">
        <f>VLOOKUP(H78,'Flat Owner List for Vlookup'!C:D,2,FALSE)</f>
        <v>HITENDRA WASANIYA</v>
      </c>
      <c r="J78" s="30" t="s">
        <v>907</v>
      </c>
      <c r="K78" s="42"/>
    </row>
    <row r="79" spans="1:11" x14ac:dyDescent="0.25">
      <c r="A79" s="21">
        <v>44285</v>
      </c>
      <c r="B79" s="30" t="s">
        <v>683</v>
      </c>
      <c r="C79" s="34" t="s">
        <v>204</v>
      </c>
      <c r="D79" s="30" t="s">
        <v>208</v>
      </c>
      <c r="E79" s="34">
        <v>2478</v>
      </c>
      <c r="F79" s="34">
        <v>0</v>
      </c>
      <c r="G79" s="44">
        <f t="shared" si="0"/>
        <v>248359.20000000007</v>
      </c>
      <c r="H79" s="17" t="s">
        <v>233</v>
      </c>
      <c r="I79" s="27" t="str">
        <f>VLOOKUP(H79,'Flat Owner List for Vlookup'!C:D,2,FALSE)</f>
        <v>SUNNY CHHANGANI</v>
      </c>
      <c r="J79" s="30" t="s">
        <v>907</v>
      </c>
      <c r="K79" s="42"/>
    </row>
    <row r="80" spans="1:11" x14ac:dyDescent="0.25">
      <c r="A80" s="21">
        <v>44285</v>
      </c>
      <c r="B80" s="30" t="s">
        <v>676</v>
      </c>
      <c r="C80" s="34" t="s">
        <v>204</v>
      </c>
      <c r="D80" s="30" t="s">
        <v>208</v>
      </c>
      <c r="E80" s="34">
        <v>2198</v>
      </c>
      <c r="F80" s="34">
        <v>0</v>
      </c>
      <c r="G80" s="44">
        <f t="shared" ref="G80:G93" si="1">G79+E80-F80</f>
        <v>250557.20000000007</v>
      </c>
      <c r="H80" s="17" t="s">
        <v>246</v>
      </c>
      <c r="I80" s="27" t="str">
        <f>VLOOKUP(H80,'Flat Owner List for Vlookup'!C:D,2,FALSE)</f>
        <v>NITESH H. MEDH &amp; SUSHILA H. MEDH</v>
      </c>
      <c r="J80" s="30" t="s">
        <v>907</v>
      </c>
      <c r="K80" s="42"/>
    </row>
    <row r="81" spans="1:11" x14ac:dyDescent="0.25">
      <c r="A81" s="21">
        <v>44285</v>
      </c>
      <c r="B81" s="30" t="s">
        <v>786</v>
      </c>
      <c r="C81" s="34" t="s">
        <v>204</v>
      </c>
      <c r="D81" s="30" t="s">
        <v>208</v>
      </c>
      <c r="E81" s="34">
        <v>2211</v>
      </c>
      <c r="F81" s="34">
        <v>0</v>
      </c>
      <c r="G81" s="44">
        <f t="shared" si="1"/>
        <v>252768.20000000007</v>
      </c>
      <c r="H81" s="17" t="s">
        <v>265</v>
      </c>
      <c r="I81" s="27" t="str">
        <f>VLOOKUP(H81,'Flat Owner List for Vlookup'!C:D,2,FALSE)</f>
        <v>MODRAJ/ YOGIRAJ SAPKALE</v>
      </c>
      <c r="J81" s="30" t="s">
        <v>907</v>
      </c>
      <c r="K81" s="42"/>
    </row>
    <row r="82" spans="1:11" x14ac:dyDescent="0.25">
      <c r="A82" s="21">
        <v>44285</v>
      </c>
      <c r="B82" s="30" t="s">
        <v>936</v>
      </c>
      <c r="C82" s="34" t="s">
        <v>204</v>
      </c>
      <c r="D82" s="30" t="s">
        <v>208</v>
      </c>
      <c r="E82" s="34">
        <v>2200</v>
      </c>
      <c r="F82" s="34">
        <v>0</v>
      </c>
      <c r="G82" s="44">
        <f t="shared" si="1"/>
        <v>254968.20000000007</v>
      </c>
      <c r="H82" s="17" t="s">
        <v>245</v>
      </c>
      <c r="I82" s="27" t="str">
        <f>VLOOKUP(H82,'Flat Owner List for Vlookup'!C:D,2,FALSE)</f>
        <v>DHIRENRAPRATAM JAYSINGH SINGH &amp; NISHA J. SINGH</v>
      </c>
      <c r="J82" s="30" t="s">
        <v>907</v>
      </c>
      <c r="K82" s="42"/>
    </row>
    <row r="83" spans="1:11" x14ac:dyDescent="0.25">
      <c r="A83" s="21">
        <v>44285</v>
      </c>
      <c r="B83" s="30" t="s">
        <v>947</v>
      </c>
      <c r="C83" s="34" t="s">
        <v>205</v>
      </c>
      <c r="D83" s="30" t="s">
        <v>946</v>
      </c>
      <c r="E83" s="34">
        <v>0</v>
      </c>
      <c r="F83" s="34">
        <v>19500</v>
      </c>
      <c r="G83" s="44">
        <f t="shared" si="1"/>
        <v>235468.20000000007</v>
      </c>
      <c r="H83" s="17" t="s">
        <v>220</v>
      </c>
      <c r="I83" s="27"/>
      <c r="J83" s="30" t="s">
        <v>945</v>
      </c>
      <c r="K83" s="42"/>
    </row>
    <row r="84" spans="1:11" x14ac:dyDescent="0.25">
      <c r="A84" s="21">
        <v>44286</v>
      </c>
      <c r="B84" s="30" t="s">
        <v>678</v>
      </c>
      <c r="C84" s="34" t="s">
        <v>204</v>
      </c>
      <c r="D84" s="30" t="s">
        <v>208</v>
      </c>
      <c r="E84" s="34">
        <v>2391</v>
      </c>
      <c r="F84" s="34">
        <v>0</v>
      </c>
      <c r="G84" s="44">
        <f t="shared" si="1"/>
        <v>237859.20000000007</v>
      </c>
      <c r="H84" s="17" t="s">
        <v>247</v>
      </c>
      <c r="I84" s="27" t="str">
        <f>VLOOKUP(H84,'Flat Owner List for Vlookup'!C:D,2,FALSE)</f>
        <v>SHARAD LOKHANDE</v>
      </c>
      <c r="J84" s="30" t="s">
        <v>907</v>
      </c>
      <c r="K84" s="42"/>
    </row>
    <row r="85" spans="1:11" x14ac:dyDescent="0.25">
      <c r="A85" s="21">
        <v>44286</v>
      </c>
      <c r="B85" s="30" t="s">
        <v>619</v>
      </c>
      <c r="C85" s="34" t="s">
        <v>204</v>
      </c>
      <c r="D85" s="30" t="s">
        <v>208</v>
      </c>
      <c r="E85" s="34">
        <v>2200</v>
      </c>
      <c r="F85" s="34">
        <v>0</v>
      </c>
      <c r="G85" s="44">
        <f t="shared" si="1"/>
        <v>240059.20000000007</v>
      </c>
      <c r="H85" s="17" t="s">
        <v>379</v>
      </c>
      <c r="I85" s="27" t="str">
        <f>VLOOKUP(H85,'Flat Owner List for Vlookup'!C:D,2,FALSE)</f>
        <v>ANUP SARWADE</v>
      </c>
      <c r="J85" s="30" t="s">
        <v>907</v>
      </c>
      <c r="K85" s="42"/>
    </row>
    <row r="86" spans="1:11" x14ac:dyDescent="0.25">
      <c r="A86" s="21">
        <v>44286</v>
      </c>
      <c r="B86" s="30" t="s">
        <v>937</v>
      </c>
      <c r="C86" s="34" t="s">
        <v>204</v>
      </c>
      <c r="D86" s="30" t="s">
        <v>208</v>
      </c>
      <c r="E86" s="34">
        <v>2198</v>
      </c>
      <c r="F86" s="34">
        <v>0</v>
      </c>
      <c r="G86" s="44">
        <f t="shared" si="1"/>
        <v>242257.20000000007</v>
      </c>
      <c r="H86" s="17" t="s">
        <v>284</v>
      </c>
      <c r="I86" s="27" t="str">
        <f>VLOOKUP(H86,'Flat Owner List for Vlookup'!C:D,2,FALSE)</f>
        <v>PAWANKUMAR TIWARI</v>
      </c>
      <c r="J86" s="30" t="s">
        <v>907</v>
      </c>
      <c r="K86" s="42"/>
    </row>
    <row r="87" spans="1:11" x14ac:dyDescent="0.25">
      <c r="A87" s="21">
        <v>44286</v>
      </c>
      <c r="B87" s="30" t="s">
        <v>708</v>
      </c>
      <c r="C87" s="34" t="s">
        <v>204</v>
      </c>
      <c r="D87" s="30" t="s">
        <v>208</v>
      </c>
      <c r="E87" s="34">
        <v>2200</v>
      </c>
      <c r="F87" s="34">
        <v>0</v>
      </c>
      <c r="G87" s="44">
        <f t="shared" si="1"/>
        <v>244457.20000000007</v>
      </c>
      <c r="H87" s="17" t="s">
        <v>253</v>
      </c>
      <c r="I87" s="27" t="str">
        <f>VLOOKUP(H87,'Flat Owner List for Vlookup'!C:D,2,FALSE)</f>
        <v>MUKESH DIXIT</v>
      </c>
      <c r="J87" s="30" t="s">
        <v>907</v>
      </c>
      <c r="K87" s="42"/>
    </row>
    <row r="88" spans="1:11" x14ac:dyDescent="0.25">
      <c r="A88" s="21">
        <v>44286</v>
      </c>
      <c r="B88" s="30" t="s">
        <v>638</v>
      </c>
      <c r="C88" s="34" t="s">
        <v>204</v>
      </c>
      <c r="D88" s="30" t="s">
        <v>208</v>
      </c>
      <c r="E88" s="34">
        <v>4985</v>
      </c>
      <c r="F88" s="34">
        <v>0</v>
      </c>
      <c r="G88" s="44">
        <f t="shared" si="1"/>
        <v>249442.20000000007</v>
      </c>
      <c r="H88" s="17" t="s">
        <v>335</v>
      </c>
      <c r="I88" s="27" t="str">
        <f>VLOOKUP(H88,'Flat Owner List for Vlookup'!C:D,2,FALSE)</f>
        <v>CHANDRAMANI MISHRA /SANJAY SINGH</v>
      </c>
      <c r="J88" s="30" t="s">
        <v>907</v>
      </c>
      <c r="K88" s="42"/>
    </row>
    <row r="89" spans="1:11" x14ac:dyDescent="0.25">
      <c r="A89" s="21">
        <v>44286</v>
      </c>
      <c r="B89" s="30" t="s">
        <v>612</v>
      </c>
      <c r="C89" s="34" t="s">
        <v>204</v>
      </c>
      <c r="D89" s="30" t="s">
        <v>208</v>
      </c>
      <c r="E89" s="34">
        <v>2395</v>
      </c>
      <c r="F89" s="34">
        <v>0</v>
      </c>
      <c r="G89" s="44">
        <f t="shared" si="1"/>
        <v>251837.20000000007</v>
      </c>
      <c r="H89" s="17" t="s">
        <v>259</v>
      </c>
      <c r="I89" s="27" t="str">
        <f>VLOOKUP(H89,'Flat Owner List for Vlookup'!C:D,2,FALSE)</f>
        <v>VISHWAVIJAY SINGH</v>
      </c>
      <c r="J89" s="30" t="s">
        <v>907</v>
      </c>
      <c r="K89" s="42"/>
    </row>
    <row r="90" spans="1:11" x14ac:dyDescent="0.25">
      <c r="A90" s="21">
        <v>44286</v>
      </c>
      <c r="B90" s="30" t="s">
        <v>938</v>
      </c>
      <c r="C90" s="34" t="s">
        <v>204</v>
      </c>
      <c r="D90" s="30" t="s">
        <v>208</v>
      </c>
      <c r="E90" s="34">
        <v>4391</v>
      </c>
      <c r="F90" s="34">
        <v>0</v>
      </c>
      <c r="G90" s="44">
        <f t="shared" si="1"/>
        <v>256228.20000000007</v>
      </c>
      <c r="H90" s="17" t="s">
        <v>443</v>
      </c>
      <c r="I90" s="27" t="str">
        <f>VLOOKUP(H90,'Flat Owner List for Vlookup'!C:D,2,FALSE)</f>
        <v>DILIP CHAUHAN</v>
      </c>
      <c r="J90" s="30" t="s">
        <v>940</v>
      </c>
      <c r="K90" s="42"/>
    </row>
    <row r="91" spans="1:11" x14ac:dyDescent="0.25">
      <c r="A91" s="21">
        <v>44286</v>
      </c>
      <c r="B91" s="30" t="s">
        <v>939</v>
      </c>
      <c r="C91" s="34" t="s">
        <v>204</v>
      </c>
      <c r="D91" s="30" t="s">
        <v>208</v>
      </c>
      <c r="E91" s="34">
        <v>1183</v>
      </c>
      <c r="F91" s="34">
        <v>0</v>
      </c>
      <c r="G91" s="44">
        <f t="shared" si="1"/>
        <v>257411.20000000007</v>
      </c>
      <c r="H91" s="17" t="s">
        <v>287</v>
      </c>
      <c r="I91" s="27" t="str">
        <f>VLOOKUP(H91,'Flat Owner List for Vlookup'!C:D,2,FALSE)</f>
        <v>HOUSHIRAM SHETE</v>
      </c>
      <c r="J91" s="30" t="s">
        <v>907</v>
      </c>
      <c r="K91" s="42" t="s">
        <v>941</v>
      </c>
    </row>
    <row r="92" spans="1:11" x14ac:dyDescent="0.25">
      <c r="A92" s="21">
        <v>44286</v>
      </c>
      <c r="B92" s="30" t="s">
        <v>868</v>
      </c>
      <c r="C92" s="34" t="s">
        <v>204</v>
      </c>
      <c r="D92" s="30" t="s">
        <v>208</v>
      </c>
      <c r="E92" s="34">
        <v>2345</v>
      </c>
      <c r="F92" s="34">
        <v>0</v>
      </c>
      <c r="G92" s="44">
        <f t="shared" si="1"/>
        <v>259756.20000000007</v>
      </c>
      <c r="H92" s="17" t="s">
        <v>410</v>
      </c>
      <c r="I92" s="27" t="str">
        <f>VLOOKUP(H92,'Flat Owner List for Vlookup'!C:D,2,FALSE)</f>
        <v>ANUJA AJAY PARASHAR</v>
      </c>
      <c r="J92" s="30" t="s">
        <v>907</v>
      </c>
      <c r="K92" s="42"/>
    </row>
    <row r="93" spans="1:11" x14ac:dyDescent="0.25">
      <c r="A93" s="21">
        <v>44286</v>
      </c>
      <c r="B93" s="30" t="s">
        <v>669</v>
      </c>
      <c r="C93" s="34" t="s">
        <v>204</v>
      </c>
      <c r="D93" s="30" t="s">
        <v>208</v>
      </c>
      <c r="E93" s="34">
        <v>4433</v>
      </c>
      <c r="F93" s="34">
        <v>0</v>
      </c>
      <c r="G93" s="44">
        <f t="shared" si="1"/>
        <v>264189.20000000007</v>
      </c>
      <c r="H93" s="17" t="s">
        <v>293</v>
      </c>
      <c r="I93" s="27" t="str">
        <f>VLOOKUP(H93,'Flat Owner List for Vlookup'!C:D,2,FALSE)</f>
        <v>KIRAN WAKCHAURE</v>
      </c>
      <c r="J93" s="30" t="s">
        <v>907</v>
      </c>
      <c r="K93" s="42"/>
    </row>
    <row r="94" spans="1:11" x14ac:dyDescent="0.25">
      <c r="A94" s="21">
        <v>44286</v>
      </c>
      <c r="B94" s="30" t="s">
        <v>609</v>
      </c>
      <c r="C94" s="34" t="s">
        <v>205</v>
      </c>
      <c r="D94" s="30" t="s">
        <v>208</v>
      </c>
      <c r="E94" s="34">
        <v>2376</v>
      </c>
      <c r="F94" s="34">
        <v>0</v>
      </c>
      <c r="G94" s="44"/>
      <c r="H94" s="17" t="s">
        <v>263</v>
      </c>
      <c r="I94" s="27" t="str">
        <f>VLOOKUP(H94,'Flat Owner List for Vlookup'!C:D,2,FALSE)</f>
        <v>RITESH DIXIT /DHARMENDRA MISHRA</v>
      </c>
      <c r="J94" s="30" t="s">
        <v>907</v>
      </c>
      <c r="K94" s="42" t="s">
        <v>950</v>
      </c>
    </row>
    <row r="95" spans="1:11" x14ac:dyDescent="0.25">
      <c r="A95" s="21">
        <v>44286</v>
      </c>
      <c r="B95" s="30" t="s">
        <v>680</v>
      </c>
      <c r="C95" s="34" t="s">
        <v>205</v>
      </c>
      <c r="D95" s="30" t="s">
        <v>208</v>
      </c>
      <c r="E95" s="34">
        <v>2395</v>
      </c>
      <c r="F95" s="34">
        <v>0</v>
      </c>
      <c r="G95" s="44"/>
      <c r="H95" s="17" t="s">
        <v>278</v>
      </c>
      <c r="I95" s="27" t="str">
        <f>VLOOKUP(H95,'Flat Owner List for Vlookup'!C:D,2,FALSE)</f>
        <v>SUNITA SINGH/LOKENDRA SINGH</v>
      </c>
      <c r="J95" s="30" t="s">
        <v>907</v>
      </c>
      <c r="K95" s="42" t="s">
        <v>950</v>
      </c>
    </row>
    <row r="96" spans="1:11" x14ac:dyDescent="0.25">
      <c r="A96" s="21">
        <v>44286</v>
      </c>
      <c r="B96" s="30" t="s">
        <v>944</v>
      </c>
      <c r="C96" s="34" t="s">
        <v>205</v>
      </c>
      <c r="D96" s="30" t="s">
        <v>208</v>
      </c>
      <c r="E96" s="34">
        <v>2200</v>
      </c>
      <c r="F96" s="34">
        <v>0</v>
      </c>
      <c r="G96" s="44"/>
      <c r="H96" s="17" t="s">
        <v>271</v>
      </c>
      <c r="I96" s="27" t="str">
        <f>VLOOKUP(H96,'Flat Owner List for Vlookup'!C:D,2,FALSE)</f>
        <v>PRATIBHA JAICHAND UPADHYAY</v>
      </c>
      <c r="J96" s="30" t="s">
        <v>907</v>
      </c>
      <c r="K96" s="42" t="s">
        <v>950</v>
      </c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42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42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30"/>
      <c r="K99" s="42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42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42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42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30"/>
      <c r="K103" s="42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42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42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26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26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26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26"/>
    </row>
    <row r="110" spans="1:11" x14ac:dyDescent="0.25">
      <c r="A110" s="21"/>
      <c r="B110" s="30"/>
      <c r="C110" s="34"/>
      <c r="D110" s="30"/>
      <c r="E110" s="34"/>
      <c r="F110" s="34"/>
      <c r="G110" s="44"/>
      <c r="H110" s="17"/>
      <c r="I110" s="27"/>
      <c r="J110" s="30"/>
      <c r="K110" s="26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26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26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26"/>
    </row>
    <row r="114" spans="1:11" x14ac:dyDescent="0.25">
      <c r="A114" s="21"/>
      <c r="B114" s="30"/>
      <c r="C114" s="34"/>
      <c r="D114" s="30"/>
      <c r="E114" s="34"/>
      <c r="F114" s="34"/>
      <c r="G114" s="44"/>
      <c r="H114" s="17"/>
      <c r="I114" s="27"/>
      <c r="J114" s="30"/>
      <c r="K114" s="26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30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26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26"/>
    </row>
    <row r="118" spans="1:11" x14ac:dyDescent="0.25">
      <c r="A118" s="21"/>
      <c r="B118" s="30"/>
      <c r="C118" s="34"/>
      <c r="D118" s="30"/>
      <c r="E118" s="34"/>
      <c r="F118" s="34"/>
      <c r="G118" s="44"/>
      <c r="H118" s="17"/>
      <c r="I118" s="27"/>
      <c r="J118" s="30"/>
      <c r="K118" s="26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26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26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26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26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26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26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30"/>
      <c r="K125" s="26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26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26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26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26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26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26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26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26"/>
    </row>
    <row r="134" spans="1:11" x14ac:dyDescent="0.2">
      <c r="A134" s="21"/>
      <c r="B134" s="1"/>
      <c r="C134" s="34"/>
      <c r="D134" s="1"/>
      <c r="E134" s="34"/>
      <c r="F134" s="34"/>
      <c r="G134" s="44"/>
      <c r="H134" s="17"/>
      <c r="I134" s="1"/>
      <c r="J134" s="30"/>
      <c r="K134" s="26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26"/>
    </row>
    <row r="136" spans="1:11" x14ac:dyDescent="0.25">
      <c r="A136" s="21"/>
      <c r="B136" s="30"/>
      <c r="C136" s="34"/>
      <c r="D136" s="30"/>
      <c r="E136" s="34"/>
      <c r="F136" s="34"/>
      <c r="G136" s="44"/>
      <c r="H136" s="17"/>
      <c r="I136" s="27"/>
      <c r="J136" s="30"/>
      <c r="K136" s="26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26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26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26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26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27"/>
      <c r="K141" s="26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26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26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26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26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26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26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26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26"/>
    </row>
    <row r="152" spans="1:11" x14ac:dyDescent="0.2">
      <c r="A152" s="21"/>
      <c r="B152" s="1"/>
      <c r="C152" s="34"/>
      <c r="D152" s="1"/>
      <c r="E152" s="34"/>
      <c r="F152" s="34"/>
      <c r="G152" s="44"/>
      <c r="H152" s="17"/>
      <c r="I152" s="1"/>
      <c r="J152" s="30"/>
      <c r="K152" s="26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26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26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  <row r="157" spans="1:11" x14ac:dyDescent="0.25">
      <c r="A157" s="21"/>
      <c r="B157" s="30"/>
      <c r="C157" s="34"/>
      <c r="D157" s="30"/>
      <c r="E157" s="34"/>
      <c r="F157" s="34"/>
      <c r="G157" s="44"/>
      <c r="H157" s="17"/>
      <c r="I157" s="27"/>
      <c r="J157" s="30"/>
      <c r="K157" s="26"/>
    </row>
    <row r="158" spans="1:11" x14ac:dyDescent="0.25">
      <c r="A158" s="21"/>
      <c r="B158" s="30"/>
      <c r="C158" s="34"/>
      <c r="D158" s="30"/>
      <c r="E158" s="34"/>
      <c r="F158" s="34"/>
      <c r="G158" s="44"/>
      <c r="H158" s="17"/>
      <c r="I158" s="27"/>
      <c r="J158" s="30"/>
      <c r="K158" s="26"/>
    </row>
    <row r="159" spans="1:11" x14ac:dyDescent="0.25">
      <c r="A159" s="21"/>
      <c r="B159" s="30"/>
      <c r="C159" s="34"/>
      <c r="D159" s="30"/>
      <c r="E159" s="34"/>
      <c r="F159" s="34"/>
      <c r="G159" s="44"/>
      <c r="H159" s="17"/>
      <c r="I159" s="27"/>
      <c r="J159" s="30"/>
      <c r="K159" s="26"/>
    </row>
    <row r="160" spans="1:11" x14ac:dyDescent="0.25">
      <c r="A160" s="21"/>
      <c r="B160" s="30"/>
      <c r="C160" s="34"/>
      <c r="D160" s="30"/>
      <c r="E160" s="34"/>
      <c r="F160" s="34"/>
      <c r="G160" s="44"/>
      <c r="H160" s="17"/>
      <c r="I160" s="27"/>
      <c r="J160" s="30"/>
      <c r="K160" s="26"/>
    </row>
    <row r="161" spans="1:11" x14ac:dyDescent="0.25">
      <c r="A161" s="21"/>
      <c r="B161" s="30"/>
      <c r="C161" s="34"/>
      <c r="D161" s="30"/>
      <c r="E161" s="34"/>
      <c r="F161" s="34"/>
      <c r="G161" s="44"/>
      <c r="H161" s="17"/>
      <c r="I161" s="27"/>
      <c r="J161" s="30"/>
      <c r="K161" s="26"/>
    </row>
    <row r="162" spans="1:11" x14ac:dyDescent="0.25">
      <c r="A162" s="21"/>
      <c r="B162" s="30"/>
      <c r="C162" s="34"/>
      <c r="D162" s="30"/>
      <c r="E162" s="34"/>
      <c r="F162" s="34"/>
      <c r="G162" s="44"/>
      <c r="H162" s="17"/>
      <c r="I162" s="27"/>
      <c r="J162" s="30"/>
      <c r="K162" s="26"/>
    </row>
    <row r="163" spans="1:11" x14ac:dyDescent="0.25">
      <c r="A163" s="21"/>
      <c r="B163" s="30"/>
      <c r="C163" s="34"/>
      <c r="D163" s="30"/>
      <c r="E163" s="34"/>
      <c r="F163" s="34"/>
      <c r="G163" s="44"/>
      <c r="H163" s="17"/>
      <c r="I163" s="27"/>
      <c r="J163" s="30"/>
      <c r="K163" s="26"/>
    </row>
    <row r="164" spans="1:11" x14ac:dyDescent="0.25">
      <c r="A164" s="21"/>
      <c r="B164" s="30"/>
      <c r="C164" s="34"/>
      <c r="D164" s="30"/>
      <c r="E164" s="34"/>
      <c r="F164" s="34"/>
      <c r="G164" s="44"/>
      <c r="H164" s="17"/>
      <c r="I164" s="27"/>
      <c r="J164" s="30"/>
      <c r="K164" s="26"/>
    </row>
    <row r="165" spans="1:11" x14ac:dyDescent="0.25">
      <c r="A165" s="21"/>
      <c r="B165" s="30"/>
      <c r="C165" s="34"/>
      <c r="D165" s="30"/>
      <c r="E165" s="34"/>
      <c r="F165" s="34"/>
      <c r="G165" s="44"/>
      <c r="H165" s="17"/>
      <c r="I165" s="27"/>
      <c r="J165" s="30"/>
      <c r="K165" s="26"/>
    </row>
    <row r="166" spans="1:11" x14ac:dyDescent="0.25">
      <c r="A166" s="21"/>
      <c r="B166" s="30"/>
      <c r="C166" s="34"/>
      <c r="D166" s="30"/>
      <c r="E166" s="34"/>
      <c r="F166" s="34"/>
      <c r="G166" s="44"/>
      <c r="H166" s="17"/>
      <c r="I166" s="27"/>
      <c r="J166" s="30"/>
      <c r="K166" s="26"/>
    </row>
    <row r="167" spans="1:11" x14ac:dyDescent="0.25">
      <c r="A167" s="21"/>
      <c r="B167" s="30"/>
      <c r="C167" s="34"/>
      <c r="D167" s="30"/>
      <c r="E167" s="34"/>
      <c r="F167" s="34"/>
      <c r="G167" s="44"/>
      <c r="H167" s="17"/>
      <c r="I167" s="27"/>
      <c r="J167" s="30"/>
      <c r="K167" s="26"/>
    </row>
    <row r="168" spans="1:11" x14ac:dyDescent="0.25">
      <c r="A168" s="21"/>
      <c r="B168" s="30"/>
      <c r="C168" s="34"/>
      <c r="D168" s="30"/>
      <c r="E168" s="34"/>
      <c r="F168" s="34"/>
      <c r="G168" s="44"/>
      <c r="H168" s="17"/>
      <c r="I168" s="27"/>
      <c r="J168" s="30"/>
      <c r="K168" s="26"/>
    </row>
    <row r="169" spans="1:11" x14ac:dyDescent="0.25">
      <c r="A169" s="21"/>
      <c r="B169" s="30"/>
      <c r="C169" s="34"/>
      <c r="D169" s="30"/>
      <c r="E169" s="34"/>
      <c r="F169" s="34"/>
      <c r="G169" s="44"/>
      <c r="H169" s="17"/>
      <c r="I169" s="27"/>
      <c r="J169" s="30"/>
      <c r="K169" s="26"/>
    </row>
    <row r="170" spans="1:11" x14ac:dyDescent="0.25">
      <c r="A170" s="21"/>
      <c r="B170" s="30"/>
      <c r="C170" s="34"/>
      <c r="D170" s="30"/>
      <c r="E170" s="34"/>
      <c r="F170" s="34"/>
      <c r="G170" s="44"/>
      <c r="H170" s="17"/>
      <c r="I170" s="27"/>
      <c r="J170" s="30"/>
      <c r="K170" s="26"/>
    </row>
    <row r="171" spans="1:11" x14ac:dyDescent="0.25">
      <c r="A171" s="21"/>
      <c r="B171" s="30"/>
      <c r="C171" s="34"/>
      <c r="D171" s="30"/>
      <c r="E171" s="34"/>
      <c r="F171" s="34"/>
      <c r="G171" s="44"/>
      <c r="H171" s="17"/>
      <c r="I171" s="27"/>
      <c r="J171" s="30"/>
      <c r="K171" s="26"/>
    </row>
    <row r="172" spans="1:11" x14ac:dyDescent="0.25">
      <c r="A172" s="21"/>
      <c r="B172" s="30"/>
      <c r="C172" s="34"/>
      <c r="D172" s="30"/>
      <c r="E172" s="34"/>
      <c r="F172" s="34"/>
      <c r="G172" s="44"/>
      <c r="H172" s="17"/>
      <c r="I172" s="27"/>
      <c r="J172" s="30"/>
      <c r="K172" s="26"/>
    </row>
    <row r="173" spans="1:11" x14ac:dyDescent="0.25">
      <c r="A173" s="21"/>
      <c r="B173" s="30"/>
      <c r="C173" s="34"/>
      <c r="D173" s="30"/>
      <c r="E173" s="34"/>
      <c r="F173" s="34"/>
      <c r="G173" s="44"/>
      <c r="H173" s="17"/>
      <c r="I173" s="27"/>
      <c r="J173" s="30"/>
      <c r="K173" s="26"/>
    </row>
    <row r="174" spans="1:11" x14ac:dyDescent="0.25">
      <c r="A174" s="21"/>
      <c r="B174" s="30"/>
      <c r="C174" s="34"/>
      <c r="D174" s="30"/>
      <c r="E174" s="34"/>
      <c r="F174" s="34"/>
      <c r="G174" s="44"/>
      <c r="H174" s="17"/>
      <c r="I174" s="27"/>
      <c r="J174" s="30"/>
      <c r="K174" s="26"/>
    </row>
    <row r="175" spans="1:11" x14ac:dyDescent="0.25">
      <c r="A175" s="21"/>
      <c r="B175" s="30"/>
      <c r="C175" s="34"/>
      <c r="D175" s="30"/>
      <c r="E175" s="34"/>
      <c r="F175" s="34"/>
      <c r="G175" s="44"/>
      <c r="H175" s="17"/>
      <c r="I175" s="27"/>
      <c r="J175" s="30"/>
      <c r="K175" s="26"/>
    </row>
    <row r="176" spans="1:11" x14ac:dyDescent="0.25">
      <c r="A176" s="21"/>
      <c r="B176" s="30"/>
      <c r="C176" s="34"/>
      <c r="D176" s="30"/>
      <c r="E176" s="34"/>
      <c r="F176" s="34"/>
      <c r="G176" s="44"/>
      <c r="H176" s="17"/>
      <c r="I176" s="27"/>
      <c r="J176" s="30"/>
      <c r="K176" s="26"/>
    </row>
    <row r="177" spans="1:11" x14ac:dyDescent="0.25">
      <c r="A177" s="21"/>
      <c r="B177" s="30"/>
      <c r="C177" s="34"/>
      <c r="D177" s="30"/>
      <c r="E177" s="34"/>
      <c r="F177" s="34"/>
      <c r="G177" s="44"/>
      <c r="H177" s="17"/>
      <c r="I177" s="27"/>
      <c r="J177" s="30"/>
      <c r="K177" s="26"/>
    </row>
    <row r="178" spans="1:11" x14ac:dyDescent="0.25">
      <c r="A178" s="21"/>
      <c r="B178" s="30"/>
      <c r="C178" s="34"/>
      <c r="D178" s="30"/>
      <c r="E178" s="34"/>
      <c r="F178" s="34"/>
      <c r="G178" s="44"/>
      <c r="H178" s="17"/>
      <c r="I178" s="27"/>
      <c r="J178" s="30"/>
      <c r="K178" s="26"/>
    </row>
    <row r="179" spans="1:11" x14ac:dyDescent="0.25">
      <c r="A179" s="21"/>
      <c r="B179" s="30"/>
      <c r="C179" s="34"/>
      <c r="D179" s="30"/>
      <c r="E179" s="34"/>
      <c r="F179" s="34"/>
      <c r="G179" s="44"/>
      <c r="H179" s="17"/>
      <c r="I179" s="27"/>
      <c r="J179" s="30"/>
      <c r="K179" s="26"/>
    </row>
    <row r="180" spans="1:11" x14ac:dyDescent="0.25">
      <c r="A180" s="21"/>
      <c r="B180" s="30"/>
      <c r="C180" s="34"/>
      <c r="D180" s="30"/>
      <c r="E180" s="34"/>
      <c r="F180" s="34"/>
      <c r="G180" s="44"/>
      <c r="H180" s="17"/>
      <c r="I180" s="27"/>
      <c r="J180" s="30"/>
      <c r="K180" s="26"/>
    </row>
    <row r="181" spans="1:11" x14ac:dyDescent="0.25">
      <c r="A181" s="21"/>
      <c r="B181" s="30"/>
      <c r="C181" s="34"/>
      <c r="D181" s="30"/>
      <c r="E181" s="34"/>
      <c r="F181" s="34"/>
      <c r="G181" s="44"/>
      <c r="H181" s="17"/>
      <c r="I181" s="27"/>
      <c r="J181" s="30"/>
      <c r="K181" s="26"/>
    </row>
    <row r="182" spans="1:11" x14ac:dyDescent="0.25">
      <c r="A182" s="21"/>
      <c r="B182" s="30"/>
      <c r="C182" s="34"/>
      <c r="D182" s="30"/>
      <c r="E182" s="34"/>
      <c r="F182" s="34"/>
      <c r="G182" s="44"/>
      <c r="H182" s="17"/>
      <c r="I182" s="27"/>
      <c r="J182" s="30"/>
      <c r="K182" s="26"/>
    </row>
    <row r="183" spans="1:11" x14ac:dyDescent="0.25">
      <c r="A183" s="21"/>
      <c r="B183" s="30"/>
      <c r="C183" s="34"/>
      <c r="D183" s="30"/>
      <c r="E183" s="34"/>
      <c r="F183" s="34"/>
      <c r="G183" s="44"/>
      <c r="H183" s="17"/>
      <c r="I183" s="27"/>
      <c r="J183" s="30"/>
      <c r="K183" s="26"/>
    </row>
    <row r="184" spans="1:11" x14ac:dyDescent="0.25">
      <c r="A184" s="21"/>
      <c r="B184" s="30"/>
      <c r="C184" s="34"/>
      <c r="D184" s="30"/>
      <c r="E184" s="34"/>
      <c r="F184" s="34"/>
      <c r="G184" s="44"/>
      <c r="H184" s="17"/>
      <c r="I184" s="27"/>
      <c r="J184" s="30"/>
      <c r="K184" s="26"/>
    </row>
    <row r="185" spans="1:11" x14ac:dyDescent="0.25">
      <c r="A185" s="21"/>
      <c r="B185" s="30"/>
      <c r="C185" s="34"/>
      <c r="D185" s="30"/>
      <c r="E185" s="34"/>
      <c r="F185" s="34"/>
      <c r="G185" s="44"/>
      <c r="H185" s="17"/>
      <c r="I185" s="27"/>
      <c r="J185" s="30"/>
      <c r="K185" s="26"/>
    </row>
    <row r="186" spans="1:11" x14ac:dyDescent="0.25">
      <c r="A186" s="21"/>
      <c r="B186" s="30"/>
      <c r="C186" s="34"/>
      <c r="D186" s="30"/>
      <c r="E186" s="34"/>
      <c r="F186" s="34"/>
      <c r="G186" s="44"/>
      <c r="H186" s="17"/>
      <c r="I186" s="27"/>
      <c r="J186" s="30"/>
      <c r="K186" s="26"/>
    </row>
    <row r="187" spans="1:11" x14ac:dyDescent="0.25">
      <c r="A187" s="21"/>
      <c r="B187" s="30"/>
      <c r="C187" s="34"/>
      <c r="D187" s="30"/>
      <c r="E187" s="34"/>
      <c r="F187" s="34"/>
      <c r="G187" s="44"/>
      <c r="H187" s="17"/>
      <c r="I187" s="27"/>
      <c r="J187" s="30"/>
      <c r="K187" s="26"/>
    </row>
    <row r="188" spans="1:11" x14ac:dyDescent="0.25">
      <c r="A188" s="21"/>
      <c r="B188" s="30"/>
      <c r="C188" s="34"/>
      <c r="D188" s="30"/>
      <c r="E188" s="34"/>
      <c r="F188" s="34"/>
      <c r="G188" s="44"/>
      <c r="H188" s="17"/>
      <c r="I188" s="27"/>
      <c r="J188" s="30"/>
      <c r="K188" s="26"/>
    </row>
    <row r="189" spans="1:11" x14ac:dyDescent="0.25">
      <c r="A189" s="21"/>
      <c r="B189" s="30"/>
      <c r="C189" s="34"/>
      <c r="D189" s="30"/>
      <c r="E189" s="34"/>
      <c r="F189" s="34"/>
      <c r="G189" s="44"/>
      <c r="H189" s="17"/>
      <c r="I189" s="27"/>
      <c r="J189" s="30"/>
      <c r="K189" s="26"/>
    </row>
    <row r="190" spans="1:11" x14ac:dyDescent="0.25">
      <c r="A190" s="21"/>
      <c r="B190" s="30"/>
      <c r="C190" s="34"/>
      <c r="D190" s="30"/>
      <c r="E190" s="34"/>
      <c r="F190" s="34"/>
      <c r="G190" s="44"/>
      <c r="H190" s="17"/>
      <c r="I190" s="27"/>
      <c r="J190" s="30"/>
      <c r="K190" s="26"/>
    </row>
    <row r="191" spans="1:11" x14ac:dyDescent="0.25">
      <c r="A191" s="21"/>
      <c r="B191" s="30"/>
      <c r="C191" s="34"/>
      <c r="D191" s="30"/>
      <c r="E191" s="34"/>
      <c r="F191" s="34"/>
      <c r="G191" s="44"/>
      <c r="H191" s="17"/>
      <c r="I191" s="27"/>
      <c r="J191" s="30"/>
      <c r="K191" s="26"/>
    </row>
    <row r="192" spans="1:11" x14ac:dyDescent="0.25">
      <c r="A192" s="21"/>
      <c r="B192" s="30"/>
      <c r="C192" s="34"/>
      <c r="D192" s="30"/>
      <c r="E192" s="34"/>
      <c r="F192" s="34"/>
      <c r="G192" s="44"/>
      <c r="H192" s="17"/>
      <c r="I192" s="27"/>
      <c r="J192" s="30"/>
      <c r="K192" s="26"/>
    </row>
    <row r="193" spans="1:11" x14ac:dyDescent="0.25">
      <c r="A193" s="21"/>
      <c r="B193" s="30"/>
      <c r="C193" s="34"/>
      <c r="D193" s="30"/>
      <c r="E193" s="34"/>
      <c r="F193" s="34"/>
      <c r="G193" s="44"/>
      <c r="H193" s="17"/>
      <c r="I193" s="27"/>
      <c r="J193" s="30"/>
      <c r="K193" s="26"/>
    </row>
    <row r="194" spans="1:11" x14ac:dyDescent="0.25">
      <c r="A194" s="21"/>
      <c r="B194" s="30"/>
      <c r="C194" s="34"/>
      <c r="D194" s="30"/>
      <c r="E194" s="34"/>
      <c r="F194" s="34"/>
      <c r="G194" s="44"/>
      <c r="H194" s="17"/>
      <c r="I194" s="27"/>
      <c r="J194" s="30"/>
      <c r="K194" s="26"/>
    </row>
    <row r="195" spans="1:11" x14ac:dyDescent="0.25">
      <c r="A195" s="21"/>
      <c r="B195" s="30"/>
      <c r="C195" s="34"/>
      <c r="D195" s="30"/>
      <c r="E195" s="34"/>
      <c r="F195" s="34"/>
      <c r="G195" s="44"/>
      <c r="H195" s="17"/>
      <c r="I195" s="27"/>
      <c r="J195" s="30"/>
      <c r="K195" s="26"/>
    </row>
    <row r="196" spans="1:11" x14ac:dyDescent="0.25">
      <c r="A196" s="21"/>
      <c r="B196" s="30"/>
      <c r="C196" s="34"/>
      <c r="D196" s="30"/>
      <c r="E196" s="34"/>
      <c r="F196" s="34"/>
      <c r="G196" s="44"/>
      <c r="H196" s="17"/>
      <c r="I196" s="27"/>
      <c r="J196" s="30"/>
      <c r="K196" s="26"/>
    </row>
    <row r="197" spans="1:11" x14ac:dyDescent="0.25">
      <c r="A197" s="21"/>
      <c r="B197" s="30"/>
      <c r="C197" s="34"/>
      <c r="D197" s="30"/>
      <c r="E197" s="34"/>
      <c r="F197" s="34"/>
      <c r="G197" s="44"/>
      <c r="H197" s="17"/>
      <c r="I197" s="27"/>
      <c r="J197" s="30"/>
      <c r="K197" s="26"/>
    </row>
    <row r="198" spans="1:11" x14ac:dyDescent="0.25">
      <c r="A198" s="21"/>
      <c r="B198" s="30"/>
      <c r="C198" s="34"/>
      <c r="D198" s="30"/>
      <c r="E198" s="34"/>
      <c r="F198" s="34"/>
      <c r="G198" s="44"/>
      <c r="H198" s="17"/>
      <c r="I198" s="27"/>
      <c r="J198" s="30"/>
      <c r="K198" s="26"/>
    </row>
    <row r="199" spans="1:11" x14ac:dyDescent="0.25">
      <c r="A199" s="21"/>
      <c r="B199" s="30"/>
      <c r="C199" s="34"/>
      <c r="D199" s="30"/>
      <c r="E199" s="34"/>
      <c r="F199" s="34"/>
      <c r="G199" s="44"/>
      <c r="H199" s="17"/>
      <c r="I199" s="27"/>
      <c r="J199" s="30"/>
      <c r="K199" s="26"/>
    </row>
    <row r="200" spans="1:11" x14ac:dyDescent="0.25">
      <c r="A200" s="21"/>
      <c r="B200" s="30"/>
      <c r="C200" s="34"/>
      <c r="D200" s="30"/>
      <c r="E200" s="34"/>
      <c r="F200" s="34"/>
      <c r="G200" s="44"/>
      <c r="H200" s="17"/>
      <c r="I200" s="27"/>
      <c r="J200" s="30"/>
      <c r="K200" s="26"/>
    </row>
    <row r="201" spans="1:11" x14ac:dyDescent="0.25">
      <c r="A201" s="21"/>
      <c r="B201" s="30"/>
      <c r="C201" s="34"/>
      <c r="D201" s="30"/>
      <c r="E201" s="34"/>
      <c r="F201" s="34"/>
      <c r="G201" s="44"/>
      <c r="H201" s="17"/>
      <c r="I201" s="27"/>
      <c r="J201" s="30"/>
      <c r="K201" s="26"/>
    </row>
    <row r="202" spans="1:11" x14ac:dyDescent="0.25">
      <c r="A202" s="21"/>
      <c r="B202" s="30"/>
      <c r="C202" s="34"/>
      <c r="D202" s="30"/>
      <c r="E202" s="34"/>
      <c r="F202" s="34"/>
      <c r="G202" s="44"/>
      <c r="H202" s="17"/>
      <c r="I202" s="27"/>
      <c r="J202" s="30"/>
      <c r="K202" s="26"/>
    </row>
    <row r="203" spans="1:11" x14ac:dyDescent="0.25">
      <c r="A203" s="21"/>
      <c r="B203" s="30"/>
      <c r="C203" s="34"/>
      <c r="D203" s="30"/>
      <c r="E203" s="34"/>
      <c r="F203" s="34"/>
      <c r="G203" s="44"/>
      <c r="H203" s="17"/>
      <c r="I203" s="27"/>
      <c r="J203" s="30"/>
      <c r="K203" s="26"/>
    </row>
    <row r="204" spans="1:11" x14ac:dyDescent="0.25">
      <c r="A204" s="21"/>
      <c r="B204" s="30"/>
      <c r="C204" s="34"/>
      <c r="D204" s="30"/>
      <c r="E204" s="34"/>
      <c r="F204" s="34"/>
      <c r="G204" s="44"/>
      <c r="H204" s="17"/>
      <c r="I204" s="27"/>
      <c r="J204" s="30"/>
      <c r="K204" s="26"/>
    </row>
    <row r="205" spans="1:11" x14ac:dyDescent="0.25">
      <c r="A205" s="21"/>
      <c r="B205" s="30"/>
      <c r="C205" s="34"/>
      <c r="D205" s="30"/>
      <c r="E205" s="34"/>
      <c r="F205" s="34"/>
      <c r="G205" s="44"/>
      <c r="H205" s="17"/>
      <c r="I205" s="27"/>
      <c r="J205" s="30"/>
      <c r="K205" s="26"/>
    </row>
    <row r="206" spans="1:11" x14ac:dyDescent="0.25">
      <c r="A206" s="21"/>
      <c r="B206" s="30"/>
      <c r="C206" s="34"/>
      <c r="D206" s="30"/>
      <c r="E206" s="34"/>
      <c r="F206" s="34"/>
      <c r="G206" s="44"/>
      <c r="H206" s="17"/>
      <c r="I206" s="27"/>
      <c r="J206" s="30"/>
      <c r="K206" s="26"/>
    </row>
    <row r="207" spans="1:11" x14ac:dyDescent="0.25">
      <c r="A207" s="21"/>
      <c r="B207" s="30"/>
      <c r="C207" s="34"/>
      <c r="D207" s="30"/>
      <c r="E207" s="34"/>
      <c r="F207" s="34"/>
      <c r="G207" s="44"/>
      <c r="H207" s="17"/>
      <c r="I207" s="27"/>
      <c r="J207" s="30"/>
      <c r="K207" s="26"/>
    </row>
    <row r="208" spans="1:11" x14ac:dyDescent="0.25">
      <c r="A208" s="21"/>
      <c r="B208" s="30"/>
      <c r="C208" s="34"/>
      <c r="D208" s="30"/>
      <c r="E208" s="34"/>
      <c r="F208" s="34"/>
      <c r="G208" s="44"/>
      <c r="H208" s="17"/>
      <c r="I208" s="27"/>
      <c r="J208" s="30"/>
      <c r="K208" s="26"/>
    </row>
    <row r="209" spans="1:11" x14ac:dyDescent="0.25">
      <c r="A209" s="21"/>
      <c r="B209" s="30"/>
      <c r="C209" s="34"/>
      <c r="D209" s="30"/>
      <c r="E209" s="34"/>
      <c r="F209" s="34"/>
      <c r="G209" s="44"/>
      <c r="H209" s="17"/>
      <c r="I209" s="27"/>
      <c r="J209" s="30"/>
      <c r="K209" s="26"/>
    </row>
    <row r="210" spans="1:11" x14ac:dyDescent="0.25">
      <c r="A210" s="21"/>
      <c r="B210" s="30"/>
      <c r="C210" s="34"/>
      <c r="D210" s="30"/>
      <c r="E210" s="34"/>
      <c r="F210" s="34"/>
      <c r="G210" s="44"/>
      <c r="H210" s="17"/>
      <c r="I210" s="27"/>
      <c r="J210" s="30"/>
      <c r="K210" s="26"/>
    </row>
    <row r="211" spans="1:11" x14ac:dyDescent="0.25">
      <c r="A211" s="21"/>
      <c r="B211" s="30"/>
      <c r="C211" s="34"/>
      <c r="D211" s="30"/>
      <c r="E211" s="34"/>
      <c r="F211" s="34"/>
      <c r="G211" s="44"/>
      <c r="H211" s="17"/>
      <c r="I211" s="27"/>
      <c r="J211" s="30"/>
      <c r="K211" s="26"/>
    </row>
    <row r="212" spans="1:11" x14ac:dyDescent="0.25">
      <c r="A212" s="21"/>
      <c r="B212" s="30"/>
      <c r="C212" s="34"/>
      <c r="D212" s="30"/>
      <c r="E212" s="34"/>
      <c r="F212" s="34"/>
      <c r="G212" s="44"/>
      <c r="H212" s="17"/>
      <c r="I212" s="27"/>
      <c r="J212" s="30"/>
      <c r="K212" s="26"/>
    </row>
    <row r="213" spans="1:11" x14ac:dyDescent="0.25">
      <c r="A213" s="21"/>
      <c r="B213" s="30"/>
      <c r="C213" s="34"/>
      <c r="D213" s="30"/>
      <c r="E213" s="34"/>
      <c r="F213" s="34"/>
      <c r="G213" s="44"/>
      <c r="H213" s="17"/>
      <c r="I213" s="27"/>
      <c r="J213" s="30"/>
      <c r="K213" s="26"/>
    </row>
    <row r="214" spans="1:11" x14ac:dyDescent="0.25">
      <c r="A214" s="21"/>
      <c r="B214" s="30"/>
      <c r="C214" s="34"/>
      <c r="D214" s="30"/>
      <c r="E214" s="34"/>
      <c r="F214" s="34"/>
      <c r="G214" s="44"/>
      <c r="H214" s="17"/>
      <c r="I214" s="27"/>
      <c r="J214" s="30"/>
      <c r="K214" s="26"/>
    </row>
    <row r="215" spans="1:11" x14ac:dyDescent="0.25">
      <c r="A215" s="21"/>
      <c r="B215" s="30"/>
      <c r="C215" s="34"/>
      <c r="D215" s="30"/>
      <c r="E215" s="34"/>
      <c r="F215" s="34"/>
      <c r="G215" s="44"/>
      <c r="H215" s="17"/>
      <c r="I215" s="27"/>
      <c r="J215" s="30"/>
      <c r="K215" s="26"/>
    </row>
    <row r="216" spans="1:11" x14ac:dyDescent="0.25">
      <c r="A216" s="21"/>
      <c r="B216" s="30"/>
      <c r="C216" s="34"/>
      <c r="D216" s="30"/>
      <c r="E216" s="34"/>
      <c r="F216" s="34"/>
      <c r="G216" s="44"/>
      <c r="H216" s="17"/>
      <c r="I216" s="27"/>
      <c r="J216" s="30"/>
      <c r="K216" s="26"/>
    </row>
    <row r="217" spans="1:11" x14ac:dyDescent="0.25">
      <c r="A217" s="21"/>
      <c r="B217" s="30"/>
      <c r="C217" s="34"/>
      <c r="D217" s="30"/>
      <c r="E217" s="34"/>
      <c r="F217" s="34"/>
      <c r="G217" s="44"/>
      <c r="H217" s="17"/>
      <c r="I217" s="27"/>
      <c r="J217" s="30"/>
      <c r="K217" s="26"/>
    </row>
    <row r="218" spans="1:11" x14ac:dyDescent="0.25">
      <c r="A218" s="21"/>
      <c r="B218" s="30"/>
      <c r="C218" s="34"/>
      <c r="D218" s="30"/>
      <c r="E218" s="34"/>
      <c r="F218" s="34"/>
      <c r="G218" s="44"/>
      <c r="H218" s="17"/>
      <c r="I218" s="27"/>
      <c r="J218" s="30"/>
      <c r="K218" s="26"/>
    </row>
    <row r="219" spans="1:11" x14ac:dyDescent="0.25">
      <c r="A219" s="21"/>
      <c r="B219" s="30"/>
      <c r="C219" s="34"/>
      <c r="D219" s="30"/>
      <c r="E219" s="34"/>
      <c r="F219" s="34"/>
      <c r="G219" s="44"/>
      <c r="H219" s="17"/>
      <c r="I219" s="27"/>
      <c r="J219" s="30"/>
      <c r="K219" s="26"/>
    </row>
    <row r="220" spans="1:11" x14ac:dyDescent="0.25">
      <c r="A220" s="21"/>
      <c r="B220" s="30"/>
      <c r="C220" s="34"/>
      <c r="D220" s="30"/>
      <c r="E220" s="34"/>
      <c r="F220" s="34"/>
      <c r="G220" s="44"/>
      <c r="H220" s="17"/>
      <c r="I220" s="27"/>
      <c r="J220" s="30"/>
      <c r="K220" s="26"/>
    </row>
    <row r="221" spans="1:11" x14ac:dyDescent="0.25">
      <c r="A221" s="21"/>
      <c r="B221" s="30"/>
      <c r="C221" s="34"/>
      <c r="D221" s="30"/>
      <c r="E221" s="34"/>
      <c r="F221" s="34"/>
      <c r="G221" s="44"/>
      <c r="H221" s="17"/>
      <c r="I221" s="27"/>
      <c r="J221" s="30"/>
      <c r="K221" s="26"/>
    </row>
    <row r="222" spans="1:11" x14ac:dyDescent="0.25">
      <c r="A222" s="21"/>
      <c r="B222" s="30"/>
      <c r="C222" s="34"/>
      <c r="D222" s="30"/>
      <c r="E222" s="34"/>
      <c r="F222" s="34"/>
      <c r="G222" s="44"/>
      <c r="H222" s="17"/>
      <c r="I222" s="27"/>
      <c r="J222" s="30"/>
      <c r="K222" s="26"/>
    </row>
    <row r="223" spans="1:11" x14ac:dyDescent="0.25">
      <c r="A223" s="21"/>
      <c r="B223" s="30"/>
      <c r="C223" s="34"/>
      <c r="D223" s="30"/>
      <c r="E223" s="34"/>
      <c r="F223" s="34"/>
      <c r="G223" s="44"/>
      <c r="H223" s="17"/>
      <c r="I223" s="27"/>
      <c r="J223" s="30"/>
      <c r="K223" s="26"/>
    </row>
    <row r="224" spans="1:11" x14ac:dyDescent="0.25">
      <c r="A224" s="21"/>
      <c r="B224" s="30"/>
      <c r="C224" s="34"/>
      <c r="D224" s="30"/>
      <c r="E224" s="34"/>
      <c r="F224" s="34"/>
      <c r="G224" s="44"/>
      <c r="H224" s="17"/>
      <c r="I224" s="27"/>
      <c r="J224" s="30"/>
      <c r="K224" s="26"/>
    </row>
    <row r="225" spans="1:11" x14ac:dyDescent="0.25">
      <c r="A225" s="21"/>
      <c r="B225" s="30"/>
      <c r="C225" s="34"/>
      <c r="D225" s="30"/>
      <c r="E225" s="34"/>
      <c r="F225" s="34"/>
      <c r="G225" s="44"/>
      <c r="H225" s="17"/>
      <c r="I225" s="27"/>
      <c r="J225" s="30"/>
      <c r="K225" s="26"/>
    </row>
    <row r="226" spans="1:11" x14ac:dyDescent="0.25">
      <c r="A226" s="21"/>
      <c r="B226" s="30"/>
      <c r="C226" s="34"/>
      <c r="D226" s="30"/>
      <c r="E226" s="34"/>
      <c r="F226" s="34"/>
      <c r="G226" s="44"/>
      <c r="H226" s="17"/>
      <c r="I226" s="27"/>
      <c r="J226" s="30"/>
      <c r="K226" s="26"/>
    </row>
    <row r="227" spans="1:11" x14ac:dyDescent="0.25">
      <c r="A227" s="21"/>
      <c r="B227" s="30"/>
      <c r="C227" s="34"/>
      <c r="D227" s="30"/>
      <c r="E227" s="34"/>
      <c r="F227" s="34"/>
      <c r="G227" s="44"/>
      <c r="H227" s="17"/>
      <c r="I227" s="27"/>
      <c r="J227" s="30"/>
      <c r="K227" s="26"/>
    </row>
    <row r="228" spans="1:11" x14ac:dyDescent="0.25">
      <c r="A228" s="21"/>
      <c r="B228" s="30"/>
      <c r="C228" s="34"/>
      <c r="D228" s="30"/>
      <c r="E228" s="34"/>
      <c r="F228" s="34"/>
      <c r="G228" s="44"/>
      <c r="H228" s="17"/>
      <c r="I228" s="27"/>
      <c r="J228" s="30"/>
      <c r="K228" s="26"/>
    </row>
    <row r="229" spans="1:11" x14ac:dyDescent="0.25">
      <c r="A229" s="21"/>
      <c r="B229" s="30"/>
      <c r="C229" s="34"/>
      <c r="D229" s="30"/>
      <c r="E229" s="34"/>
      <c r="F229" s="34"/>
      <c r="G229" s="44"/>
      <c r="H229" s="17"/>
      <c r="I229" s="27"/>
      <c r="J229" s="30"/>
      <c r="K229" s="26"/>
    </row>
    <row r="230" spans="1:11" x14ac:dyDescent="0.25">
      <c r="A230" s="21"/>
      <c r="B230" s="30"/>
      <c r="C230" s="34"/>
      <c r="D230" s="30"/>
      <c r="E230" s="34"/>
      <c r="F230" s="34"/>
      <c r="G230" s="44"/>
      <c r="H230" s="17"/>
      <c r="I230" s="27"/>
      <c r="J230" s="30"/>
      <c r="K230" s="26"/>
    </row>
    <row r="231" spans="1:11" x14ac:dyDescent="0.25">
      <c r="A231" s="21"/>
      <c r="B231" s="30"/>
      <c r="C231" s="34"/>
      <c r="D231" s="30"/>
      <c r="E231" s="34"/>
      <c r="F231" s="34"/>
      <c r="G231" s="44"/>
      <c r="H231" s="17"/>
      <c r="I231" s="27"/>
      <c r="J231" s="30"/>
      <c r="K231" s="26"/>
    </row>
    <row r="232" spans="1:11" x14ac:dyDescent="0.25">
      <c r="A232" s="21"/>
      <c r="B232" s="30"/>
      <c r="C232" s="34"/>
      <c r="D232" s="30"/>
      <c r="E232" s="34"/>
      <c r="F232" s="34"/>
      <c r="G232" s="44"/>
      <c r="H232" s="17"/>
      <c r="I232" s="27"/>
      <c r="J232" s="30"/>
      <c r="K232" s="26"/>
    </row>
    <row r="233" spans="1:11" x14ac:dyDescent="0.25">
      <c r="A233" s="21"/>
      <c r="B233" s="30"/>
      <c r="C233" s="34"/>
      <c r="D233" s="30"/>
      <c r="E233" s="34"/>
      <c r="F233" s="34"/>
      <c r="G233" s="44"/>
      <c r="H233" s="17"/>
      <c r="I233" s="27"/>
      <c r="J233" s="30"/>
      <c r="K233" s="26"/>
    </row>
    <row r="234" spans="1:11" x14ac:dyDescent="0.25">
      <c r="A234" s="21"/>
      <c r="B234" s="30"/>
      <c r="C234" s="34"/>
      <c r="D234" s="30"/>
      <c r="E234" s="34"/>
      <c r="F234" s="34"/>
      <c r="G234" s="44"/>
      <c r="H234" s="17"/>
      <c r="I234" s="27"/>
      <c r="J234" s="30"/>
      <c r="K234" s="26"/>
    </row>
    <row r="235" spans="1:11" x14ac:dyDescent="0.25">
      <c r="A235" s="21"/>
      <c r="B235" s="30"/>
      <c r="C235" s="34"/>
      <c r="D235" s="30"/>
      <c r="E235" s="34"/>
      <c r="F235" s="34"/>
      <c r="G235" s="44"/>
      <c r="H235" s="17"/>
      <c r="I235" s="27"/>
      <c r="J235" s="30"/>
      <c r="K235" s="26"/>
    </row>
    <row r="236" spans="1:11" x14ac:dyDescent="0.25">
      <c r="A236" s="21"/>
      <c r="B236" s="30"/>
      <c r="C236" s="34"/>
      <c r="D236" s="30"/>
      <c r="E236" s="34"/>
      <c r="F236" s="34"/>
      <c r="G236" s="44"/>
      <c r="H236" s="17"/>
      <c r="I236" s="27"/>
      <c r="J236" s="30"/>
      <c r="K236" s="26"/>
    </row>
    <row r="237" spans="1:11" x14ac:dyDescent="0.25">
      <c r="A237" s="21"/>
      <c r="B237" s="30"/>
      <c r="C237" s="34"/>
      <c r="D237" s="30"/>
      <c r="E237" s="34"/>
      <c r="F237" s="34"/>
      <c r="G237" s="44"/>
      <c r="H237" s="17"/>
      <c r="I237" s="27"/>
      <c r="J237" s="30"/>
      <c r="K237" s="26"/>
    </row>
    <row r="238" spans="1:11" x14ac:dyDescent="0.25">
      <c r="A238" s="21"/>
      <c r="B238" s="30"/>
      <c r="C238" s="34"/>
      <c r="D238" s="30"/>
      <c r="E238" s="34"/>
      <c r="F238" s="34"/>
      <c r="G238" s="44"/>
      <c r="H238" s="17"/>
      <c r="I238" s="27"/>
      <c r="J238" s="30"/>
      <c r="K238" s="26"/>
    </row>
    <row r="239" spans="1:11" x14ac:dyDescent="0.25">
      <c r="A239" s="21"/>
      <c r="B239" s="30"/>
      <c r="C239" s="34"/>
      <c r="D239" s="30"/>
      <c r="E239" s="34"/>
      <c r="F239" s="34"/>
      <c r="G239" s="44"/>
      <c r="H239" s="17"/>
      <c r="I239" s="27"/>
      <c r="J239" s="30"/>
      <c r="K239" s="26"/>
    </row>
    <row r="240" spans="1:11" x14ac:dyDescent="0.25">
      <c r="A240" s="21"/>
      <c r="B240" s="30"/>
      <c r="C240" s="34"/>
      <c r="D240" s="30"/>
      <c r="E240" s="34"/>
      <c r="F240" s="34"/>
      <c r="G240" s="44"/>
      <c r="H240" s="17"/>
      <c r="I240" s="27"/>
      <c r="J240" s="30"/>
      <c r="K240" s="26"/>
    </row>
    <row r="241" spans="1:11" x14ac:dyDescent="0.25">
      <c r="A241" s="21"/>
      <c r="B241" s="30"/>
      <c r="C241" s="34"/>
      <c r="D241" s="30"/>
      <c r="E241" s="34"/>
      <c r="F241" s="34"/>
      <c r="G241" s="44"/>
      <c r="H241" s="17"/>
      <c r="I241" s="27"/>
      <c r="J241" s="30"/>
      <c r="K241" s="26"/>
    </row>
    <row r="242" spans="1:11" x14ac:dyDescent="0.25">
      <c r="A242" s="21"/>
      <c r="B242" s="30"/>
      <c r="C242" s="34"/>
      <c r="D242" s="30"/>
      <c r="E242" s="34"/>
      <c r="F242" s="34"/>
      <c r="G242" s="44"/>
      <c r="H242" s="17"/>
      <c r="I242" s="27"/>
      <c r="J242" s="30"/>
      <c r="K242" s="26"/>
    </row>
    <row r="243" spans="1:11" x14ac:dyDescent="0.25">
      <c r="A243" s="21"/>
      <c r="B243" s="30"/>
      <c r="C243" s="34"/>
      <c r="D243" s="30"/>
      <c r="E243" s="34"/>
      <c r="F243" s="34"/>
      <c r="G243" s="44"/>
      <c r="H243" s="17"/>
      <c r="I243" s="27"/>
      <c r="J243" s="30"/>
      <c r="K243" s="26"/>
    </row>
    <row r="244" spans="1:11" x14ac:dyDescent="0.25">
      <c r="A244" s="21"/>
      <c r="B244" s="30"/>
      <c r="C244" s="34"/>
      <c r="D244" s="30"/>
      <c r="E244" s="34"/>
      <c r="F244" s="34"/>
      <c r="G244" s="44"/>
      <c r="H244" s="17"/>
      <c r="I244" s="27"/>
      <c r="J244" s="30"/>
      <c r="K244" s="42"/>
    </row>
    <row r="245" spans="1:11" x14ac:dyDescent="0.25">
      <c r="A245" s="21"/>
      <c r="B245" s="30"/>
      <c r="C245" s="34"/>
      <c r="D245" s="30"/>
      <c r="E245" s="34"/>
      <c r="F245" s="34"/>
      <c r="G245" s="44"/>
      <c r="H245" s="17"/>
      <c r="I245" s="27"/>
      <c r="J245" s="30"/>
      <c r="K245" s="42"/>
    </row>
    <row r="246" spans="1:11" x14ac:dyDescent="0.25">
      <c r="A246" s="21"/>
      <c r="B246" s="30"/>
      <c r="C246" s="34"/>
      <c r="D246" s="30"/>
      <c r="E246" s="34"/>
      <c r="F246" s="34"/>
      <c r="G246" s="44"/>
      <c r="H246" s="17"/>
      <c r="I246" s="27"/>
      <c r="J246" s="30"/>
      <c r="K246" s="42"/>
    </row>
    <row r="247" spans="1:11" x14ac:dyDescent="0.25">
      <c r="A247" s="21"/>
      <c r="B247" s="30"/>
      <c r="C247" s="34"/>
      <c r="D247" s="30"/>
      <c r="E247" s="34"/>
      <c r="F247" s="34"/>
      <c r="G247" s="44"/>
      <c r="H247" s="17"/>
      <c r="I247" s="27"/>
      <c r="J247" s="30"/>
      <c r="K247" s="42"/>
    </row>
    <row r="248" spans="1:11" x14ac:dyDescent="0.25">
      <c r="A248" s="21"/>
      <c r="B248" s="30"/>
      <c r="C248" s="34"/>
      <c r="D248" s="30"/>
      <c r="E248" s="34"/>
      <c r="F248" s="34"/>
      <c r="G248" s="44"/>
      <c r="H248" s="17"/>
      <c r="I248" s="27"/>
      <c r="J248" s="30"/>
      <c r="K248" s="26"/>
    </row>
    <row r="249" spans="1:11" x14ac:dyDescent="0.25">
      <c r="A249" s="21"/>
      <c r="B249" s="30"/>
      <c r="C249" s="34"/>
      <c r="D249" s="30"/>
      <c r="E249" s="34"/>
      <c r="F249" s="34"/>
      <c r="G249" s="44"/>
      <c r="H249" s="17"/>
      <c r="I249" s="27"/>
      <c r="J249" s="30"/>
      <c r="K249" s="26"/>
    </row>
    <row r="250" spans="1:11" x14ac:dyDescent="0.25">
      <c r="A250" s="21"/>
      <c r="B250" s="30"/>
      <c r="C250" s="34"/>
      <c r="D250" s="30"/>
      <c r="E250" s="34"/>
      <c r="F250" s="34"/>
      <c r="G250" s="44"/>
      <c r="H250" s="17"/>
      <c r="I250" s="27"/>
      <c r="J250" s="30"/>
      <c r="K250" s="26"/>
    </row>
    <row r="251" spans="1:11" x14ac:dyDescent="0.25">
      <c r="A251" s="21"/>
      <c r="B251" s="30"/>
      <c r="C251" s="34"/>
      <c r="D251" s="30"/>
      <c r="E251" s="34"/>
      <c r="F251" s="34"/>
      <c r="G251" s="44"/>
      <c r="H251" s="17"/>
      <c r="I251" s="27"/>
      <c r="J251" s="30"/>
      <c r="K251" s="26"/>
    </row>
    <row r="252" spans="1:11" x14ac:dyDescent="0.25">
      <c r="A252" s="21"/>
      <c r="B252" s="30"/>
      <c r="C252" s="34"/>
      <c r="D252" s="30"/>
      <c r="E252" s="34"/>
      <c r="F252" s="34"/>
      <c r="G252" s="44"/>
      <c r="H252" s="17"/>
      <c r="I252" s="27"/>
      <c r="J252" s="30"/>
      <c r="K252" s="26"/>
    </row>
    <row r="253" spans="1:11" x14ac:dyDescent="0.25">
      <c r="A253" s="21"/>
      <c r="B253" s="30"/>
      <c r="C253" s="34"/>
      <c r="D253" s="30"/>
      <c r="E253" s="34"/>
      <c r="F253" s="34"/>
      <c r="G253" s="44"/>
      <c r="H253" s="17"/>
      <c r="I253" s="27"/>
      <c r="J253" s="30"/>
      <c r="K253" s="26"/>
    </row>
    <row r="254" spans="1:11" x14ac:dyDescent="0.25">
      <c r="A254" s="21"/>
      <c r="B254" s="30"/>
      <c r="C254" s="34"/>
      <c r="D254" s="30"/>
      <c r="E254" s="34"/>
      <c r="F254" s="34"/>
      <c r="G254" s="44"/>
      <c r="H254" s="17"/>
      <c r="I254" s="27"/>
      <c r="J254" s="30"/>
      <c r="K254" s="26"/>
    </row>
    <row r="255" spans="1:11" x14ac:dyDescent="0.25">
      <c r="A255" s="21"/>
      <c r="B255" s="30"/>
      <c r="C255" s="34"/>
      <c r="D255" s="30"/>
      <c r="E255" s="34"/>
      <c r="F255" s="34"/>
      <c r="G255" s="44"/>
      <c r="H255" s="17"/>
      <c r="I255" s="27"/>
      <c r="J255" s="30"/>
      <c r="K255" s="26"/>
    </row>
    <row r="256" spans="1:11" x14ac:dyDescent="0.25">
      <c r="A256" s="21"/>
      <c r="B256" s="30"/>
      <c r="C256" s="34"/>
      <c r="D256" s="30"/>
      <c r="E256" s="34"/>
      <c r="F256" s="34"/>
      <c r="G256" s="44"/>
      <c r="H256" s="17"/>
      <c r="I256" s="27"/>
      <c r="J256" s="30"/>
      <c r="K256" s="26"/>
    </row>
    <row r="257" spans="1:11" x14ac:dyDescent="0.25">
      <c r="A257" s="21"/>
      <c r="B257" s="30"/>
      <c r="C257" s="34"/>
      <c r="D257" s="30"/>
      <c r="E257" s="34"/>
      <c r="F257" s="34"/>
      <c r="G257" s="44"/>
      <c r="H257" s="17"/>
      <c r="I257" s="27"/>
      <c r="J257" s="30"/>
      <c r="K257" s="26"/>
    </row>
    <row r="258" spans="1:11" x14ac:dyDescent="0.25">
      <c r="A258" s="21"/>
      <c r="B258" s="30"/>
      <c r="C258" s="34"/>
      <c r="D258" s="30"/>
      <c r="E258" s="34"/>
      <c r="F258" s="34"/>
      <c r="G258" s="44"/>
      <c r="H258" s="17"/>
      <c r="I258" s="27"/>
      <c r="J258" s="30"/>
      <c r="K258" s="26"/>
    </row>
    <row r="259" spans="1:11" x14ac:dyDescent="0.25">
      <c r="A259" s="21"/>
      <c r="B259" s="30"/>
      <c r="C259" s="34"/>
      <c r="D259" s="30"/>
      <c r="E259" s="34"/>
      <c r="F259" s="34"/>
      <c r="G259" s="44"/>
      <c r="H259" s="17"/>
      <c r="I259" s="27"/>
      <c r="J259" s="30"/>
      <c r="K259" s="26"/>
    </row>
    <row r="260" spans="1:11" x14ac:dyDescent="0.25">
      <c r="A260" s="21"/>
      <c r="B260" s="30"/>
      <c r="C260" s="34"/>
      <c r="D260" s="30"/>
      <c r="E260" s="34"/>
      <c r="F260" s="34"/>
      <c r="G260" s="44"/>
      <c r="H260" s="17"/>
      <c r="I260" s="27"/>
      <c r="J260" s="30"/>
      <c r="K260" s="26"/>
    </row>
    <row r="261" spans="1:11" x14ac:dyDescent="0.25">
      <c r="A261" s="21"/>
      <c r="B261" s="30"/>
      <c r="C261" s="34"/>
      <c r="D261" s="30"/>
      <c r="E261" s="34"/>
      <c r="F261" s="34"/>
      <c r="G261" s="44"/>
      <c r="H261" s="17"/>
      <c r="I261" s="27"/>
      <c r="J261" s="30"/>
      <c r="K261" s="26"/>
    </row>
    <row r="262" spans="1:11" x14ac:dyDescent="0.25">
      <c r="A262" s="21"/>
      <c r="B262" s="30"/>
      <c r="C262" s="34"/>
      <c r="D262" s="30"/>
      <c r="E262" s="34"/>
      <c r="F262" s="34"/>
      <c r="G262" s="44"/>
      <c r="H262" s="17"/>
      <c r="I262" s="27"/>
      <c r="J262" s="30"/>
      <c r="K262" s="26"/>
    </row>
    <row r="263" spans="1:11" x14ac:dyDescent="0.25">
      <c r="A263" s="21"/>
      <c r="B263" s="30"/>
      <c r="C263" s="34"/>
      <c r="D263" s="30"/>
      <c r="E263" s="34"/>
      <c r="F263" s="34"/>
      <c r="G263" s="44"/>
      <c r="H263" s="17"/>
      <c r="I263" s="27"/>
      <c r="J263" s="30"/>
      <c r="K263" s="26"/>
    </row>
    <row r="264" spans="1:11" x14ac:dyDescent="0.25">
      <c r="A264" s="21"/>
      <c r="B264" s="30"/>
      <c r="C264" s="34"/>
      <c r="D264" s="30"/>
      <c r="E264" s="34"/>
      <c r="F264" s="34"/>
      <c r="G264" s="44"/>
      <c r="H264" s="17"/>
      <c r="I264" s="27"/>
      <c r="J264" s="30"/>
      <c r="K264" s="26"/>
    </row>
    <row r="265" spans="1:11" x14ac:dyDescent="0.25">
      <c r="A265" s="21"/>
      <c r="B265" s="30"/>
      <c r="C265" s="34"/>
      <c r="D265" s="30"/>
      <c r="E265" s="34"/>
      <c r="F265" s="34"/>
      <c r="G265" s="44"/>
      <c r="H265" s="17"/>
      <c r="I265" s="27"/>
      <c r="J265" s="30"/>
      <c r="K265" s="26"/>
    </row>
    <row r="266" spans="1:11" x14ac:dyDescent="0.25">
      <c r="A266" s="21"/>
      <c r="B266" s="30"/>
      <c r="C266" s="34"/>
      <c r="D266" s="30"/>
      <c r="E266" s="34"/>
      <c r="F266" s="34"/>
      <c r="G266" s="44"/>
      <c r="H266" s="17"/>
      <c r="I266" s="27"/>
      <c r="J266" s="30"/>
      <c r="K266" s="26"/>
    </row>
    <row r="267" spans="1:11" x14ac:dyDescent="0.25">
      <c r="A267" s="21"/>
      <c r="B267" s="30"/>
      <c r="C267" s="34"/>
      <c r="D267" s="30"/>
      <c r="E267" s="34"/>
      <c r="F267" s="34"/>
      <c r="G267" s="44"/>
      <c r="H267" s="17"/>
      <c r="I267" s="27"/>
      <c r="J267" s="30"/>
      <c r="K267" s="26"/>
    </row>
  </sheetData>
  <autoFilter ref="A9:K248"/>
  <pageMargins left="0.7" right="0.7" top="0.75" bottom="0.75" header="0.3" footer="0.3"/>
  <pageSetup paperSize="9" scale="6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"/>
  <sheetViews>
    <sheetView topLeftCell="A77" zoomScaleNormal="100" zoomScaleSheetLayoutView="90" workbookViewId="0">
      <selection activeCell="A105" sqref="A105"/>
    </sheetView>
  </sheetViews>
  <sheetFormatPr defaultRowHeight="12.75" x14ac:dyDescent="0.25"/>
  <cols>
    <col min="1" max="1" width="12.42578125" style="9" customWidth="1"/>
    <col min="2" max="2" width="41.28515625" style="19" customWidth="1"/>
    <col min="3" max="3" width="10.5703125" style="14" customWidth="1"/>
    <col min="4" max="4" width="21.85546875" style="19" bestFit="1" customWidth="1"/>
    <col min="5" max="6" width="9" style="14" customWidth="1"/>
    <col min="7" max="7" width="15.42578125" style="47" bestFit="1" customWidth="1"/>
    <col min="8" max="8" width="13.85546875" style="14" customWidth="1"/>
    <col min="9" max="9" width="28.28515625" style="14" customWidth="1"/>
    <col min="10" max="10" width="67" style="19" bestFit="1" customWidth="1"/>
    <col min="11" max="11" width="20.28515625" style="19" customWidth="1"/>
    <col min="12" max="16384" width="9.140625" style="19"/>
  </cols>
  <sheetData>
    <row r="1" spans="1:11" x14ac:dyDescent="0.25">
      <c r="A1" s="2" t="s">
        <v>0</v>
      </c>
      <c r="B1" s="3"/>
      <c r="C1" s="11"/>
      <c r="D1" s="3"/>
      <c r="E1" s="11"/>
      <c r="F1" s="11"/>
      <c r="G1" s="45"/>
      <c r="H1" s="12"/>
      <c r="I1" s="12"/>
      <c r="J1" s="4"/>
    </row>
    <row r="2" spans="1:11" x14ac:dyDescent="0.25">
      <c r="A2" s="2" t="s">
        <v>1</v>
      </c>
      <c r="B2" s="3"/>
      <c r="C2" s="11"/>
      <c r="D2" s="3"/>
      <c r="E2" s="11"/>
      <c r="F2" s="11"/>
      <c r="G2" s="45"/>
      <c r="H2" s="12"/>
      <c r="I2" s="12"/>
      <c r="J2" s="4"/>
    </row>
    <row r="3" spans="1:11" x14ac:dyDescent="0.25">
      <c r="A3" s="2" t="s">
        <v>11</v>
      </c>
      <c r="B3" s="3"/>
      <c r="C3" s="11"/>
      <c r="D3" s="3"/>
      <c r="E3" s="11"/>
      <c r="F3" s="11"/>
      <c r="G3" s="45"/>
      <c r="H3" s="12"/>
      <c r="I3" s="12"/>
      <c r="J3" s="4"/>
    </row>
    <row r="4" spans="1:11" x14ac:dyDescent="0.25">
      <c r="A4" s="2" t="s">
        <v>3</v>
      </c>
      <c r="B4" s="6" t="s">
        <v>4</v>
      </c>
      <c r="C4" s="11"/>
      <c r="D4" s="6"/>
      <c r="E4" s="11"/>
      <c r="F4" s="11"/>
      <c r="G4" s="45"/>
      <c r="H4" s="12"/>
      <c r="I4" s="12"/>
      <c r="J4" s="4"/>
    </row>
    <row r="5" spans="1:11" x14ac:dyDescent="0.25">
      <c r="A5" s="2" t="s">
        <v>9</v>
      </c>
      <c r="B5" s="7" t="s">
        <v>10</v>
      </c>
      <c r="C5" s="25"/>
      <c r="D5" s="7"/>
      <c r="E5" s="11"/>
      <c r="F5" s="11"/>
      <c r="G5" s="45"/>
      <c r="H5" s="12"/>
      <c r="I5" s="12"/>
      <c r="J5" s="4"/>
    </row>
    <row r="6" spans="1:11" x14ac:dyDescent="0.25">
      <c r="A6" s="2" t="s">
        <v>2</v>
      </c>
      <c r="B6" s="6">
        <v>400012341</v>
      </c>
      <c r="C6" s="11"/>
      <c r="D6" s="6"/>
      <c r="E6" s="11"/>
      <c r="F6" s="11"/>
      <c r="G6" s="45"/>
      <c r="H6" s="12"/>
      <c r="I6" s="12"/>
      <c r="J6" s="4"/>
    </row>
    <row r="7" spans="1:11" x14ac:dyDescent="0.25">
      <c r="A7" s="2" t="s">
        <v>6</v>
      </c>
      <c r="B7" s="6" t="s">
        <v>5</v>
      </c>
      <c r="C7" s="11"/>
      <c r="D7" s="6"/>
      <c r="E7" s="11"/>
      <c r="F7" s="11"/>
      <c r="G7" s="45"/>
      <c r="H7" s="12"/>
      <c r="I7" s="12"/>
      <c r="J7" s="4"/>
    </row>
    <row r="8" spans="1:11" x14ac:dyDescent="0.25">
      <c r="A8" s="2" t="s">
        <v>7</v>
      </c>
      <c r="B8" s="7" t="s">
        <v>8</v>
      </c>
      <c r="C8" s="25"/>
      <c r="D8" s="7"/>
      <c r="E8" s="11"/>
      <c r="F8" s="11"/>
      <c r="G8" s="45"/>
      <c r="H8" s="12"/>
      <c r="I8" s="12"/>
      <c r="J8" s="4"/>
    </row>
    <row r="9" spans="1:11" s="18" customFormat="1" ht="23.25" customHeight="1" x14ac:dyDescent="0.25">
      <c r="A9" s="23" t="s">
        <v>12</v>
      </c>
      <c r="B9" s="23" t="s">
        <v>13</v>
      </c>
      <c r="C9" s="23" t="s">
        <v>206</v>
      </c>
      <c r="D9" s="23" t="s">
        <v>207</v>
      </c>
      <c r="E9" s="23" t="s">
        <v>209</v>
      </c>
      <c r="F9" s="23" t="s">
        <v>210</v>
      </c>
      <c r="G9" s="46" t="s">
        <v>14</v>
      </c>
      <c r="H9" s="24" t="s">
        <v>222</v>
      </c>
      <c r="I9" s="24" t="s">
        <v>219</v>
      </c>
      <c r="J9" s="23" t="s">
        <v>15</v>
      </c>
      <c r="K9" s="23" t="s">
        <v>215</v>
      </c>
    </row>
    <row r="10" spans="1:11" x14ac:dyDescent="0.25">
      <c r="A10" s="21">
        <v>44287</v>
      </c>
      <c r="B10" s="30" t="s">
        <v>414</v>
      </c>
      <c r="C10" s="34"/>
      <c r="D10" s="30" t="s">
        <v>949</v>
      </c>
      <c r="E10" s="34">
        <v>0</v>
      </c>
      <c r="F10" s="34">
        <v>0</v>
      </c>
      <c r="G10" s="44">
        <f>+'Mar-21'!G93</f>
        <v>264189.20000000007</v>
      </c>
      <c r="H10" s="17"/>
      <c r="I10" s="27"/>
      <c r="J10" s="30" t="s">
        <v>949</v>
      </c>
      <c r="K10" s="26"/>
    </row>
    <row r="11" spans="1:11" x14ac:dyDescent="0.25">
      <c r="A11" s="21">
        <v>44288</v>
      </c>
      <c r="B11" s="30" t="s">
        <v>948</v>
      </c>
      <c r="C11" s="34" t="s">
        <v>204</v>
      </c>
      <c r="D11" s="30" t="s">
        <v>208</v>
      </c>
      <c r="E11" s="34">
        <v>2208</v>
      </c>
      <c r="F11" s="34">
        <v>0</v>
      </c>
      <c r="G11" s="44">
        <f t="shared" ref="G11:G90" si="0">G10+E11-F11</f>
        <v>266397.20000000007</v>
      </c>
      <c r="H11" s="17" t="s">
        <v>272</v>
      </c>
      <c r="I11" s="27" t="str">
        <f>VLOOKUP(H11,'Flat Owner List for Vlookup'!C:D,2,FALSE)</f>
        <v>YOGESH YADAV</v>
      </c>
      <c r="J11" s="30" t="s">
        <v>907</v>
      </c>
      <c r="K11" s="42"/>
    </row>
    <row r="12" spans="1:11" x14ac:dyDescent="0.25">
      <c r="A12" s="21">
        <v>44292</v>
      </c>
      <c r="B12" s="30" t="s">
        <v>997</v>
      </c>
      <c r="C12" s="34" t="s">
        <v>204</v>
      </c>
      <c r="D12" s="30" t="s">
        <v>208</v>
      </c>
      <c r="E12" s="34">
        <v>2391</v>
      </c>
      <c r="F12" s="34">
        <v>0</v>
      </c>
      <c r="G12" s="44">
        <f t="shared" si="0"/>
        <v>268788.20000000007</v>
      </c>
      <c r="H12" s="17" t="s">
        <v>270</v>
      </c>
      <c r="I12" s="27" t="str">
        <f>VLOOKUP(H12,'Flat Owner List for Vlookup'!C:D,2,FALSE)</f>
        <v>BARKU KHAIRE</v>
      </c>
      <c r="J12" s="30" t="s">
        <v>994</v>
      </c>
      <c r="K12" s="42"/>
    </row>
    <row r="13" spans="1:11" x14ac:dyDescent="0.25">
      <c r="A13" s="21">
        <v>44292</v>
      </c>
      <c r="B13" s="30" t="s">
        <v>613</v>
      </c>
      <c r="C13" s="34" t="s">
        <v>204</v>
      </c>
      <c r="D13" s="30" t="s">
        <v>208</v>
      </c>
      <c r="E13" s="34">
        <v>2391</v>
      </c>
      <c r="F13" s="34">
        <v>0</v>
      </c>
      <c r="G13" s="44">
        <f t="shared" si="0"/>
        <v>271179.20000000007</v>
      </c>
      <c r="H13" s="17" t="s">
        <v>250</v>
      </c>
      <c r="I13" s="27" t="str">
        <f>VLOOKUP(H13,'Flat Owner List for Vlookup'!C:D,2,FALSE)</f>
        <v>SHAKTIVEL MUDALIYAR</v>
      </c>
      <c r="J13" s="30" t="s">
        <v>994</v>
      </c>
      <c r="K13" s="42"/>
    </row>
    <row r="14" spans="1:11" x14ac:dyDescent="0.25">
      <c r="A14" s="21">
        <v>44293</v>
      </c>
      <c r="B14" s="30" t="s">
        <v>838</v>
      </c>
      <c r="C14" s="34" t="s">
        <v>205</v>
      </c>
      <c r="D14" s="30" t="s">
        <v>449</v>
      </c>
      <c r="E14" s="34">
        <v>0</v>
      </c>
      <c r="F14" s="34">
        <v>10000</v>
      </c>
      <c r="G14" s="44">
        <f t="shared" si="0"/>
        <v>261179.20000000007</v>
      </c>
      <c r="H14" s="17" t="s">
        <v>220</v>
      </c>
      <c r="I14" s="27"/>
      <c r="J14" s="30" t="s">
        <v>998</v>
      </c>
      <c r="K14" s="42"/>
    </row>
    <row r="15" spans="1:11" x14ac:dyDescent="0.25">
      <c r="A15" s="21">
        <v>44293</v>
      </c>
      <c r="B15" s="30" t="s">
        <v>982</v>
      </c>
      <c r="C15" s="34" t="s">
        <v>204</v>
      </c>
      <c r="D15" s="30" t="s">
        <v>982</v>
      </c>
      <c r="E15" s="34">
        <v>10700</v>
      </c>
      <c r="F15" s="34">
        <v>0</v>
      </c>
      <c r="G15" s="44">
        <f t="shared" si="0"/>
        <v>271879.20000000007</v>
      </c>
      <c r="H15" s="17" t="s">
        <v>220</v>
      </c>
      <c r="I15" s="27"/>
      <c r="J15" s="30" t="s">
        <v>983</v>
      </c>
      <c r="K15" s="42"/>
    </row>
    <row r="16" spans="1:11" x14ac:dyDescent="0.25">
      <c r="A16" s="21">
        <v>44294</v>
      </c>
      <c r="B16" s="30" t="s">
        <v>538</v>
      </c>
      <c r="C16" s="34" t="s">
        <v>205</v>
      </c>
      <c r="D16" s="30" t="s">
        <v>988</v>
      </c>
      <c r="E16" s="34">
        <v>0</v>
      </c>
      <c r="F16" s="34">
        <v>10000</v>
      </c>
      <c r="G16" s="44">
        <f t="shared" si="0"/>
        <v>261879.20000000007</v>
      </c>
      <c r="H16" s="17" t="s">
        <v>220</v>
      </c>
      <c r="I16" s="27"/>
      <c r="J16" s="30" t="s">
        <v>989</v>
      </c>
      <c r="K16" s="42"/>
    </row>
    <row r="17" spans="1:11" x14ac:dyDescent="0.2">
      <c r="A17" s="21">
        <v>44295</v>
      </c>
      <c r="B17" s="1" t="s">
        <v>487</v>
      </c>
      <c r="C17" s="34" t="s">
        <v>205</v>
      </c>
      <c r="D17" s="1" t="s">
        <v>779</v>
      </c>
      <c r="E17" s="34">
        <v>0</v>
      </c>
      <c r="F17" s="34">
        <v>53130</v>
      </c>
      <c r="G17" s="44">
        <f t="shared" si="0"/>
        <v>208749.20000000007</v>
      </c>
      <c r="H17" s="17" t="s">
        <v>220</v>
      </c>
      <c r="I17" s="1" t="s">
        <v>487</v>
      </c>
      <c r="J17" s="30" t="s">
        <v>990</v>
      </c>
      <c r="K17" s="42"/>
    </row>
    <row r="18" spans="1:11" x14ac:dyDescent="0.25">
      <c r="A18" s="21">
        <v>44295</v>
      </c>
      <c r="B18" s="30" t="s">
        <v>692</v>
      </c>
      <c r="C18" s="34" t="s">
        <v>204</v>
      </c>
      <c r="D18" s="30" t="s">
        <v>208</v>
      </c>
      <c r="E18" s="34">
        <v>2391</v>
      </c>
      <c r="F18" s="34">
        <v>0</v>
      </c>
      <c r="G18" s="44">
        <f t="shared" si="0"/>
        <v>211140.20000000007</v>
      </c>
      <c r="H18" s="17" t="s">
        <v>240</v>
      </c>
      <c r="I18" s="27" t="str">
        <f>VLOOKUP(H18,'Flat Owner List for Vlookup'!C:D,2,FALSE)</f>
        <v>RAJESH MISHRA</v>
      </c>
      <c r="J18" s="30" t="s">
        <v>994</v>
      </c>
      <c r="K18" s="42"/>
    </row>
    <row r="19" spans="1:11" x14ac:dyDescent="0.25">
      <c r="A19" s="21">
        <v>44295</v>
      </c>
      <c r="B19" s="30" t="s">
        <v>647</v>
      </c>
      <c r="C19" s="34" t="s">
        <v>204</v>
      </c>
      <c r="D19" s="30" t="s">
        <v>208</v>
      </c>
      <c r="E19" s="34">
        <v>2395</v>
      </c>
      <c r="F19" s="34">
        <v>0</v>
      </c>
      <c r="G19" s="44">
        <f t="shared" si="0"/>
        <v>213535.20000000007</v>
      </c>
      <c r="H19" s="17" t="s">
        <v>337</v>
      </c>
      <c r="I19" s="27" t="str">
        <f>VLOOKUP(H19,'Flat Owner List for Vlookup'!C:D,2,FALSE)</f>
        <v>KAMAL SHARMA</v>
      </c>
      <c r="J19" s="30" t="s">
        <v>994</v>
      </c>
      <c r="K19" s="42"/>
    </row>
    <row r="20" spans="1:11" x14ac:dyDescent="0.25">
      <c r="A20" s="21">
        <v>44295</v>
      </c>
      <c r="B20" s="30" t="s">
        <v>632</v>
      </c>
      <c r="C20" s="34" t="s">
        <v>204</v>
      </c>
      <c r="D20" s="30" t="s">
        <v>208</v>
      </c>
      <c r="E20" s="34">
        <v>2391</v>
      </c>
      <c r="F20" s="34">
        <v>0</v>
      </c>
      <c r="G20" s="44">
        <f t="shared" si="0"/>
        <v>215926.20000000007</v>
      </c>
      <c r="H20" s="17" t="s">
        <v>254</v>
      </c>
      <c r="I20" s="27" t="str">
        <f>VLOOKUP(H20,'Flat Owner List for Vlookup'!C:D,2,FALSE)</f>
        <v>SHAKTI SINGH RATHORE</v>
      </c>
      <c r="J20" s="30" t="s">
        <v>994</v>
      </c>
      <c r="K20" s="42"/>
    </row>
    <row r="21" spans="1:11" x14ac:dyDescent="0.25">
      <c r="A21" s="21">
        <v>44295</v>
      </c>
      <c r="B21" s="30" t="s">
        <v>881</v>
      </c>
      <c r="C21" s="34" t="s">
        <v>204</v>
      </c>
      <c r="D21" s="30" t="s">
        <v>208</v>
      </c>
      <c r="E21" s="34">
        <v>2179</v>
      </c>
      <c r="F21" s="34">
        <v>0</v>
      </c>
      <c r="G21" s="44">
        <f t="shared" si="0"/>
        <v>218105.20000000007</v>
      </c>
      <c r="H21" s="17" t="s">
        <v>280</v>
      </c>
      <c r="I21" s="27" t="str">
        <f>VLOOKUP(H21,'Flat Owner List for Vlookup'!C:D,2,FALSE)</f>
        <v>RAMCHANDRA PANDEY (PRATIK)</v>
      </c>
      <c r="J21" s="30" t="s">
        <v>994</v>
      </c>
      <c r="K21" s="42"/>
    </row>
    <row r="22" spans="1:11" x14ac:dyDescent="0.25">
      <c r="A22" s="21">
        <v>44298</v>
      </c>
      <c r="B22" s="30" t="s">
        <v>620</v>
      </c>
      <c r="C22" s="34" t="s">
        <v>204</v>
      </c>
      <c r="D22" s="30" t="s">
        <v>208</v>
      </c>
      <c r="E22" s="34">
        <v>2210</v>
      </c>
      <c r="F22" s="34">
        <v>0</v>
      </c>
      <c r="G22" s="44">
        <f t="shared" si="0"/>
        <v>220315.20000000007</v>
      </c>
      <c r="H22" s="17" t="s">
        <v>248</v>
      </c>
      <c r="I22" s="27" t="str">
        <f>VLOOKUP(H22,'Flat Owner List for Vlookup'!C:D,2,FALSE)</f>
        <v>ARVIND SINGH</v>
      </c>
      <c r="J22" s="30" t="s">
        <v>994</v>
      </c>
      <c r="K22" s="42"/>
    </row>
    <row r="23" spans="1:11" x14ac:dyDescent="0.25">
      <c r="A23" s="21">
        <v>44298</v>
      </c>
      <c r="B23" s="30" t="s">
        <v>691</v>
      </c>
      <c r="C23" s="34" t="s">
        <v>204</v>
      </c>
      <c r="D23" s="30" t="s">
        <v>208</v>
      </c>
      <c r="E23" s="34">
        <v>2390</v>
      </c>
      <c r="F23" s="34">
        <v>0</v>
      </c>
      <c r="G23" s="44">
        <f t="shared" si="0"/>
        <v>222705.20000000007</v>
      </c>
      <c r="H23" s="17" t="s">
        <v>267</v>
      </c>
      <c r="I23" s="27" t="str">
        <f>VLOOKUP(H23,'Flat Owner List for Vlookup'!C:D,2,FALSE)</f>
        <v>KAUSHAL JHA</v>
      </c>
      <c r="J23" s="30" t="s">
        <v>994</v>
      </c>
      <c r="K23" s="42"/>
    </row>
    <row r="24" spans="1:11" x14ac:dyDescent="0.25">
      <c r="A24" s="21">
        <v>44298</v>
      </c>
      <c r="B24" s="30" t="s">
        <v>889</v>
      </c>
      <c r="C24" s="34" t="s">
        <v>204</v>
      </c>
      <c r="D24" s="30" t="s">
        <v>208</v>
      </c>
      <c r="E24" s="34">
        <v>2395</v>
      </c>
      <c r="F24" s="34">
        <v>0</v>
      </c>
      <c r="G24" s="44">
        <f t="shared" si="0"/>
        <v>225100.20000000007</v>
      </c>
      <c r="H24" s="17" t="s">
        <v>266</v>
      </c>
      <c r="I24" s="27" t="str">
        <f>VLOOKUP(H24,'Flat Owner List for Vlookup'!C:D,2,FALSE)</f>
        <v>VIKASKUMAR SINGH</v>
      </c>
      <c r="J24" s="30" t="s">
        <v>994</v>
      </c>
      <c r="K24" s="42"/>
    </row>
    <row r="25" spans="1:11" x14ac:dyDescent="0.25">
      <c r="A25" s="21">
        <v>44298</v>
      </c>
      <c r="B25" s="30" t="s">
        <v>999</v>
      </c>
      <c r="C25" s="34" t="s">
        <v>204</v>
      </c>
      <c r="D25" s="30" t="s">
        <v>208</v>
      </c>
      <c r="E25" s="57">
        <v>2200</v>
      </c>
      <c r="F25" s="34">
        <v>0</v>
      </c>
      <c r="G25" s="44">
        <f t="shared" si="0"/>
        <v>227300.20000000007</v>
      </c>
      <c r="H25" s="17" t="s">
        <v>269</v>
      </c>
      <c r="I25" s="27" t="str">
        <f>VLOOKUP(H25,'Flat Owner List for Vlookup'!C:D,2,FALSE)</f>
        <v>SANTOSH MISHRA</v>
      </c>
      <c r="J25" s="30" t="s">
        <v>994</v>
      </c>
      <c r="K25" s="42"/>
    </row>
    <row r="26" spans="1:11" x14ac:dyDescent="0.25">
      <c r="A26" s="21">
        <v>44298</v>
      </c>
      <c r="B26" s="30" t="s">
        <v>999</v>
      </c>
      <c r="C26" s="34" t="s">
        <v>204</v>
      </c>
      <c r="D26" s="30" t="s">
        <v>208</v>
      </c>
      <c r="E26" s="57">
        <v>2208</v>
      </c>
      <c r="F26" s="34">
        <v>0</v>
      </c>
      <c r="G26" s="44">
        <f t="shared" si="0"/>
        <v>229508.20000000007</v>
      </c>
      <c r="H26" s="17" t="s">
        <v>268</v>
      </c>
      <c r="I26" s="27" t="str">
        <f>VLOOKUP(H26,'Flat Owner List for Vlookup'!C:D,2,FALSE)</f>
        <v>SANTOSH MISHRA</v>
      </c>
      <c r="J26" s="30" t="s">
        <v>994</v>
      </c>
      <c r="K26" s="42"/>
    </row>
    <row r="27" spans="1:11" x14ac:dyDescent="0.25">
      <c r="A27" s="21">
        <v>44298</v>
      </c>
      <c r="B27" s="30" t="s">
        <v>624</v>
      </c>
      <c r="C27" s="34" t="s">
        <v>204</v>
      </c>
      <c r="D27" s="30" t="s">
        <v>208</v>
      </c>
      <c r="E27" s="57">
        <v>2395</v>
      </c>
      <c r="F27" s="34">
        <v>0</v>
      </c>
      <c r="G27" s="44">
        <f t="shared" si="0"/>
        <v>231903.20000000007</v>
      </c>
      <c r="H27" s="17" t="s">
        <v>255</v>
      </c>
      <c r="I27" s="27" t="str">
        <f>VLOOKUP(H27,'Flat Owner List for Vlookup'!C:D,2,FALSE)</f>
        <v>AJEESH KUMAR</v>
      </c>
      <c r="J27" s="30" t="s">
        <v>994</v>
      </c>
      <c r="K27" s="42"/>
    </row>
    <row r="28" spans="1:11" x14ac:dyDescent="0.25">
      <c r="A28" s="21">
        <v>44298</v>
      </c>
      <c r="B28" s="30" t="s">
        <v>780</v>
      </c>
      <c r="C28" s="34" t="s">
        <v>204</v>
      </c>
      <c r="D28" s="30" t="s">
        <v>208</v>
      </c>
      <c r="E28" s="57">
        <v>2391</v>
      </c>
      <c r="F28" s="34">
        <v>0</v>
      </c>
      <c r="G28" s="44">
        <f t="shared" si="0"/>
        <v>234294.20000000007</v>
      </c>
      <c r="H28" s="17" t="s">
        <v>237</v>
      </c>
      <c r="I28" s="27" t="str">
        <f>VLOOKUP(H28,'Flat Owner List for Vlookup'!C:D,2,FALSE)</f>
        <v>RAKESH MANOHARLAL SAINI &amp; VIKRAM M. SAINI</v>
      </c>
      <c r="J28" s="30" t="s">
        <v>994</v>
      </c>
      <c r="K28" s="42"/>
    </row>
    <row r="29" spans="1:11" x14ac:dyDescent="0.25">
      <c r="A29" s="21">
        <v>44298</v>
      </c>
      <c r="B29" s="30" t="s">
        <v>684</v>
      </c>
      <c r="C29" s="34" t="s">
        <v>204</v>
      </c>
      <c r="D29" s="30" t="s">
        <v>208</v>
      </c>
      <c r="E29" s="57">
        <v>2366</v>
      </c>
      <c r="F29" s="34">
        <v>0</v>
      </c>
      <c r="G29" s="44">
        <f t="shared" si="0"/>
        <v>236660.20000000007</v>
      </c>
      <c r="H29" s="17" t="s">
        <v>242</v>
      </c>
      <c r="I29" s="27" t="str">
        <f>VLOOKUP(H29,'Flat Owner List for Vlookup'!C:D,2,FALSE)</f>
        <v>JYOTI SHAILESH TIWARI</v>
      </c>
      <c r="J29" s="30" t="s">
        <v>994</v>
      </c>
      <c r="K29" s="42"/>
    </row>
    <row r="30" spans="1:11" x14ac:dyDescent="0.25">
      <c r="A30" s="21">
        <v>44298</v>
      </c>
      <c r="B30" s="30" t="s">
        <v>1000</v>
      </c>
      <c r="C30" s="34" t="s">
        <v>204</v>
      </c>
      <c r="D30" s="30" t="s">
        <v>208</v>
      </c>
      <c r="E30" s="57">
        <v>5153</v>
      </c>
      <c r="F30" s="34">
        <v>0</v>
      </c>
      <c r="G30" s="44">
        <f t="shared" si="0"/>
        <v>241813.20000000007</v>
      </c>
      <c r="H30" s="17" t="s">
        <v>360</v>
      </c>
      <c r="I30" s="27" t="str">
        <f>VLOOKUP(H30,'Flat Owner List for Vlookup'!C:D,2,FALSE)</f>
        <v>TIRAMATI RAHTOD (PRAVIN-RENT)</v>
      </c>
      <c r="J30" s="30" t="s">
        <v>1001</v>
      </c>
      <c r="K30" s="42"/>
    </row>
    <row r="31" spans="1:11" x14ac:dyDescent="0.25">
      <c r="A31" s="21">
        <v>44298</v>
      </c>
      <c r="B31" s="30" t="s">
        <v>917</v>
      </c>
      <c r="C31" s="34" t="s">
        <v>204</v>
      </c>
      <c r="D31" s="30" t="s">
        <v>208</v>
      </c>
      <c r="E31" s="57">
        <v>2288</v>
      </c>
      <c r="F31" s="34">
        <v>0</v>
      </c>
      <c r="G31" s="44">
        <f t="shared" si="0"/>
        <v>244101.20000000007</v>
      </c>
      <c r="H31" s="17" t="s">
        <v>283</v>
      </c>
      <c r="I31" s="27" t="str">
        <f>VLOOKUP(H31,'Flat Owner List for Vlookup'!C:D,2,FALSE)</f>
        <v>SWAPNIL AHIRRAO</v>
      </c>
      <c r="J31" s="30" t="s">
        <v>994</v>
      </c>
      <c r="K31" s="42"/>
    </row>
    <row r="32" spans="1:11" x14ac:dyDescent="0.25">
      <c r="A32" s="21">
        <v>44298</v>
      </c>
      <c r="B32" s="30" t="s">
        <v>616</v>
      </c>
      <c r="C32" s="34" t="s">
        <v>204</v>
      </c>
      <c r="D32" s="30" t="s">
        <v>208</v>
      </c>
      <c r="E32" s="57">
        <v>2466</v>
      </c>
      <c r="F32" s="34">
        <v>0</v>
      </c>
      <c r="G32" s="44">
        <f t="shared" si="0"/>
        <v>246567.20000000007</v>
      </c>
      <c r="H32" s="17" t="s">
        <v>230</v>
      </c>
      <c r="I32" s="27" t="str">
        <f>VLOOKUP(H32,'Flat Owner List for Vlookup'!C:D,2,FALSE)</f>
        <v>SAVITA K. GANDHE &amp; KRISHIKANT M. GANDHE</v>
      </c>
      <c r="J32" s="30" t="s">
        <v>994</v>
      </c>
      <c r="K32" s="42"/>
    </row>
    <row r="33" spans="1:11" x14ac:dyDescent="0.25">
      <c r="A33" s="21">
        <v>44298</v>
      </c>
      <c r="B33" s="30" t="s">
        <v>928</v>
      </c>
      <c r="C33" s="34" t="s">
        <v>204</v>
      </c>
      <c r="D33" s="30" t="s">
        <v>208</v>
      </c>
      <c r="E33" s="57">
        <v>2390</v>
      </c>
      <c r="F33" s="34">
        <v>0</v>
      </c>
      <c r="G33" s="44">
        <f t="shared" si="0"/>
        <v>248957.20000000007</v>
      </c>
      <c r="H33" s="17" t="s">
        <v>277</v>
      </c>
      <c r="I33" s="27" t="str">
        <f>VLOOKUP(H33,'Flat Owner List for Vlookup'!C:D,2,FALSE)</f>
        <v>PRAKASH CHAND</v>
      </c>
      <c r="J33" s="30" t="s">
        <v>994</v>
      </c>
      <c r="K33" s="42"/>
    </row>
    <row r="34" spans="1:11" x14ac:dyDescent="0.25">
      <c r="A34" s="21">
        <v>44298</v>
      </c>
      <c r="B34" s="30" t="s">
        <v>915</v>
      </c>
      <c r="C34" s="34" t="s">
        <v>204</v>
      </c>
      <c r="D34" s="30" t="s">
        <v>208</v>
      </c>
      <c r="E34" s="57">
        <v>2300</v>
      </c>
      <c r="F34" s="34">
        <v>0</v>
      </c>
      <c r="G34" s="44">
        <f t="shared" si="0"/>
        <v>251257.20000000007</v>
      </c>
      <c r="H34" s="17" t="s">
        <v>224</v>
      </c>
      <c r="I34" s="27" t="str">
        <f>VLOOKUP(H34,'Flat Owner List for Vlookup'!C:D,2,FALSE)</f>
        <v>PAWAN MAROTRAO GHOTKAR &amp; VIBHA G. SHINDE</v>
      </c>
      <c r="J34" s="30" t="s">
        <v>994</v>
      </c>
      <c r="K34" s="42"/>
    </row>
    <row r="35" spans="1:11" x14ac:dyDescent="0.25">
      <c r="A35" s="21">
        <v>44298</v>
      </c>
      <c r="B35" s="30" t="s">
        <v>918</v>
      </c>
      <c r="C35" s="34" t="s">
        <v>204</v>
      </c>
      <c r="D35" s="30" t="s">
        <v>208</v>
      </c>
      <c r="E35" s="57">
        <v>2391</v>
      </c>
      <c r="F35" s="34">
        <v>0</v>
      </c>
      <c r="G35" s="44">
        <f t="shared" si="0"/>
        <v>253648.20000000007</v>
      </c>
      <c r="H35" s="17" t="s">
        <v>236</v>
      </c>
      <c r="I35" s="27" t="str">
        <f>VLOOKUP(H35,'Flat Owner List for Vlookup'!C:D,2,FALSE)</f>
        <v>NARAYAN A. POOJARI &amp; JAILAXMI N. POOJARI</v>
      </c>
      <c r="J35" s="30" t="s">
        <v>994</v>
      </c>
      <c r="K35" s="42"/>
    </row>
    <row r="36" spans="1:11" x14ac:dyDescent="0.25">
      <c r="A36" s="21">
        <v>44298</v>
      </c>
      <c r="B36" s="30" t="s">
        <v>630</v>
      </c>
      <c r="C36" s="34" t="s">
        <v>204</v>
      </c>
      <c r="D36" s="30" t="s">
        <v>208</v>
      </c>
      <c r="E36" s="57">
        <v>2391</v>
      </c>
      <c r="F36" s="34">
        <v>0</v>
      </c>
      <c r="G36" s="44">
        <f t="shared" si="0"/>
        <v>256039.20000000007</v>
      </c>
      <c r="H36" s="17" t="s">
        <v>239</v>
      </c>
      <c r="I36" s="27" t="str">
        <f>VLOOKUP(H36,'Flat Owner List for Vlookup'!C:D,2,FALSE)</f>
        <v>R RAJAN</v>
      </c>
      <c r="J36" s="30" t="s">
        <v>994</v>
      </c>
      <c r="K36" s="42"/>
    </row>
    <row r="37" spans="1:11" x14ac:dyDescent="0.25">
      <c r="A37" s="21">
        <v>44298</v>
      </c>
      <c r="B37" s="30" t="s">
        <v>1003</v>
      </c>
      <c r="C37" s="34" t="s">
        <v>204</v>
      </c>
      <c r="D37" s="30" t="s">
        <v>208</v>
      </c>
      <c r="E37" s="57">
        <v>8000</v>
      </c>
      <c r="F37" s="34">
        <v>0</v>
      </c>
      <c r="G37" s="44">
        <f t="shared" si="0"/>
        <v>264039.20000000007</v>
      </c>
      <c r="H37" s="17" t="s">
        <v>357</v>
      </c>
      <c r="I37" s="27" t="str">
        <f>VLOOKUP(H37,'Flat Owner List for Vlookup'!C:D,2,FALSE)</f>
        <v>INVESTOR FLAT</v>
      </c>
      <c r="J37" s="30" t="s">
        <v>1002</v>
      </c>
      <c r="K37" s="42"/>
    </row>
    <row r="38" spans="1:11" x14ac:dyDescent="0.25">
      <c r="A38" s="21">
        <v>44298</v>
      </c>
      <c r="B38" s="30" t="s">
        <v>609</v>
      </c>
      <c r="C38" s="34" t="s">
        <v>205</v>
      </c>
      <c r="D38" s="30" t="s">
        <v>208</v>
      </c>
      <c r="E38" s="34">
        <v>2376</v>
      </c>
      <c r="F38" s="34">
        <v>0</v>
      </c>
      <c r="G38" s="44">
        <f t="shared" si="0"/>
        <v>266415.20000000007</v>
      </c>
      <c r="H38" s="17" t="s">
        <v>263</v>
      </c>
      <c r="I38" s="27" t="str">
        <f>VLOOKUP(H38,'Flat Owner List for Vlookup'!C:D,2,FALSE)</f>
        <v>RITESH DIXIT /DHARMENDRA MISHRA</v>
      </c>
      <c r="J38" s="30" t="s">
        <v>907</v>
      </c>
      <c r="K38" s="42"/>
    </row>
    <row r="39" spans="1:11" x14ac:dyDescent="0.25">
      <c r="A39" s="21">
        <v>44298</v>
      </c>
      <c r="B39" s="30" t="s">
        <v>680</v>
      </c>
      <c r="C39" s="34" t="s">
        <v>205</v>
      </c>
      <c r="D39" s="30" t="s">
        <v>208</v>
      </c>
      <c r="E39" s="34">
        <v>2395</v>
      </c>
      <c r="F39" s="34">
        <v>0</v>
      </c>
      <c r="G39" s="44">
        <f t="shared" si="0"/>
        <v>268810.20000000007</v>
      </c>
      <c r="H39" s="17" t="s">
        <v>278</v>
      </c>
      <c r="I39" s="27" t="str">
        <f>VLOOKUP(H39,'Flat Owner List for Vlookup'!C:D,2,FALSE)</f>
        <v>SUNITA SINGH/LOKENDRA SINGH</v>
      </c>
      <c r="J39" s="30" t="s">
        <v>907</v>
      </c>
      <c r="K39" s="42"/>
    </row>
    <row r="40" spans="1:11" x14ac:dyDescent="0.25">
      <c r="A40" s="21">
        <v>44298</v>
      </c>
      <c r="B40" s="30" t="s">
        <v>944</v>
      </c>
      <c r="C40" s="34" t="s">
        <v>205</v>
      </c>
      <c r="D40" s="30" t="s">
        <v>208</v>
      </c>
      <c r="E40" s="34">
        <v>2200</v>
      </c>
      <c r="F40" s="34">
        <v>0</v>
      </c>
      <c r="G40" s="44">
        <f t="shared" si="0"/>
        <v>271010.20000000007</v>
      </c>
      <c r="H40" s="17" t="s">
        <v>271</v>
      </c>
      <c r="I40" s="27" t="str">
        <f>VLOOKUP(H40,'Flat Owner List for Vlookup'!C:D,2,FALSE)</f>
        <v>PRATIBHA JAICHAND UPADHYAY</v>
      </c>
      <c r="J40" s="30" t="s">
        <v>907</v>
      </c>
      <c r="K40" s="42"/>
    </row>
    <row r="41" spans="1:11" x14ac:dyDescent="0.25">
      <c r="A41" s="21">
        <v>44298</v>
      </c>
      <c r="B41" s="30" t="s">
        <v>792</v>
      </c>
      <c r="C41" s="34" t="s">
        <v>205</v>
      </c>
      <c r="D41" s="30" t="s">
        <v>208</v>
      </c>
      <c r="E41" s="34">
        <v>2200</v>
      </c>
      <c r="F41" s="34">
        <v>0</v>
      </c>
      <c r="G41" s="44">
        <f t="shared" si="0"/>
        <v>273210.20000000007</v>
      </c>
      <c r="H41" s="17" t="s">
        <v>245</v>
      </c>
      <c r="I41" s="27" t="str">
        <f>VLOOKUP(H41,'Flat Owner List for Vlookup'!C:D,2,FALSE)</f>
        <v>DHIRENRAPRATAM JAYSINGH SINGH &amp; NISHA J. SINGH</v>
      </c>
      <c r="J41" s="30" t="s">
        <v>875</v>
      </c>
      <c r="K41" s="42"/>
    </row>
    <row r="42" spans="1:11" x14ac:dyDescent="0.25">
      <c r="A42" s="21">
        <v>44298</v>
      </c>
      <c r="B42" s="30" t="s">
        <v>709</v>
      </c>
      <c r="C42" s="34" t="s">
        <v>204</v>
      </c>
      <c r="D42" s="30" t="s">
        <v>208</v>
      </c>
      <c r="E42" s="57">
        <v>2208</v>
      </c>
      <c r="F42" s="34">
        <v>0</v>
      </c>
      <c r="G42" s="44">
        <f t="shared" si="0"/>
        <v>275418.20000000007</v>
      </c>
      <c r="H42" s="17" t="s">
        <v>251</v>
      </c>
      <c r="I42" s="27" t="str">
        <f>VLOOKUP(H42,'Flat Owner List for Vlookup'!C:D,2,FALSE)</f>
        <v>DEEPAK PATIL</v>
      </c>
      <c r="J42" s="30" t="s">
        <v>994</v>
      </c>
      <c r="K42" s="42"/>
    </row>
    <row r="43" spans="1:11" x14ac:dyDescent="0.25">
      <c r="A43" s="21">
        <v>44298</v>
      </c>
      <c r="B43" s="30" t="s">
        <v>610</v>
      </c>
      <c r="C43" s="34" t="s">
        <v>204</v>
      </c>
      <c r="D43" s="30" t="s">
        <v>208</v>
      </c>
      <c r="E43" s="57">
        <v>2391</v>
      </c>
      <c r="F43" s="34">
        <v>0</v>
      </c>
      <c r="G43" s="44">
        <f t="shared" si="0"/>
        <v>277809.20000000007</v>
      </c>
      <c r="H43" s="17" t="s">
        <v>235</v>
      </c>
      <c r="I43" s="27" t="str">
        <f>VLOOKUP(H43,'Flat Owner List for Vlookup'!C:D,2,FALSE)</f>
        <v>PARTH BHARTIA</v>
      </c>
      <c r="J43" s="30" t="s">
        <v>994</v>
      </c>
      <c r="K43" s="42"/>
    </row>
    <row r="44" spans="1:11" x14ac:dyDescent="0.25">
      <c r="A44" s="21">
        <v>44299</v>
      </c>
      <c r="B44" s="30" t="s">
        <v>641</v>
      </c>
      <c r="C44" s="34" t="s">
        <v>204</v>
      </c>
      <c r="D44" s="30" t="s">
        <v>208</v>
      </c>
      <c r="E44" s="57">
        <v>2466</v>
      </c>
      <c r="F44" s="34">
        <v>0</v>
      </c>
      <c r="G44" s="44">
        <f t="shared" si="0"/>
        <v>280275.20000000007</v>
      </c>
      <c r="H44" s="17" t="s">
        <v>238</v>
      </c>
      <c r="I44" s="27" t="str">
        <f>VLOOKUP(H44,'Flat Owner List for Vlookup'!C:D,2,FALSE)</f>
        <v>GANPATLAL C. CHAUDHARI &amp; SURAJDEVI G. CHAUDHARI &amp; SHYAMA P. CHAUDHARI</v>
      </c>
      <c r="J44" s="30" t="s">
        <v>994</v>
      </c>
      <c r="K44" s="42"/>
    </row>
    <row r="45" spans="1:11" x14ac:dyDescent="0.25">
      <c r="A45" s="21">
        <v>44299</v>
      </c>
      <c r="B45" s="30" t="s">
        <v>780</v>
      </c>
      <c r="C45" s="34" t="s">
        <v>204</v>
      </c>
      <c r="D45" s="30" t="s">
        <v>208</v>
      </c>
      <c r="E45" s="57">
        <v>2200</v>
      </c>
      <c r="F45" s="34">
        <v>0</v>
      </c>
      <c r="G45" s="44">
        <f t="shared" si="0"/>
        <v>282475.20000000007</v>
      </c>
      <c r="H45" s="17" t="s">
        <v>285</v>
      </c>
      <c r="I45" s="27" t="str">
        <f>VLOOKUP(H45,'Flat Owner List for Vlookup'!C:D,2,FALSE)</f>
        <v>RAKESH BAGADE</v>
      </c>
      <c r="J45" s="30" t="s">
        <v>994</v>
      </c>
      <c r="K45" s="42"/>
    </row>
    <row r="46" spans="1:11" x14ac:dyDescent="0.25">
      <c r="A46" s="21">
        <v>44299</v>
      </c>
      <c r="B46" s="30" t="s">
        <v>631</v>
      </c>
      <c r="C46" s="34" t="s">
        <v>204</v>
      </c>
      <c r="D46" s="30" t="s">
        <v>208</v>
      </c>
      <c r="E46" s="57">
        <v>2210</v>
      </c>
      <c r="F46" s="34">
        <v>0</v>
      </c>
      <c r="G46" s="44">
        <f t="shared" si="0"/>
        <v>284685.20000000007</v>
      </c>
      <c r="H46" s="17" t="s">
        <v>258</v>
      </c>
      <c r="I46" s="27" t="str">
        <f>VLOOKUP(H46,'Flat Owner List for Vlookup'!C:D,2,FALSE)</f>
        <v>AKASH TECHCHANDANI</v>
      </c>
      <c r="J46" s="30" t="s">
        <v>994</v>
      </c>
      <c r="K46" s="42"/>
    </row>
    <row r="47" spans="1:11" x14ac:dyDescent="0.25">
      <c r="A47" s="21">
        <v>44299</v>
      </c>
      <c r="B47" s="30" t="s">
        <v>915</v>
      </c>
      <c r="C47" s="34" t="s">
        <v>204</v>
      </c>
      <c r="D47" s="30" t="s">
        <v>208</v>
      </c>
      <c r="E47" s="34">
        <v>4600</v>
      </c>
      <c r="F47" s="34">
        <v>0</v>
      </c>
      <c r="G47" s="44">
        <f t="shared" si="0"/>
        <v>289285.20000000007</v>
      </c>
      <c r="H47" s="17" t="s">
        <v>326</v>
      </c>
      <c r="I47" s="27" t="str">
        <f>VLOOKUP(H47,'Flat Owner List for Vlookup'!C:D,2,FALSE)</f>
        <v>ANIL BANDHU PATIL &amp; SEEMA ANIL PATIL</v>
      </c>
      <c r="J47" s="30" t="s">
        <v>747</v>
      </c>
      <c r="K47" s="42"/>
    </row>
    <row r="48" spans="1:11" x14ac:dyDescent="0.25">
      <c r="A48" s="21">
        <v>44299</v>
      </c>
      <c r="B48" s="30" t="s">
        <v>616</v>
      </c>
      <c r="C48" s="34" t="s">
        <v>204</v>
      </c>
      <c r="D48" s="30" t="s">
        <v>208</v>
      </c>
      <c r="E48" s="34">
        <v>2300</v>
      </c>
      <c r="F48" s="34">
        <v>0</v>
      </c>
      <c r="G48" s="44">
        <f t="shared" si="0"/>
        <v>291585.20000000007</v>
      </c>
      <c r="H48" s="17" t="s">
        <v>225</v>
      </c>
      <c r="I48" s="27" t="str">
        <f>VLOOKUP(H48,'Flat Owner List for Vlookup'!C:D,2,FALSE)</f>
        <v>MANIK AMBADAS KHARDE &amp; SWAPNIL MANIK KHARDE</v>
      </c>
      <c r="J48" s="30" t="s">
        <v>994</v>
      </c>
      <c r="K48" s="42"/>
    </row>
    <row r="49" spans="1:11" x14ac:dyDescent="0.25">
      <c r="A49" s="21">
        <v>44299</v>
      </c>
      <c r="B49" s="30" t="s">
        <v>611</v>
      </c>
      <c r="C49" s="34" t="s">
        <v>204</v>
      </c>
      <c r="D49" s="30" t="s">
        <v>208</v>
      </c>
      <c r="E49" s="34">
        <v>2391</v>
      </c>
      <c r="F49" s="34">
        <v>0</v>
      </c>
      <c r="G49" s="44">
        <f t="shared" si="0"/>
        <v>293976.20000000007</v>
      </c>
      <c r="H49" s="17" t="s">
        <v>226</v>
      </c>
      <c r="I49" s="27" t="str">
        <f>VLOOKUP(H49,'Flat Owner List for Vlookup'!C:D,2,FALSE)</f>
        <v>SANJIT KUMAR JENA</v>
      </c>
      <c r="J49" s="30" t="s">
        <v>994</v>
      </c>
      <c r="K49" s="42"/>
    </row>
    <row r="50" spans="1:11" ht="15" x14ac:dyDescent="0.25">
      <c r="A50" s="21">
        <v>44300</v>
      </c>
      <c r="B50" s="30" t="s">
        <v>930</v>
      </c>
      <c r="C50" s="34" t="s">
        <v>204</v>
      </c>
      <c r="D50" s="30" t="s">
        <v>208</v>
      </c>
      <c r="E50" s="34">
        <v>2364</v>
      </c>
      <c r="F50" s="34">
        <v>0</v>
      </c>
      <c r="G50" s="44">
        <f t="shared" si="0"/>
        <v>296340.20000000007</v>
      </c>
      <c r="H50" s="17" t="s">
        <v>407</v>
      </c>
      <c r="I50" s="27" t="str">
        <f>VLOOKUP(H50,'Flat Owner List for Vlookup'!C:D,2,FALSE)</f>
        <v>VIRENDRA VERMA</v>
      </c>
      <c r="J50" s="30" t="s">
        <v>994</v>
      </c>
      <c r="K50" s="61" t="s">
        <v>1005</v>
      </c>
    </row>
    <row r="51" spans="1:11" x14ac:dyDescent="0.25">
      <c r="A51" s="21">
        <v>44302</v>
      </c>
      <c r="B51" s="30" t="s">
        <v>781</v>
      </c>
      <c r="C51" s="34" t="s">
        <v>204</v>
      </c>
      <c r="D51" s="30" t="s">
        <v>208</v>
      </c>
      <c r="E51" s="34">
        <v>2395</v>
      </c>
      <c r="F51" s="34">
        <v>0</v>
      </c>
      <c r="G51" s="44">
        <f t="shared" si="0"/>
        <v>298735.20000000007</v>
      </c>
      <c r="H51" s="17" t="s">
        <v>223</v>
      </c>
      <c r="I51" s="27" t="str">
        <f>VLOOKUP(H51,'Flat Owner List for Vlookup'!C:D,2,FALSE)</f>
        <v>ROHAN MOOLYA</v>
      </c>
      <c r="J51" s="30" t="s">
        <v>994</v>
      </c>
      <c r="K51" s="42"/>
    </row>
    <row r="52" spans="1:11" x14ac:dyDescent="0.25">
      <c r="A52" s="21">
        <v>44302</v>
      </c>
      <c r="B52" s="30" t="s">
        <v>791</v>
      </c>
      <c r="C52" s="34" t="s">
        <v>205</v>
      </c>
      <c r="D52" s="30" t="s">
        <v>208</v>
      </c>
      <c r="E52" s="34">
        <v>2366</v>
      </c>
      <c r="F52" s="34">
        <v>0</v>
      </c>
      <c r="G52" s="44">
        <f t="shared" si="0"/>
        <v>301101.20000000007</v>
      </c>
      <c r="H52" s="17" t="s">
        <v>264</v>
      </c>
      <c r="I52" s="27" t="str">
        <f>VLOOKUP(H52,'Flat Owner List for Vlookup'!C:D,2,FALSE)</f>
        <v>RAMASARE GUPTA/YASH PATWA - RENT</v>
      </c>
      <c r="J52" s="30" t="s">
        <v>994</v>
      </c>
      <c r="K52" s="42" t="s">
        <v>1006</v>
      </c>
    </row>
    <row r="53" spans="1:11" x14ac:dyDescent="0.25">
      <c r="A53" s="21">
        <v>44302</v>
      </c>
      <c r="B53" s="30" t="s">
        <v>651</v>
      </c>
      <c r="C53" s="34" t="s">
        <v>204</v>
      </c>
      <c r="D53" s="30" t="s">
        <v>208</v>
      </c>
      <c r="E53" s="34">
        <v>2208</v>
      </c>
      <c r="F53" s="34">
        <v>0</v>
      </c>
      <c r="G53" s="44">
        <f t="shared" si="0"/>
        <v>303309.20000000007</v>
      </c>
      <c r="H53" s="17" t="s">
        <v>257</v>
      </c>
      <c r="I53" s="27" t="str">
        <f>VLOOKUP(H53,'Flat Owner List for Vlookup'!C:D,2,FALSE)</f>
        <v>PRAKASH BIKKAD</v>
      </c>
      <c r="J53" s="30" t="s">
        <v>994</v>
      </c>
      <c r="K53" s="42"/>
    </row>
    <row r="54" spans="1:11" x14ac:dyDescent="0.25">
      <c r="A54" s="21">
        <v>44305</v>
      </c>
      <c r="B54" s="30" t="s">
        <v>1007</v>
      </c>
      <c r="C54" s="34" t="s">
        <v>204</v>
      </c>
      <c r="D54" s="30" t="s">
        <v>208</v>
      </c>
      <c r="E54" s="34">
        <v>2478</v>
      </c>
      <c r="F54" s="34">
        <v>0</v>
      </c>
      <c r="G54" s="44">
        <f t="shared" si="0"/>
        <v>305787.20000000007</v>
      </c>
      <c r="H54" s="17" t="s">
        <v>233</v>
      </c>
      <c r="I54" s="27" t="str">
        <f>VLOOKUP(H54,'Flat Owner List for Vlookup'!C:D,2,FALSE)</f>
        <v>SUNNY CHHANGANI</v>
      </c>
      <c r="J54" s="30" t="s">
        <v>994</v>
      </c>
      <c r="K54" s="42"/>
    </row>
    <row r="55" spans="1:11" x14ac:dyDescent="0.25">
      <c r="A55" s="21">
        <v>44305</v>
      </c>
      <c r="B55" s="30" t="s">
        <v>646</v>
      </c>
      <c r="C55" s="34" t="s">
        <v>204</v>
      </c>
      <c r="D55" s="30" t="s">
        <v>208</v>
      </c>
      <c r="E55" s="34">
        <v>2391</v>
      </c>
      <c r="F55" s="34">
        <v>0</v>
      </c>
      <c r="G55" s="44">
        <f t="shared" si="0"/>
        <v>308178.20000000007</v>
      </c>
      <c r="H55" s="17" t="s">
        <v>256</v>
      </c>
      <c r="I55" s="27" t="str">
        <f>VLOOKUP(H55,'Flat Owner List for Vlookup'!C:D,2,FALSE)</f>
        <v>SUMITCHAND SINGH</v>
      </c>
      <c r="J55" s="30" t="s">
        <v>994</v>
      </c>
      <c r="K55" s="42"/>
    </row>
    <row r="56" spans="1:11" x14ac:dyDescent="0.25">
      <c r="A56" s="21">
        <v>44306</v>
      </c>
      <c r="B56" s="30" t="s">
        <v>635</v>
      </c>
      <c r="C56" s="34" t="s">
        <v>205</v>
      </c>
      <c r="D56" s="30" t="s">
        <v>208</v>
      </c>
      <c r="E56" s="34">
        <v>2391</v>
      </c>
      <c r="F56" s="34">
        <v>0</v>
      </c>
      <c r="G56" s="44">
        <f t="shared" si="0"/>
        <v>310569.20000000007</v>
      </c>
      <c r="H56" s="17" t="s">
        <v>261</v>
      </c>
      <c r="I56" s="27" t="str">
        <f>VLOOKUP(H56,'Flat Owner List for Vlookup'!C:D,2,FALSE)</f>
        <v>DHARMANT SINGH</v>
      </c>
      <c r="J56" s="30" t="s">
        <v>994</v>
      </c>
      <c r="K56" s="42" t="s">
        <v>1004</v>
      </c>
    </row>
    <row r="57" spans="1:11" x14ac:dyDescent="0.25">
      <c r="A57" s="21">
        <v>44306</v>
      </c>
      <c r="B57" s="30" t="s">
        <v>790</v>
      </c>
      <c r="C57" s="34" t="s">
        <v>205</v>
      </c>
      <c r="D57" s="30" t="s">
        <v>208</v>
      </c>
      <c r="E57" s="34">
        <v>4000</v>
      </c>
      <c r="F57" s="34">
        <v>0</v>
      </c>
      <c r="G57" s="44">
        <f t="shared" si="0"/>
        <v>314569.20000000007</v>
      </c>
      <c r="H57" s="17" t="s">
        <v>298</v>
      </c>
      <c r="I57" s="27" t="str">
        <f>VLOOKUP(H57,'Flat Owner List for Vlookup'!C:D,2,FALSE)</f>
        <v>KALPANA SINGH / WAGH</v>
      </c>
      <c r="J57" s="30" t="s">
        <v>807</v>
      </c>
      <c r="K57" s="42" t="s">
        <v>1008</v>
      </c>
    </row>
    <row r="58" spans="1:11" x14ac:dyDescent="0.25">
      <c r="A58" s="21">
        <v>44307</v>
      </c>
      <c r="B58" s="30" t="s">
        <v>643</v>
      </c>
      <c r="C58" s="34" t="s">
        <v>204</v>
      </c>
      <c r="D58" s="30" t="s">
        <v>208</v>
      </c>
      <c r="E58" s="34">
        <v>2198</v>
      </c>
      <c r="F58" s="34">
        <v>0</v>
      </c>
      <c r="G58" s="44">
        <f t="shared" si="0"/>
        <v>316767.20000000007</v>
      </c>
      <c r="H58" s="17" t="s">
        <v>243</v>
      </c>
      <c r="I58" s="27" t="str">
        <f>VLOOKUP(H58,'Flat Owner List for Vlookup'!C:D,2,FALSE)</f>
        <v>SAGAR NAGESH GHULE</v>
      </c>
      <c r="J58" s="30" t="s">
        <v>994</v>
      </c>
      <c r="K58" s="42"/>
    </row>
    <row r="59" spans="1:11" x14ac:dyDescent="0.25">
      <c r="A59" s="21">
        <v>44307</v>
      </c>
      <c r="B59" s="30" t="s">
        <v>708</v>
      </c>
      <c r="C59" s="34" t="s">
        <v>204</v>
      </c>
      <c r="D59" s="30" t="s">
        <v>208</v>
      </c>
      <c r="E59" s="34">
        <v>2200</v>
      </c>
      <c r="F59" s="34">
        <v>0</v>
      </c>
      <c r="G59" s="44">
        <f t="shared" si="0"/>
        <v>318967.20000000007</v>
      </c>
      <c r="H59" s="17" t="s">
        <v>229</v>
      </c>
      <c r="I59" s="27" t="str">
        <f>VLOOKUP(H59,'Flat Owner List for Vlookup'!C:D,2,FALSE)</f>
        <v>BEBI R RAJENDRA PAWAR &amp; MUKESH R. PAWAR &amp; RAJENDRA L. PAWAR</v>
      </c>
      <c r="J59" s="30" t="s">
        <v>994</v>
      </c>
      <c r="K59" s="42"/>
    </row>
    <row r="60" spans="1:11" x14ac:dyDescent="0.25">
      <c r="A60" s="21">
        <v>44307</v>
      </c>
      <c r="B60" s="30" t="s">
        <v>1009</v>
      </c>
      <c r="C60" s="34" t="s">
        <v>204</v>
      </c>
      <c r="D60" s="30" t="s">
        <v>208</v>
      </c>
      <c r="E60" s="34">
        <v>2200</v>
      </c>
      <c r="F60" s="34">
        <v>0</v>
      </c>
      <c r="G60" s="44">
        <f t="shared" si="0"/>
        <v>321167.20000000007</v>
      </c>
      <c r="H60" s="17" t="s">
        <v>245</v>
      </c>
      <c r="I60" s="27" t="str">
        <f>VLOOKUP(H60,'Flat Owner List for Vlookup'!C:D,2,FALSE)</f>
        <v>DHIRENRAPRATAM JAYSINGH SINGH &amp; NISHA J. SINGH</v>
      </c>
      <c r="J60" s="30" t="s">
        <v>994</v>
      </c>
      <c r="K60" s="42"/>
    </row>
    <row r="61" spans="1:11" x14ac:dyDescent="0.25">
      <c r="A61" s="21">
        <v>44308</v>
      </c>
      <c r="B61" s="30" t="s">
        <v>864</v>
      </c>
      <c r="C61" s="34" t="s">
        <v>204</v>
      </c>
      <c r="D61" s="30" t="s">
        <v>208</v>
      </c>
      <c r="E61" s="34">
        <v>2391</v>
      </c>
      <c r="F61" s="34">
        <v>0</v>
      </c>
      <c r="G61" s="44">
        <f t="shared" si="0"/>
        <v>323558.20000000007</v>
      </c>
      <c r="H61" s="17" t="s">
        <v>276</v>
      </c>
      <c r="I61" s="27" t="str">
        <f>VLOOKUP(H61,'Flat Owner List for Vlookup'!C:D,2,FALSE)</f>
        <v>RAMESH INDULKAR</v>
      </c>
      <c r="J61" s="30" t="s">
        <v>994</v>
      </c>
      <c r="K61" s="42"/>
    </row>
    <row r="62" spans="1:11" x14ac:dyDescent="0.25">
      <c r="A62" s="21">
        <v>44312</v>
      </c>
      <c r="B62" s="30" t="s">
        <v>933</v>
      </c>
      <c r="C62" s="34" t="s">
        <v>204</v>
      </c>
      <c r="D62" s="30" t="s">
        <v>208</v>
      </c>
      <c r="E62" s="34">
        <v>2300</v>
      </c>
      <c r="F62" s="34">
        <v>0</v>
      </c>
      <c r="G62" s="44">
        <f t="shared" si="0"/>
        <v>325858.20000000007</v>
      </c>
      <c r="H62" s="17" t="s">
        <v>241</v>
      </c>
      <c r="I62" s="27" t="str">
        <f>VLOOKUP(H62,'Flat Owner List for Vlookup'!C:D,2,FALSE)</f>
        <v>AJAZ AHMED</v>
      </c>
      <c r="J62" s="30" t="s">
        <v>994</v>
      </c>
      <c r="K62" s="42"/>
    </row>
    <row r="63" spans="1:11" x14ac:dyDescent="0.25">
      <c r="A63" s="21">
        <v>44312</v>
      </c>
      <c r="B63" s="30" t="s">
        <v>676</v>
      </c>
      <c r="C63" s="34" t="s">
        <v>204</v>
      </c>
      <c r="D63" s="30" t="s">
        <v>208</v>
      </c>
      <c r="E63" s="34">
        <v>2198</v>
      </c>
      <c r="F63" s="34">
        <v>0</v>
      </c>
      <c r="G63" s="44">
        <f t="shared" si="0"/>
        <v>328056.20000000007</v>
      </c>
      <c r="H63" s="17" t="s">
        <v>246</v>
      </c>
      <c r="I63" s="27" t="str">
        <f>VLOOKUP(H63,'Flat Owner List for Vlookup'!C:D,2,FALSE)</f>
        <v>NITESH H. MEDH &amp; SUSHILA H. MEDH</v>
      </c>
      <c r="J63" s="30" t="s">
        <v>994</v>
      </c>
      <c r="K63" s="42"/>
    </row>
    <row r="64" spans="1:11" x14ac:dyDescent="0.25">
      <c r="A64" s="21">
        <v>44312</v>
      </c>
      <c r="B64" s="30" t="s">
        <v>633</v>
      </c>
      <c r="C64" s="34" t="s">
        <v>204</v>
      </c>
      <c r="D64" s="30" t="s">
        <v>208</v>
      </c>
      <c r="E64" s="34">
        <v>2198</v>
      </c>
      <c r="F64" s="34">
        <v>0</v>
      </c>
      <c r="G64" s="44">
        <f t="shared" si="0"/>
        <v>330254.20000000007</v>
      </c>
      <c r="H64" s="17" t="s">
        <v>286</v>
      </c>
      <c r="I64" s="27" t="str">
        <f>VLOOKUP(H64,'Flat Owner List for Vlookup'!C:D,2,FALSE)</f>
        <v>HITENDRA WASANIYA</v>
      </c>
      <c r="J64" s="30" t="s">
        <v>994</v>
      </c>
      <c r="K64" s="42"/>
    </row>
    <row r="65" spans="1:11" x14ac:dyDescent="0.25">
      <c r="A65" s="21">
        <v>44312</v>
      </c>
      <c r="B65" s="30" t="s">
        <v>674</v>
      </c>
      <c r="C65" s="34" t="s">
        <v>204</v>
      </c>
      <c r="D65" s="30" t="s">
        <v>208</v>
      </c>
      <c r="E65" s="34">
        <v>2200</v>
      </c>
      <c r="F65" s="34">
        <v>0</v>
      </c>
      <c r="G65" s="44">
        <f t="shared" si="0"/>
        <v>332454.20000000007</v>
      </c>
      <c r="H65" s="17" t="s">
        <v>289</v>
      </c>
      <c r="I65" s="27" t="str">
        <f>VLOOKUP(H65,'Flat Owner List for Vlookup'!C:D,2,FALSE)</f>
        <v>ARUNKUMAR DWIVEDI</v>
      </c>
      <c r="J65" s="30" t="s">
        <v>994</v>
      </c>
      <c r="K65" s="42"/>
    </row>
    <row r="66" spans="1:11" x14ac:dyDescent="0.25">
      <c r="A66" s="21">
        <v>44312</v>
      </c>
      <c r="B66" s="30" t="s">
        <v>1010</v>
      </c>
      <c r="C66" s="34" t="s">
        <v>204</v>
      </c>
      <c r="D66" s="30" t="s">
        <v>208</v>
      </c>
      <c r="E66" s="34">
        <v>2391</v>
      </c>
      <c r="F66" s="34">
        <v>0</v>
      </c>
      <c r="G66" s="44">
        <f t="shared" si="0"/>
        <v>334845.20000000007</v>
      </c>
      <c r="H66" s="17" t="s">
        <v>227</v>
      </c>
      <c r="I66" s="27" t="str">
        <f>VLOOKUP(H66,'Flat Owner List for Vlookup'!C:D,2,FALSE)</f>
        <v>ATULKUMAR VIMALCHAND JAIN</v>
      </c>
      <c r="J66" s="30" t="s">
        <v>994</v>
      </c>
      <c r="K66" s="42"/>
    </row>
    <row r="67" spans="1:11" x14ac:dyDescent="0.25">
      <c r="A67" s="21">
        <v>44312</v>
      </c>
      <c r="B67" s="30" t="s">
        <v>1011</v>
      </c>
      <c r="C67" s="34" t="s">
        <v>204</v>
      </c>
      <c r="D67" s="30" t="s">
        <v>208</v>
      </c>
      <c r="E67" s="34">
        <v>2198</v>
      </c>
      <c r="F67" s="34">
        <v>0</v>
      </c>
      <c r="G67" s="44">
        <f t="shared" si="0"/>
        <v>337043.20000000007</v>
      </c>
      <c r="H67" s="17" t="s">
        <v>228</v>
      </c>
      <c r="I67" s="27" t="str">
        <f>VLOOKUP(H67,'Flat Owner List for Vlookup'!C:D,2,FALSE)</f>
        <v>SUNIL NIRMALE</v>
      </c>
      <c r="J67" s="30" t="s">
        <v>994</v>
      </c>
      <c r="K67" s="42"/>
    </row>
    <row r="68" spans="1:11" x14ac:dyDescent="0.25">
      <c r="A68" s="21">
        <v>44312</v>
      </c>
      <c r="B68" s="30" t="s">
        <v>932</v>
      </c>
      <c r="C68" s="34" t="s">
        <v>204</v>
      </c>
      <c r="D68" s="30" t="s">
        <v>208</v>
      </c>
      <c r="E68" s="34">
        <v>2183</v>
      </c>
      <c r="F68" s="34">
        <v>0</v>
      </c>
      <c r="G68" s="44">
        <f t="shared" si="0"/>
        <v>339226.20000000007</v>
      </c>
      <c r="H68" s="17" t="s">
        <v>290</v>
      </c>
      <c r="I68" s="27" t="str">
        <f>VLOOKUP(H68,'Flat Owner List for Vlookup'!C:D,2,FALSE)</f>
        <v>ASHOKKUMAR JAISWAL</v>
      </c>
      <c r="J68" s="30" t="s">
        <v>994</v>
      </c>
      <c r="K68" s="42"/>
    </row>
    <row r="69" spans="1:11" x14ac:dyDescent="0.2">
      <c r="A69" s="21">
        <v>44312</v>
      </c>
      <c r="B69" s="30" t="s">
        <v>592</v>
      </c>
      <c r="C69" s="34" t="s">
        <v>205</v>
      </c>
      <c r="D69" s="30" t="s">
        <v>593</v>
      </c>
      <c r="E69" s="34">
        <v>0</v>
      </c>
      <c r="F69" s="34">
        <v>50000</v>
      </c>
      <c r="G69" s="44">
        <f t="shared" si="0"/>
        <v>289226.20000000007</v>
      </c>
      <c r="H69" s="17" t="s">
        <v>220</v>
      </c>
      <c r="I69" s="27"/>
      <c r="J69" s="1" t="s">
        <v>599</v>
      </c>
      <c r="K69" s="42"/>
    </row>
    <row r="70" spans="1:11" x14ac:dyDescent="0.25">
      <c r="A70" s="21">
        <v>44312</v>
      </c>
      <c r="B70" s="30" t="s">
        <v>668</v>
      </c>
      <c r="C70" s="34" t="s">
        <v>204</v>
      </c>
      <c r="D70" s="30" t="s">
        <v>208</v>
      </c>
      <c r="E70" s="34">
        <v>2391</v>
      </c>
      <c r="F70" s="34">
        <v>0</v>
      </c>
      <c r="G70" s="44">
        <f t="shared" si="0"/>
        <v>291617.20000000007</v>
      </c>
      <c r="H70" s="17" t="s">
        <v>244</v>
      </c>
      <c r="I70" s="27" t="str">
        <f>VLOOKUP(H70,'Flat Owner List for Vlookup'!C:D,2,FALSE)</f>
        <v>RENUKA D. MORANI &amp; DILIP OMPRAKASH MORANI</v>
      </c>
      <c r="J70" s="30" t="s">
        <v>994</v>
      </c>
      <c r="K70" s="42"/>
    </row>
    <row r="71" spans="1:11" x14ac:dyDescent="0.25">
      <c r="A71" s="21">
        <v>44312</v>
      </c>
      <c r="B71" s="30" t="s">
        <v>677</v>
      </c>
      <c r="C71" s="34" t="s">
        <v>204</v>
      </c>
      <c r="D71" s="30" t="s">
        <v>208</v>
      </c>
      <c r="E71" s="34">
        <v>2255</v>
      </c>
      <c r="F71" s="34">
        <v>0</v>
      </c>
      <c r="G71" s="44">
        <f t="shared" si="0"/>
        <v>293872.20000000007</v>
      </c>
      <c r="H71" s="17" t="s">
        <v>281</v>
      </c>
      <c r="I71" s="27" t="str">
        <f>VLOOKUP(H71,'Flat Owner List for Vlookup'!C:D,2,FALSE)</f>
        <v>UMESH CHOUDHARI</v>
      </c>
      <c r="J71" s="30" t="s">
        <v>994</v>
      </c>
      <c r="K71" s="42"/>
    </row>
    <row r="72" spans="1:11" x14ac:dyDescent="0.25">
      <c r="A72" s="21">
        <v>44312</v>
      </c>
      <c r="B72" s="30" t="s">
        <v>929</v>
      </c>
      <c r="C72" s="34" t="s">
        <v>204</v>
      </c>
      <c r="D72" s="30" t="s">
        <v>208</v>
      </c>
      <c r="E72" s="34">
        <v>2556</v>
      </c>
      <c r="F72" s="34">
        <v>0</v>
      </c>
      <c r="G72" s="44">
        <f t="shared" si="0"/>
        <v>296428.20000000007</v>
      </c>
      <c r="H72" s="17" t="s">
        <v>232</v>
      </c>
      <c r="I72" s="27" t="str">
        <f>VLOOKUP(H72,'Flat Owner List for Vlookup'!C:D,2,FALSE)</f>
        <v>UMAR SHARMA &amp; HARIPRASAD SHARMA</v>
      </c>
      <c r="J72" s="30" t="s">
        <v>994</v>
      </c>
      <c r="K72" s="42"/>
    </row>
    <row r="73" spans="1:11" x14ac:dyDescent="0.25">
      <c r="A73" s="21">
        <v>44312</v>
      </c>
      <c r="B73" s="30" t="s">
        <v>682</v>
      </c>
      <c r="C73" s="34" t="s">
        <v>204</v>
      </c>
      <c r="D73" s="30" t="s">
        <v>208</v>
      </c>
      <c r="E73" s="34">
        <v>2391</v>
      </c>
      <c r="F73" s="34">
        <v>0</v>
      </c>
      <c r="G73" s="44">
        <f t="shared" si="0"/>
        <v>298819.20000000007</v>
      </c>
      <c r="H73" s="17" t="s">
        <v>273</v>
      </c>
      <c r="I73" s="27" t="str">
        <f>VLOOKUP(H73,'Flat Owner List for Vlookup'!C:D,2,FALSE)</f>
        <v>TUSHAR MAHAJAN</v>
      </c>
      <c r="J73" s="30" t="s">
        <v>994</v>
      </c>
      <c r="K73" s="42"/>
    </row>
    <row r="74" spans="1:11" x14ac:dyDescent="0.25">
      <c r="A74" s="21">
        <v>44312</v>
      </c>
      <c r="B74" s="30" t="s">
        <v>868</v>
      </c>
      <c r="C74" s="34" t="s">
        <v>204</v>
      </c>
      <c r="D74" s="30" t="s">
        <v>208</v>
      </c>
      <c r="E74" s="34">
        <v>2345</v>
      </c>
      <c r="F74" s="34">
        <v>0</v>
      </c>
      <c r="G74" s="44">
        <f t="shared" si="0"/>
        <v>301164.20000000007</v>
      </c>
      <c r="H74" s="17" t="s">
        <v>410</v>
      </c>
      <c r="I74" s="27" t="str">
        <f>VLOOKUP(H74,'Flat Owner List for Vlookup'!C:D,2,FALSE)</f>
        <v>ANUJA AJAY PARASHAR</v>
      </c>
      <c r="J74" s="30" t="s">
        <v>994</v>
      </c>
      <c r="K74" s="42"/>
    </row>
    <row r="75" spans="1:11" x14ac:dyDescent="0.25">
      <c r="A75" s="21">
        <v>44312</v>
      </c>
      <c r="B75" s="30" t="s">
        <v>614</v>
      </c>
      <c r="C75" s="34" t="s">
        <v>204</v>
      </c>
      <c r="D75" s="30" t="s">
        <v>208</v>
      </c>
      <c r="E75" s="34">
        <v>2208</v>
      </c>
      <c r="F75" s="34">
        <v>0</v>
      </c>
      <c r="G75" s="44">
        <f t="shared" si="0"/>
        <v>303372.20000000007</v>
      </c>
      <c r="H75" s="17" t="s">
        <v>274</v>
      </c>
      <c r="I75" s="27" t="str">
        <f>VLOOKUP(H75,'Flat Owner List for Vlookup'!C:D,2,FALSE)</f>
        <v>VIKAS KANDOI</v>
      </c>
      <c r="J75" s="30" t="s">
        <v>994</v>
      </c>
      <c r="K75" s="42"/>
    </row>
    <row r="76" spans="1:11" x14ac:dyDescent="0.25">
      <c r="A76" s="21">
        <v>44312</v>
      </c>
      <c r="B76" s="30" t="s">
        <v>614</v>
      </c>
      <c r="C76" s="34" t="s">
        <v>204</v>
      </c>
      <c r="D76" s="30" t="s">
        <v>208</v>
      </c>
      <c r="E76" s="34">
        <v>2200</v>
      </c>
      <c r="F76" s="34">
        <v>0</v>
      </c>
      <c r="G76" s="44">
        <f t="shared" si="0"/>
        <v>305572.20000000007</v>
      </c>
      <c r="H76" s="17" t="s">
        <v>343</v>
      </c>
      <c r="I76" s="27" t="str">
        <f>VLOOKUP(H76,'Flat Owner List for Vlookup'!C:D,2,FALSE)</f>
        <v>VIKAS KANDOI</v>
      </c>
      <c r="J76" s="30" t="s">
        <v>994</v>
      </c>
      <c r="K76" s="42"/>
    </row>
    <row r="77" spans="1:11" x14ac:dyDescent="0.25">
      <c r="A77" s="21">
        <v>44313</v>
      </c>
      <c r="B77" s="30" t="s">
        <v>931</v>
      </c>
      <c r="C77" s="34" t="s">
        <v>204</v>
      </c>
      <c r="D77" s="30" t="s">
        <v>208</v>
      </c>
      <c r="E77" s="34">
        <v>2391</v>
      </c>
      <c r="F77" s="34">
        <v>0</v>
      </c>
      <c r="G77" s="44">
        <f t="shared" si="0"/>
        <v>307963.20000000007</v>
      </c>
      <c r="H77" s="17" t="s">
        <v>252</v>
      </c>
      <c r="I77" s="27" t="str">
        <f>VLOOKUP(H77,'Flat Owner List for Vlookup'!C:D,2,FALSE)</f>
        <v>SATISHKUMAR YADAV</v>
      </c>
      <c r="J77" s="30" t="s">
        <v>994</v>
      </c>
      <c r="K77" s="42"/>
    </row>
    <row r="78" spans="1:11" x14ac:dyDescent="0.25">
      <c r="A78" s="21">
        <v>44313</v>
      </c>
      <c r="B78" s="30" t="s">
        <v>728</v>
      </c>
      <c r="C78" s="34" t="s">
        <v>204</v>
      </c>
      <c r="D78" s="30" t="s">
        <v>208</v>
      </c>
      <c r="E78" s="34">
        <v>2300</v>
      </c>
      <c r="F78" s="34">
        <v>0</v>
      </c>
      <c r="G78" s="44">
        <f t="shared" si="0"/>
        <v>310263.20000000007</v>
      </c>
      <c r="H78" s="17" t="s">
        <v>231</v>
      </c>
      <c r="I78" s="27" t="str">
        <f>VLOOKUP(H78,'Flat Owner List for Vlookup'!C:D,2,FALSE)</f>
        <v>LALIT KASHINATH FIRKE</v>
      </c>
      <c r="J78" s="30" t="s">
        <v>994</v>
      </c>
      <c r="K78" s="42"/>
    </row>
    <row r="79" spans="1:11" x14ac:dyDescent="0.25">
      <c r="A79" s="21">
        <v>44313</v>
      </c>
      <c r="B79" s="30" t="s">
        <v>648</v>
      </c>
      <c r="C79" s="34" t="s">
        <v>204</v>
      </c>
      <c r="D79" s="30" t="s">
        <v>208</v>
      </c>
      <c r="E79" s="34">
        <v>2198</v>
      </c>
      <c r="F79" s="34">
        <v>0</v>
      </c>
      <c r="G79" s="44">
        <f t="shared" si="0"/>
        <v>312461.20000000007</v>
      </c>
      <c r="H79" s="17" t="s">
        <v>292</v>
      </c>
      <c r="I79" s="27" t="str">
        <f>VLOOKUP(H79,'Flat Owner List for Vlookup'!C:D,2,FALSE)</f>
        <v>PANDURANG NANDANWAR</v>
      </c>
      <c r="J79" s="30" t="s">
        <v>994</v>
      </c>
      <c r="K79" s="42"/>
    </row>
    <row r="80" spans="1:11" x14ac:dyDescent="0.25">
      <c r="A80" s="21">
        <v>44314</v>
      </c>
      <c r="B80" s="30" t="s">
        <v>924</v>
      </c>
      <c r="C80" s="34" t="s">
        <v>205</v>
      </c>
      <c r="D80" s="30" t="s">
        <v>208</v>
      </c>
      <c r="E80" s="34">
        <v>2391</v>
      </c>
      <c r="F80" s="34">
        <v>0</v>
      </c>
      <c r="G80" s="44">
        <f t="shared" si="0"/>
        <v>314852.20000000007</v>
      </c>
      <c r="H80" s="17" t="s">
        <v>279</v>
      </c>
      <c r="I80" s="27" t="str">
        <f>VLOOKUP(H80,'Flat Owner List for Vlookup'!C:D,2,FALSE)</f>
        <v>MONISH GADE</v>
      </c>
      <c r="J80" s="30" t="s">
        <v>994</v>
      </c>
      <c r="K80" s="42"/>
    </row>
    <row r="81" spans="1:11" x14ac:dyDescent="0.25">
      <c r="A81" s="21">
        <v>44314</v>
      </c>
      <c r="B81" s="30" t="s">
        <v>680</v>
      </c>
      <c r="C81" s="34" t="s">
        <v>205</v>
      </c>
      <c r="D81" s="30" t="s">
        <v>208</v>
      </c>
      <c r="E81" s="34">
        <v>2395</v>
      </c>
      <c r="F81" s="34">
        <v>0</v>
      </c>
      <c r="G81" s="44">
        <f t="shared" si="0"/>
        <v>317247.20000000007</v>
      </c>
      <c r="H81" s="17" t="s">
        <v>278</v>
      </c>
      <c r="I81" s="27" t="str">
        <f>VLOOKUP(H81,'Flat Owner List for Vlookup'!C:D,2,FALSE)</f>
        <v>SUNITA SINGH/LOKENDRA SINGH</v>
      </c>
      <c r="J81" s="30" t="s">
        <v>994</v>
      </c>
      <c r="K81" s="42"/>
    </row>
    <row r="82" spans="1:11" x14ac:dyDescent="0.25">
      <c r="A82" s="21">
        <v>44315</v>
      </c>
      <c r="B82" s="30" t="s">
        <v>786</v>
      </c>
      <c r="C82" s="34" t="s">
        <v>204</v>
      </c>
      <c r="D82" s="30" t="s">
        <v>208</v>
      </c>
      <c r="E82" s="34">
        <v>2211</v>
      </c>
      <c r="F82" s="34">
        <v>0</v>
      </c>
      <c r="G82" s="44">
        <f t="shared" si="0"/>
        <v>319458.20000000007</v>
      </c>
      <c r="H82" s="17" t="s">
        <v>265</v>
      </c>
      <c r="I82" s="27" t="str">
        <f>VLOOKUP(H82,'Flat Owner List for Vlookup'!C:D,2,FALSE)</f>
        <v>MODRAJ/ YOGIRAJ SAPKALE</v>
      </c>
      <c r="J82" s="30" t="s">
        <v>994</v>
      </c>
      <c r="K82" s="42"/>
    </row>
    <row r="83" spans="1:11" x14ac:dyDescent="0.25">
      <c r="A83" s="21">
        <v>44315</v>
      </c>
      <c r="B83" s="30" t="s">
        <v>682</v>
      </c>
      <c r="C83" s="34" t="s">
        <v>204</v>
      </c>
      <c r="D83" s="30" t="s">
        <v>208</v>
      </c>
      <c r="E83" s="34">
        <v>2200</v>
      </c>
      <c r="F83" s="34">
        <v>0</v>
      </c>
      <c r="G83" s="44">
        <f t="shared" si="0"/>
        <v>321658.20000000007</v>
      </c>
      <c r="H83" s="17" t="s">
        <v>291</v>
      </c>
      <c r="I83" s="27" t="str">
        <f>VLOOKUP(H83,'Flat Owner List for Vlookup'!C:D,2,FALSE)</f>
        <v>TUSHAR BANSODE</v>
      </c>
      <c r="J83" s="30" t="s">
        <v>994</v>
      </c>
      <c r="K83" s="42"/>
    </row>
    <row r="84" spans="1:11" x14ac:dyDescent="0.25">
      <c r="A84" s="21">
        <v>44316</v>
      </c>
      <c r="B84" s="30" t="s">
        <v>678</v>
      </c>
      <c r="C84" s="34" t="s">
        <v>204</v>
      </c>
      <c r="D84" s="30" t="s">
        <v>208</v>
      </c>
      <c r="E84" s="34">
        <v>2391</v>
      </c>
      <c r="F84" s="34">
        <v>0</v>
      </c>
      <c r="G84" s="44">
        <f t="shared" si="0"/>
        <v>324049.20000000007</v>
      </c>
      <c r="H84" s="17" t="s">
        <v>247</v>
      </c>
      <c r="I84" s="27" t="str">
        <f>VLOOKUP(H84,'Flat Owner List for Vlookup'!C:D,2,FALSE)</f>
        <v>SHARAD LOKHANDE</v>
      </c>
      <c r="J84" s="30" t="s">
        <v>994</v>
      </c>
      <c r="K84" s="42"/>
    </row>
    <row r="85" spans="1:11" x14ac:dyDescent="0.25">
      <c r="A85" s="21">
        <v>44316</v>
      </c>
      <c r="B85" s="30" t="s">
        <v>640</v>
      </c>
      <c r="C85" s="34" t="s">
        <v>204</v>
      </c>
      <c r="D85" s="30" t="s">
        <v>208</v>
      </c>
      <c r="E85" s="34">
        <v>2200</v>
      </c>
      <c r="F85" s="34">
        <v>0</v>
      </c>
      <c r="G85" s="44">
        <f t="shared" si="0"/>
        <v>326249.20000000007</v>
      </c>
      <c r="H85" s="17" t="s">
        <v>355</v>
      </c>
      <c r="I85" s="27" t="str">
        <f>VLOOKUP(H85,'Flat Owner List for Vlookup'!C:D,2,FALSE)</f>
        <v>RAMAGYA SINGH</v>
      </c>
      <c r="J85" s="30" t="s">
        <v>994</v>
      </c>
      <c r="K85" s="42"/>
    </row>
    <row r="86" spans="1:11" x14ac:dyDescent="0.25">
      <c r="A86" s="21">
        <v>44316</v>
      </c>
      <c r="B86" s="30" t="s">
        <v>993</v>
      </c>
      <c r="C86" s="34" t="s">
        <v>204</v>
      </c>
      <c r="D86" s="30" t="s">
        <v>208</v>
      </c>
      <c r="E86" s="34">
        <v>2350</v>
      </c>
      <c r="F86" s="34">
        <v>0</v>
      </c>
      <c r="G86" s="44">
        <f t="shared" si="0"/>
        <v>328599.20000000007</v>
      </c>
      <c r="H86" s="17" t="s">
        <v>396</v>
      </c>
      <c r="I86" s="27" t="str">
        <f>VLOOKUP(H86,'Flat Owner List for Vlookup'!C:D,2,FALSE)</f>
        <v>KOMAL SHIRKE/ KIRAN SHIRKE</v>
      </c>
      <c r="J86" s="30" t="s">
        <v>994</v>
      </c>
      <c r="K86" s="42"/>
    </row>
    <row r="87" spans="1:11" x14ac:dyDescent="0.25">
      <c r="A87" s="21">
        <v>44316</v>
      </c>
      <c r="B87" s="30" t="s">
        <v>612</v>
      </c>
      <c r="C87" s="34" t="s">
        <v>204</v>
      </c>
      <c r="D87" s="30" t="s">
        <v>208</v>
      </c>
      <c r="E87" s="34">
        <v>2395</v>
      </c>
      <c r="F87" s="34">
        <v>0</v>
      </c>
      <c r="G87" s="44">
        <f t="shared" si="0"/>
        <v>330994.20000000007</v>
      </c>
      <c r="H87" s="17" t="s">
        <v>259</v>
      </c>
      <c r="I87" s="27" t="str">
        <f>VLOOKUP(H87,'Flat Owner List for Vlookup'!C:D,2,FALSE)</f>
        <v>VISHWAVIJAY SINGH</v>
      </c>
      <c r="J87" s="30" t="s">
        <v>994</v>
      </c>
      <c r="K87" s="42"/>
    </row>
    <row r="88" spans="1:11" x14ac:dyDescent="0.25">
      <c r="A88" s="21">
        <v>44316</v>
      </c>
      <c r="B88" s="30" t="s">
        <v>708</v>
      </c>
      <c r="C88" s="34" t="s">
        <v>204</v>
      </c>
      <c r="D88" s="30" t="s">
        <v>208</v>
      </c>
      <c r="E88" s="34">
        <v>2200</v>
      </c>
      <c r="F88" s="34">
        <v>0</v>
      </c>
      <c r="G88" s="44">
        <f t="shared" si="0"/>
        <v>333194.20000000007</v>
      </c>
      <c r="H88" s="17" t="s">
        <v>253</v>
      </c>
      <c r="I88" s="27" t="str">
        <f>VLOOKUP(H88,'Flat Owner List for Vlookup'!C:D,2,FALSE)</f>
        <v>MUKESH DIXIT</v>
      </c>
      <c r="J88" s="30" t="s">
        <v>994</v>
      </c>
      <c r="K88" s="42"/>
    </row>
    <row r="89" spans="1:11" x14ac:dyDescent="0.25">
      <c r="A89" s="21">
        <v>44316</v>
      </c>
      <c r="B89" s="30" t="s">
        <v>1013</v>
      </c>
      <c r="C89" s="34" t="s">
        <v>204</v>
      </c>
      <c r="D89" s="30" t="s">
        <v>208</v>
      </c>
      <c r="E89" s="34">
        <v>2376</v>
      </c>
      <c r="F89" s="34">
        <v>0</v>
      </c>
      <c r="G89" s="44">
        <f t="shared" si="0"/>
        <v>335570.20000000007</v>
      </c>
      <c r="H89" s="17" t="s">
        <v>263</v>
      </c>
      <c r="I89" s="27" t="str">
        <f>VLOOKUP(H89,'Flat Owner List for Vlookup'!C:D,2,FALSE)</f>
        <v>RITESH DIXIT /DHARMENDRA MISHRA</v>
      </c>
      <c r="J89" s="30" t="s">
        <v>994</v>
      </c>
      <c r="K89" s="42"/>
    </row>
    <row r="90" spans="1:11" x14ac:dyDescent="0.25">
      <c r="A90" s="21">
        <v>44316</v>
      </c>
      <c r="B90" s="30" t="s">
        <v>644</v>
      </c>
      <c r="C90" s="34" t="s">
        <v>204</v>
      </c>
      <c r="D90" s="30" t="s">
        <v>208</v>
      </c>
      <c r="E90" s="34">
        <v>2200</v>
      </c>
      <c r="F90" s="34">
        <v>0</v>
      </c>
      <c r="G90" s="44">
        <f t="shared" si="0"/>
        <v>337770.20000000007</v>
      </c>
      <c r="H90" s="17" t="s">
        <v>288</v>
      </c>
      <c r="I90" s="27" t="str">
        <f>VLOOKUP(H90,'Flat Owner List for Vlookup'!C:D,2,FALSE)</f>
        <v>SURYAKANT MULATKAR</v>
      </c>
      <c r="J90" s="30" t="s">
        <v>994</v>
      </c>
      <c r="K90" s="42"/>
    </row>
    <row r="91" spans="1:11" x14ac:dyDescent="0.25">
      <c r="A91" s="21"/>
      <c r="B91" s="30"/>
      <c r="C91" s="34"/>
      <c r="D91" s="30"/>
      <c r="E91" s="34"/>
      <c r="F91" s="34"/>
      <c r="G91" s="44"/>
      <c r="H91" s="17"/>
      <c r="I91" s="27"/>
      <c r="J91" s="30"/>
      <c r="K91" s="42"/>
    </row>
    <row r="92" spans="1:11" x14ac:dyDescent="0.25">
      <c r="A92" s="21"/>
      <c r="B92" s="30"/>
      <c r="C92" s="34"/>
      <c r="D92" s="30"/>
      <c r="E92" s="34"/>
      <c r="F92" s="34"/>
      <c r="G92" s="44"/>
      <c r="H92" s="17"/>
      <c r="I92" s="27"/>
      <c r="J92" s="30"/>
      <c r="K92" s="42"/>
    </row>
    <row r="93" spans="1:11" x14ac:dyDescent="0.25">
      <c r="A93" s="21"/>
      <c r="B93" s="30"/>
      <c r="C93" s="34"/>
      <c r="D93" s="30"/>
      <c r="E93" s="34"/>
      <c r="F93" s="34"/>
      <c r="G93" s="44"/>
      <c r="H93" s="17"/>
      <c r="I93" s="27"/>
      <c r="J93" s="30"/>
      <c r="K93" s="42"/>
    </row>
    <row r="94" spans="1:11" x14ac:dyDescent="0.25">
      <c r="A94" s="21"/>
      <c r="B94" s="30"/>
      <c r="C94" s="34"/>
      <c r="D94" s="30"/>
      <c r="E94" s="34"/>
      <c r="F94" s="34"/>
      <c r="G94" s="44"/>
      <c r="H94" s="17"/>
      <c r="I94" s="27"/>
      <c r="J94" s="30"/>
      <c r="K94" s="42"/>
    </row>
    <row r="95" spans="1:11" x14ac:dyDescent="0.25">
      <c r="A95" s="21"/>
      <c r="B95" s="30"/>
      <c r="C95" s="34"/>
      <c r="D95" s="30"/>
      <c r="E95" s="34"/>
      <c r="F95" s="34"/>
      <c r="G95" s="44"/>
      <c r="H95" s="17"/>
      <c r="I95" s="27"/>
      <c r="J95" s="30"/>
      <c r="K95" s="42"/>
    </row>
    <row r="96" spans="1:11" x14ac:dyDescent="0.25">
      <c r="A96" s="21"/>
      <c r="B96" s="30"/>
      <c r="C96" s="34"/>
      <c r="D96" s="30"/>
      <c r="E96" s="34"/>
      <c r="F96" s="34"/>
      <c r="G96" s="44"/>
      <c r="H96" s="17"/>
      <c r="I96" s="27"/>
      <c r="J96" s="30"/>
      <c r="K96" s="42"/>
    </row>
    <row r="97" spans="1:11" x14ac:dyDescent="0.25">
      <c r="A97" s="21"/>
      <c r="B97" s="30"/>
      <c r="C97" s="34"/>
      <c r="D97" s="30"/>
      <c r="E97" s="34"/>
      <c r="F97" s="34"/>
      <c r="G97" s="44"/>
      <c r="H97" s="17"/>
      <c r="I97" s="27"/>
      <c r="J97" s="30"/>
      <c r="K97" s="42"/>
    </row>
    <row r="98" spans="1:11" x14ac:dyDescent="0.25">
      <c r="A98" s="21"/>
      <c r="B98" s="30"/>
      <c r="C98" s="34"/>
      <c r="D98" s="30"/>
      <c r="E98" s="34"/>
      <c r="F98" s="34"/>
      <c r="G98" s="44"/>
      <c r="H98" s="17"/>
      <c r="I98" s="27"/>
      <c r="J98" s="30"/>
      <c r="K98" s="42"/>
    </row>
    <row r="99" spans="1:11" x14ac:dyDescent="0.25">
      <c r="A99" s="21"/>
      <c r="B99" s="30"/>
      <c r="C99" s="34"/>
      <c r="D99" s="30"/>
      <c r="E99" s="34"/>
      <c r="F99" s="34"/>
      <c r="G99" s="44"/>
      <c r="H99" s="17"/>
      <c r="I99" s="27"/>
      <c r="J99" s="30"/>
      <c r="K99" s="42"/>
    </row>
    <row r="100" spans="1:11" x14ac:dyDescent="0.25">
      <c r="A100" s="21"/>
      <c r="B100" s="30"/>
      <c r="C100" s="34"/>
      <c r="D100" s="30"/>
      <c r="E100" s="34"/>
      <c r="F100" s="34"/>
      <c r="G100" s="44"/>
      <c r="H100" s="17"/>
      <c r="I100" s="27"/>
      <c r="J100" s="30"/>
      <c r="K100" s="42"/>
    </row>
    <row r="101" spans="1:11" x14ac:dyDescent="0.25">
      <c r="A101" s="21"/>
      <c r="B101" s="30"/>
      <c r="C101" s="34"/>
      <c r="D101" s="30"/>
      <c r="E101" s="34"/>
      <c r="F101" s="34"/>
      <c r="G101" s="44"/>
      <c r="H101" s="17"/>
      <c r="I101" s="27"/>
      <c r="J101" s="30"/>
      <c r="K101" s="42"/>
    </row>
    <row r="102" spans="1:11" x14ac:dyDescent="0.25">
      <c r="A102" s="21"/>
      <c r="B102" s="30"/>
      <c r="C102" s="34"/>
      <c r="D102" s="30"/>
      <c r="E102" s="34"/>
      <c r="F102" s="34"/>
      <c r="G102" s="44"/>
      <c r="H102" s="17"/>
      <c r="I102" s="27"/>
      <c r="J102" s="30"/>
      <c r="K102" s="42"/>
    </row>
    <row r="103" spans="1:11" x14ac:dyDescent="0.25">
      <c r="A103" s="21"/>
      <c r="B103" s="30"/>
      <c r="C103" s="34"/>
      <c r="D103" s="30"/>
      <c r="E103" s="34"/>
      <c r="F103" s="34"/>
      <c r="G103" s="44"/>
      <c r="H103" s="17"/>
      <c r="I103" s="27"/>
      <c r="J103" s="30"/>
      <c r="K103" s="42"/>
    </row>
    <row r="104" spans="1:11" x14ac:dyDescent="0.25">
      <c r="A104" s="21"/>
      <c r="B104" s="30"/>
      <c r="C104" s="34"/>
      <c r="D104" s="30"/>
      <c r="E104" s="34"/>
      <c r="F104" s="34"/>
      <c r="G104" s="44"/>
      <c r="H104" s="17"/>
      <c r="I104" s="27"/>
      <c r="J104" s="30"/>
      <c r="K104" s="42"/>
    </row>
    <row r="105" spans="1:11" x14ac:dyDescent="0.25">
      <c r="A105" s="21"/>
      <c r="B105" s="30"/>
      <c r="C105" s="34"/>
      <c r="D105" s="30"/>
      <c r="E105" s="34"/>
      <c r="F105" s="34"/>
      <c r="G105" s="44"/>
      <c r="H105" s="17"/>
      <c r="I105" s="27"/>
      <c r="J105" s="30"/>
      <c r="K105" s="42"/>
    </row>
    <row r="106" spans="1:11" x14ac:dyDescent="0.25">
      <c r="A106" s="21"/>
      <c r="B106" s="30"/>
      <c r="C106" s="34"/>
      <c r="D106" s="30"/>
      <c r="E106" s="34"/>
      <c r="F106" s="34"/>
      <c r="G106" s="44"/>
      <c r="H106" s="17"/>
      <c r="I106" s="27"/>
      <c r="J106" s="30"/>
      <c r="K106" s="42"/>
    </row>
    <row r="107" spans="1:11" x14ac:dyDescent="0.25">
      <c r="A107" s="21"/>
      <c r="B107" s="30"/>
      <c r="C107" s="34"/>
      <c r="D107" s="30"/>
      <c r="E107" s="34"/>
      <c r="F107" s="34"/>
      <c r="G107" s="44"/>
      <c r="H107" s="17"/>
      <c r="I107" s="27"/>
      <c r="J107" s="30"/>
      <c r="K107" s="42"/>
    </row>
    <row r="108" spans="1:11" x14ac:dyDescent="0.25">
      <c r="A108" s="21"/>
      <c r="B108" s="30"/>
      <c r="C108" s="34"/>
      <c r="D108" s="30"/>
      <c r="E108" s="34"/>
      <c r="F108" s="34"/>
      <c r="G108" s="44"/>
      <c r="H108" s="17"/>
      <c r="I108" s="27"/>
      <c r="J108" s="30"/>
      <c r="K108" s="42"/>
    </row>
    <row r="109" spans="1:11" x14ac:dyDescent="0.25">
      <c r="A109" s="21"/>
      <c r="B109" s="30"/>
      <c r="C109" s="34"/>
      <c r="D109" s="30"/>
      <c r="E109" s="34"/>
      <c r="F109" s="34"/>
      <c r="G109" s="44"/>
      <c r="H109" s="17"/>
      <c r="I109" s="27"/>
      <c r="J109" s="30"/>
      <c r="K109" s="42"/>
    </row>
    <row r="110" spans="1:11" x14ac:dyDescent="0.25">
      <c r="A110" s="21"/>
      <c r="B110" s="30"/>
      <c r="C110" s="34"/>
      <c r="D110" s="30"/>
      <c r="E110" s="34"/>
      <c r="F110" s="34"/>
      <c r="G110" s="44"/>
      <c r="H110" s="17"/>
      <c r="I110" s="27"/>
      <c r="J110" s="30"/>
      <c r="K110" s="42"/>
    </row>
    <row r="111" spans="1:11" x14ac:dyDescent="0.25">
      <c r="A111" s="21"/>
      <c r="B111" s="30"/>
      <c r="C111" s="34"/>
      <c r="D111" s="30"/>
      <c r="E111" s="34"/>
      <c r="F111" s="34"/>
      <c r="G111" s="44"/>
      <c r="H111" s="17"/>
      <c r="I111" s="27"/>
      <c r="J111" s="30"/>
      <c r="K111" s="42"/>
    </row>
    <row r="112" spans="1:11" x14ac:dyDescent="0.25">
      <c r="A112" s="21"/>
      <c r="B112" s="30"/>
      <c r="C112" s="34"/>
      <c r="D112" s="30"/>
      <c r="E112" s="34"/>
      <c r="F112" s="34"/>
      <c r="G112" s="44"/>
      <c r="H112" s="17"/>
      <c r="I112" s="27"/>
      <c r="J112" s="30"/>
      <c r="K112" s="42"/>
    </row>
    <row r="113" spans="1:11" x14ac:dyDescent="0.25">
      <c r="A113" s="21"/>
      <c r="B113" s="30"/>
      <c r="C113" s="34"/>
      <c r="D113" s="30"/>
      <c r="E113" s="34"/>
      <c r="F113" s="34"/>
      <c r="G113" s="44"/>
      <c r="H113" s="17"/>
      <c r="I113" s="27"/>
      <c r="J113" s="30"/>
      <c r="K113" s="42"/>
    </row>
    <row r="114" spans="1:11" x14ac:dyDescent="0.25">
      <c r="A114" s="21"/>
      <c r="B114" s="30"/>
      <c r="C114" s="34"/>
      <c r="D114" s="30"/>
      <c r="E114" s="34"/>
      <c r="F114" s="34"/>
      <c r="G114" s="44"/>
      <c r="H114" s="17"/>
      <c r="I114" s="27"/>
      <c r="J114" s="30"/>
      <c r="K114" s="42"/>
    </row>
    <row r="115" spans="1:11" x14ac:dyDescent="0.25">
      <c r="A115" s="21"/>
      <c r="B115" s="30"/>
      <c r="C115" s="34"/>
      <c r="D115" s="30"/>
      <c r="E115" s="34"/>
      <c r="F115" s="34"/>
      <c r="G115" s="44"/>
      <c r="H115" s="17"/>
      <c r="I115" s="27"/>
      <c r="J115" s="30"/>
      <c r="K115" s="42"/>
    </row>
    <row r="116" spans="1:11" x14ac:dyDescent="0.25">
      <c r="A116" s="21"/>
      <c r="B116" s="30"/>
      <c r="C116" s="34"/>
      <c r="D116" s="30"/>
      <c r="E116" s="34"/>
      <c r="F116" s="34"/>
      <c r="G116" s="44"/>
      <c r="H116" s="17"/>
      <c r="I116" s="27"/>
      <c r="J116" s="30"/>
      <c r="K116" s="42"/>
    </row>
    <row r="117" spans="1:11" x14ac:dyDescent="0.25">
      <c r="A117" s="21"/>
      <c r="B117" s="30"/>
      <c r="C117" s="34"/>
      <c r="D117" s="30"/>
      <c r="E117" s="34"/>
      <c r="F117" s="34"/>
      <c r="G117" s="44"/>
      <c r="H117" s="17"/>
      <c r="I117" s="27"/>
      <c r="J117" s="30"/>
      <c r="K117" s="42"/>
    </row>
    <row r="118" spans="1:11" x14ac:dyDescent="0.25">
      <c r="A118" s="21"/>
      <c r="B118" s="30"/>
      <c r="C118" s="34"/>
      <c r="D118" s="30"/>
      <c r="E118" s="34"/>
      <c r="F118" s="34"/>
      <c r="G118" s="44"/>
      <c r="H118" s="17"/>
      <c r="I118" s="27"/>
      <c r="J118" s="30"/>
      <c r="K118" s="42"/>
    </row>
    <row r="119" spans="1:11" x14ac:dyDescent="0.25">
      <c r="A119" s="21"/>
      <c r="B119" s="30"/>
      <c r="C119" s="34"/>
      <c r="D119" s="30"/>
      <c r="E119" s="34"/>
      <c r="F119" s="34"/>
      <c r="G119" s="44"/>
      <c r="H119" s="17"/>
      <c r="I119" s="27"/>
      <c r="J119" s="30"/>
      <c r="K119" s="42"/>
    </row>
    <row r="120" spans="1:11" x14ac:dyDescent="0.25">
      <c r="A120" s="21"/>
      <c r="B120" s="30"/>
      <c r="C120" s="34"/>
      <c r="D120" s="30"/>
      <c r="E120" s="34"/>
      <c r="F120" s="34"/>
      <c r="G120" s="44"/>
      <c r="H120" s="17"/>
      <c r="I120" s="27"/>
      <c r="J120" s="30"/>
      <c r="K120" s="42"/>
    </row>
    <row r="121" spans="1:11" x14ac:dyDescent="0.25">
      <c r="A121" s="21"/>
      <c r="B121" s="30"/>
      <c r="C121" s="34"/>
      <c r="D121" s="30"/>
      <c r="E121" s="34"/>
      <c r="F121" s="34"/>
      <c r="G121" s="44"/>
      <c r="H121" s="17"/>
      <c r="I121" s="27"/>
      <c r="J121" s="30"/>
      <c r="K121" s="42"/>
    </row>
    <row r="122" spans="1:11" x14ac:dyDescent="0.25">
      <c r="A122" s="21"/>
      <c r="B122" s="30"/>
      <c r="C122" s="34"/>
      <c r="D122" s="30"/>
      <c r="E122" s="34"/>
      <c r="F122" s="34"/>
      <c r="G122" s="44"/>
      <c r="H122" s="17"/>
      <c r="I122" s="27"/>
      <c r="J122" s="30"/>
      <c r="K122" s="42"/>
    </row>
    <row r="123" spans="1:11" x14ac:dyDescent="0.25">
      <c r="A123" s="21"/>
      <c r="B123" s="30"/>
      <c r="C123" s="34"/>
      <c r="D123" s="30"/>
      <c r="E123" s="34"/>
      <c r="F123" s="34"/>
      <c r="G123" s="44"/>
      <c r="H123" s="17"/>
      <c r="I123" s="27"/>
      <c r="J123" s="30"/>
      <c r="K123" s="42"/>
    </row>
    <row r="124" spans="1:11" x14ac:dyDescent="0.25">
      <c r="A124" s="21"/>
      <c r="B124" s="30"/>
      <c r="C124" s="34"/>
      <c r="D124" s="30"/>
      <c r="E124" s="34"/>
      <c r="F124" s="34"/>
      <c r="G124" s="44"/>
      <c r="H124" s="17"/>
      <c r="I124" s="27"/>
      <c r="J124" s="30"/>
      <c r="K124" s="42"/>
    </row>
    <row r="125" spans="1:11" x14ac:dyDescent="0.25">
      <c r="A125" s="21"/>
      <c r="B125" s="30"/>
      <c r="C125" s="34"/>
      <c r="D125" s="30"/>
      <c r="E125" s="34"/>
      <c r="F125" s="34"/>
      <c r="G125" s="44"/>
      <c r="H125" s="17"/>
      <c r="I125" s="27"/>
      <c r="J125" s="30"/>
      <c r="K125" s="42"/>
    </row>
    <row r="126" spans="1:11" x14ac:dyDescent="0.25">
      <c r="A126" s="21"/>
      <c r="B126" s="30"/>
      <c r="C126" s="34"/>
      <c r="D126" s="30"/>
      <c r="E126" s="34"/>
      <c r="F126" s="34"/>
      <c r="G126" s="44"/>
      <c r="H126" s="17"/>
      <c r="I126" s="27"/>
      <c r="J126" s="30"/>
      <c r="K126" s="42"/>
    </row>
    <row r="127" spans="1:11" x14ac:dyDescent="0.25">
      <c r="A127" s="21"/>
      <c r="B127" s="30"/>
      <c r="C127" s="34"/>
      <c r="D127" s="30"/>
      <c r="E127" s="34"/>
      <c r="F127" s="34"/>
      <c r="G127" s="44"/>
      <c r="H127" s="17"/>
      <c r="I127" s="27"/>
      <c r="J127" s="30"/>
      <c r="K127" s="42"/>
    </row>
    <row r="128" spans="1:11" x14ac:dyDescent="0.25">
      <c r="A128" s="21"/>
      <c r="B128" s="30"/>
      <c r="C128" s="34"/>
      <c r="D128" s="30"/>
      <c r="E128" s="34"/>
      <c r="F128" s="34"/>
      <c r="G128" s="44"/>
      <c r="H128" s="17"/>
      <c r="I128" s="27"/>
      <c r="J128" s="30"/>
      <c r="K128" s="42"/>
    </row>
    <row r="129" spans="1:11" x14ac:dyDescent="0.25">
      <c r="A129" s="21"/>
      <c r="B129" s="30"/>
      <c r="C129" s="34"/>
      <c r="D129" s="30"/>
      <c r="E129" s="34"/>
      <c r="F129" s="34"/>
      <c r="G129" s="44"/>
      <c r="H129" s="17"/>
      <c r="I129" s="27"/>
      <c r="J129" s="30"/>
      <c r="K129" s="42"/>
    </row>
    <row r="130" spans="1:11" x14ac:dyDescent="0.25">
      <c r="A130" s="21"/>
      <c r="B130" s="30"/>
      <c r="C130" s="34"/>
      <c r="D130" s="30"/>
      <c r="E130" s="34"/>
      <c r="F130" s="34"/>
      <c r="G130" s="44"/>
      <c r="H130" s="17"/>
      <c r="I130" s="27"/>
      <c r="J130" s="30"/>
      <c r="K130" s="42"/>
    </row>
    <row r="131" spans="1:11" x14ac:dyDescent="0.25">
      <c r="A131" s="21"/>
      <c r="B131" s="30"/>
      <c r="C131" s="34"/>
      <c r="D131" s="30"/>
      <c r="E131" s="34"/>
      <c r="F131" s="34"/>
      <c r="G131" s="44"/>
      <c r="H131" s="17"/>
      <c r="I131" s="27"/>
      <c r="J131" s="30"/>
      <c r="K131" s="42"/>
    </row>
    <row r="132" spans="1:11" x14ac:dyDescent="0.25">
      <c r="A132" s="21"/>
      <c r="B132" s="30"/>
      <c r="C132" s="34"/>
      <c r="D132" s="30"/>
      <c r="E132" s="34"/>
      <c r="F132" s="34"/>
      <c r="G132" s="44"/>
      <c r="H132" s="17"/>
      <c r="I132" s="27"/>
      <c r="J132" s="30"/>
      <c r="K132" s="42"/>
    </row>
    <row r="133" spans="1:11" x14ac:dyDescent="0.25">
      <c r="A133" s="21"/>
      <c r="B133" s="30"/>
      <c r="C133" s="34"/>
      <c r="D133" s="30"/>
      <c r="E133" s="34"/>
      <c r="F133" s="34"/>
      <c r="G133" s="44"/>
      <c r="H133" s="17"/>
      <c r="I133" s="27"/>
      <c r="J133" s="30"/>
      <c r="K133" s="42"/>
    </row>
    <row r="134" spans="1:11" x14ac:dyDescent="0.25">
      <c r="A134" s="21"/>
      <c r="B134" s="30"/>
      <c r="C134" s="34"/>
      <c r="D134" s="30"/>
      <c r="E134" s="34"/>
      <c r="F134" s="34"/>
      <c r="G134" s="44"/>
      <c r="H134" s="17"/>
      <c r="I134" s="27"/>
      <c r="J134" s="30"/>
      <c r="K134" s="42"/>
    </row>
    <row r="135" spans="1:11" x14ac:dyDescent="0.25">
      <c r="A135" s="21"/>
      <c r="B135" s="30"/>
      <c r="C135" s="34"/>
      <c r="D135" s="30"/>
      <c r="E135" s="34"/>
      <c r="F135" s="34"/>
      <c r="G135" s="44"/>
      <c r="H135" s="17"/>
      <c r="I135" s="27"/>
      <c r="J135" s="30"/>
      <c r="K135" s="42"/>
    </row>
    <row r="136" spans="1:11" x14ac:dyDescent="0.25">
      <c r="A136" s="21"/>
      <c r="B136" s="30"/>
      <c r="C136" s="34"/>
      <c r="D136" s="30"/>
      <c r="E136" s="34"/>
      <c r="F136" s="34"/>
      <c r="G136" s="44"/>
      <c r="H136" s="17"/>
      <c r="I136" s="27"/>
      <c r="J136" s="30"/>
      <c r="K136" s="42"/>
    </row>
    <row r="137" spans="1:11" x14ac:dyDescent="0.25">
      <c r="A137" s="21"/>
      <c r="B137" s="30"/>
      <c r="C137" s="34"/>
      <c r="D137" s="30"/>
      <c r="E137" s="34"/>
      <c r="F137" s="34"/>
      <c r="G137" s="44"/>
      <c r="H137" s="17"/>
      <c r="I137" s="27"/>
      <c r="J137" s="30"/>
      <c r="K137" s="42"/>
    </row>
    <row r="138" spans="1:11" x14ac:dyDescent="0.25">
      <c r="A138" s="21"/>
      <c r="B138" s="30"/>
      <c r="C138" s="34"/>
      <c r="D138" s="30"/>
      <c r="E138" s="34"/>
      <c r="F138" s="34"/>
      <c r="G138" s="44"/>
      <c r="H138" s="17"/>
      <c r="I138" s="27"/>
      <c r="J138" s="30"/>
      <c r="K138" s="42"/>
    </row>
    <row r="139" spans="1:11" x14ac:dyDescent="0.25">
      <c r="A139" s="21"/>
      <c r="B139" s="30"/>
      <c r="C139" s="34"/>
      <c r="D139" s="30"/>
      <c r="E139" s="34"/>
      <c r="F139" s="34"/>
      <c r="G139" s="44"/>
      <c r="H139" s="17"/>
      <c r="I139" s="27"/>
      <c r="J139" s="30"/>
      <c r="K139" s="42"/>
    </row>
    <row r="140" spans="1:11" x14ac:dyDescent="0.25">
      <c r="A140" s="21"/>
      <c r="B140" s="30"/>
      <c r="C140" s="34"/>
      <c r="D140" s="30"/>
      <c r="E140" s="34"/>
      <c r="F140" s="34"/>
      <c r="G140" s="44"/>
      <c r="H140" s="17"/>
      <c r="I140" s="27"/>
      <c r="J140" s="30"/>
      <c r="K140" s="42"/>
    </row>
    <row r="141" spans="1:11" x14ac:dyDescent="0.25">
      <c r="A141" s="21"/>
      <c r="B141" s="30"/>
      <c r="C141" s="34"/>
      <c r="D141" s="30"/>
      <c r="E141" s="34"/>
      <c r="F141" s="34"/>
      <c r="G141" s="44"/>
      <c r="H141" s="17"/>
      <c r="I141" s="27"/>
      <c r="J141" s="30"/>
      <c r="K141" s="42"/>
    </row>
    <row r="142" spans="1:11" x14ac:dyDescent="0.25">
      <c r="A142" s="21"/>
      <c r="B142" s="30"/>
      <c r="C142" s="34"/>
      <c r="D142" s="30"/>
      <c r="E142" s="34"/>
      <c r="F142" s="34"/>
      <c r="G142" s="44"/>
      <c r="H142" s="17"/>
      <c r="I142" s="27"/>
      <c r="J142" s="30"/>
      <c r="K142" s="42"/>
    </row>
    <row r="143" spans="1:11" x14ac:dyDescent="0.25">
      <c r="A143" s="21"/>
      <c r="B143" s="30"/>
      <c r="C143" s="34"/>
      <c r="D143" s="30"/>
      <c r="E143" s="34"/>
      <c r="F143" s="34"/>
      <c r="G143" s="44"/>
      <c r="H143" s="17"/>
      <c r="I143" s="27"/>
      <c r="J143" s="30"/>
      <c r="K143" s="42"/>
    </row>
    <row r="144" spans="1:11" x14ac:dyDescent="0.25">
      <c r="A144" s="21"/>
      <c r="B144" s="30"/>
      <c r="C144" s="34"/>
      <c r="D144" s="30"/>
      <c r="E144" s="34"/>
      <c r="F144" s="34"/>
      <c r="G144" s="44"/>
      <c r="H144" s="17"/>
      <c r="I144" s="27"/>
      <c r="J144" s="30"/>
      <c r="K144" s="42"/>
    </row>
    <row r="145" spans="1:11" x14ac:dyDescent="0.25">
      <c r="A145" s="21"/>
      <c r="B145" s="30"/>
      <c r="C145" s="34"/>
      <c r="D145" s="30"/>
      <c r="E145" s="34"/>
      <c r="F145" s="34"/>
      <c r="G145" s="44"/>
      <c r="H145" s="17"/>
      <c r="I145" s="27"/>
      <c r="J145" s="30"/>
      <c r="K145" s="42"/>
    </row>
    <row r="146" spans="1:11" x14ac:dyDescent="0.25">
      <c r="A146" s="21"/>
      <c r="B146" s="30"/>
      <c r="C146" s="34"/>
      <c r="D146" s="30"/>
      <c r="E146" s="34"/>
      <c r="F146" s="34"/>
      <c r="G146" s="44"/>
      <c r="H146" s="17"/>
      <c r="I146" s="27"/>
      <c r="J146" s="30"/>
      <c r="K146" s="42"/>
    </row>
    <row r="147" spans="1:11" x14ac:dyDescent="0.25">
      <c r="A147" s="21"/>
      <c r="B147" s="30"/>
      <c r="C147" s="34"/>
      <c r="D147" s="30"/>
      <c r="E147" s="34"/>
      <c r="F147" s="34"/>
      <c r="G147" s="44"/>
      <c r="H147" s="17"/>
      <c r="I147" s="27"/>
      <c r="J147" s="30"/>
      <c r="K147" s="42"/>
    </row>
    <row r="148" spans="1:11" x14ac:dyDescent="0.25">
      <c r="A148" s="21"/>
      <c r="B148" s="30"/>
      <c r="C148" s="34"/>
      <c r="D148" s="30"/>
      <c r="E148" s="34"/>
      <c r="F148" s="34"/>
      <c r="G148" s="44"/>
      <c r="H148" s="17"/>
      <c r="I148" s="27"/>
      <c r="J148" s="30"/>
      <c r="K148" s="42"/>
    </row>
    <row r="149" spans="1:11" x14ac:dyDescent="0.25">
      <c r="A149" s="21"/>
      <c r="B149" s="30"/>
      <c r="C149" s="34"/>
      <c r="D149" s="30"/>
      <c r="E149" s="34"/>
      <c r="F149" s="34"/>
      <c r="G149" s="44"/>
      <c r="H149" s="17"/>
      <c r="I149" s="27"/>
      <c r="J149" s="30"/>
      <c r="K149" s="26"/>
    </row>
    <row r="150" spans="1:11" x14ac:dyDescent="0.25">
      <c r="A150" s="21"/>
      <c r="B150" s="30"/>
      <c r="C150" s="34"/>
      <c r="D150" s="30"/>
      <c r="E150" s="34"/>
      <c r="F150" s="34"/>
      <c r="G150" s="44"/>
      <c r="H150" s="17"/>
      <c r="I150" s="27"/>
      <c r="J150" s="30"/>
      <c r="K150" s="26"/>
    </row>
    <row r="151" spans="1:11" x14ac:dyDescent="0.25">
      <c r="A151" s="21"/>
      <c r="B151" s="30"/>
      <c r="C151" s="34"/>
      <c r="D151" s="30"/>
      <c r="E151" s="34"/>
      <c r="F151" s="34"/>
      <c r="G151" s="44"/>
      <c r="H151" s="17"/>
      <c r="I151" s="27"/>
      <c r="J151" s="30"/>
      <c r="K151" s="26"/>
    </row>
    <row r="152" spans="1:11" x14ac:dyDescent="0.25">
      <c r="A152" s="21"/>
      <c r="B152" s="30"/>
      <c r="C152" s="34"/>
      <c r="D152" s="30"/>
      <c r="E152" s="34"/>
      <c r="F152" s="34"/>
      <c r="G152" s="44"/>
      <c r="H152" s="17"/>
      <c r="I152" s="27"/>
      <c r="J152" s="30"/>
      <c r="K152" s="26"/>
    </row>
    <row r="153" spans="1:11" x14ac:dyDescent="0.25">
      <c r="A153" s="21"/>
      <c r="B153" s="30"/>
      <c r="C153" s="34"/>
      <c r="D153" s="30"/>
      <c r="E153" s="34"/>
      <c r="F153" s="34"/>
      <c r="G153" s="44"/>
      <c r="H153" s="17"/>
      <c r="I153" s="27"/>
      <c r="J153" s="30"/>
      <c r="K153" s="26"/>
    </row>
    <row r="154" spans="1:11" x14ac:dyDescent="0.25">
      <c r="A154" s="21"/>
      <c r="B154" s="30"/>
      <c r="C154" s="34"/>
      <c r="D154" s="30"/>
      <c r="E154" s="34"/>
      <c r="F154" s="34"/>
      <c r="G154" s="44"/>
      <c r="H154" s="17"/>
      <c r="I154" s="27"/>
      <c r="J154" s="30"/>
      <c r="K154" s="26"/>
    </row>
    <row r="155" spans="1:11" x14ac:dyDescent="0.25">
      <c r="A155" s="21"/>
      <c r="B155" s="30"/>
      <c r="C155" s="34"/>
      <c r="D155" s="30"/>
      <c r="E155" s="34"/>
      <c r="F155" s="34"/>
      <c r="G155" s="44"/>
      <c r="H155" s="17"/>
      <c r="I155" s="27"/>
      <c r="J155" s="30"/>
      <c r="K155" s="26"/>
    </row>
    <row r="156" spans="1:11" x14ac:dyDescent="0.25">
      <c r="A156" s="21"/>
      <c r="B156" s="30"/>
      <c r="C156" s="34"/>
      <c r="D156" s="30"/>
      <c r="E156" s="34"/>
      <c r="F156" s="34"/>
      <c r="G156" s="44"/>
      <c r="H156" s="17"/>
      <c r="I156" s="27"/>
      <c r="J156" s="30"/>
      <c r="K156" s="26"/>
    </row>
    <row r="157" spans="1:11" x14ac:dyDescent="0.25">
      <c r="A157" s="21"/>
      <c r="B157" s="30"/>
      <c r="C157" s="34"/>
      <c r="D157" s="30"/>
      <c r="E157" s="34"/>
      <c r="F157" s="34"/>
      <c r="G157" s="44"/>
      <c r="H157" s="17"/>
      <c r="I157" s="27"/>
      <c r="J157" s="30"/>
      <c r="K157" s="26"/>
    </row>
    <row r="158" spans="1:11" x14ac:dyDescent="0.25">
      <c r="A158" s="21"/>
      <c r="B158" s="30"/>
      <c r="C158" s="34"/>
      <c r="D158" s="30"/>
      <c r="E158" s="34"/>
      <c r="F158" s="34"/>
      <c r="G158" s="44"/>
      <c r="H158" s="17"/>
      <c r="I158" s="27"/>
      <c r="J158" s="30"/>
      <c r="K158" s="30"/>
    </row>
    <row r="159" spans="1:11" x14ac:dyDescent="0.25">
      <c r="A159" s="21"/>
      <c r="B159" s="30"/>
      <c r="C159" s="34"/>
      <c r="D159" s="30"/>
      <c r="E159" s="34"/>
      <c r="F159" s="34"/>
      <c r="G159" s="44"/>
      <c r="H159" s="17"/>
      <c r="I159" s="27"/>
      <c r="J159" s="30"/>
      <c r="K159" s="26"/>
    </row>
    <row r="160" spans="1:11" x14ac:dyDescent="0.25">
      <c r="A160" s="21"/>
      <c r="B160" s="30"/>
      <c r="C160" s="34"/>
      <c r="D160" s="30"/>
      <c r="E160" s="34"/>
      <c r="F160" s="34"/>
      <c r="G160" s="44"/>
      <c r="H160" s="17"/>
      <c r="I160" s="27"/>
      <c r="J160" s="30"/>
      <c r="K160" s="26"/>
    </row>
    <row r="161" spans="1:11" x14ac:dyDescent="0.25">
      <c r="A161" s="21"/>
      <c r="B161" s="30"/>
      <c r="C161" s="34"/>
      <c r="D161" s="30"/>
      <c r="E161" s="34"/>
      <c r="F161" s="34"/>
      <c r="G161" s="44"/>
      <c r="H161" s="17"/>
      <c r="I161" s="27"/>
      <c r="J161" s="30"/>
      <c r="K161" s="26"/>
    </row>
    <row r="162" spans="1:11" x14ac:dyDescent="0.25">
      <c r="A162" s="21"/>
      <c r="B162" s="30"/>
      <c r="C162" s="34"/>
      <c r="D162" s="30"/>
      <c r="E162" s="34"/>
      <c r="F162" s="34"/>
      <c r="G162" s="44"/>
      <c r="H162" s="17"/>
      <c r="I162" s="27"/>
      <c r="J162" s="30"/>
      <c r="K162" s="26"/>
    </row>
    <row r="163" spans="1:11" x14ac:dyDescent="0.25">
      <c r="A163" s="21"/>
      <c r="B163" s="30"/>
      <c r="C163" s="34"/>
      <c r="D163" s="30"/>
      <c r="E163" s="34"/>
      <c r="F163" s="34"/>
      <c r="G163" s="44"/>
      <c r="H163" s="17"/>
      <c r="I163" s="27"/>
      <c r="J163" s="30"/>
      <c r="K163" s="26"/>
    </row>
    <row r="164" spans="1:11" x14ac:dyDescent="0.25">
      <c r="A164" s="21"/>
      <c r="B164" s="30"/>
      <c r="C164" s="34"/>
      <c r="D164" s="30"/>
      <c r="E164" s="34"/>
      <c r="F164" s="34"/>
      <c r="G164" s="44"/>
      <c r="H164" s="17"/>
      <c r="I164" s="27"/>
      <c r="J164" s="30"/>
      <c r="K164" s="26"/>
    </row>
    <row r="165" spans="1:11" x14ac:dyDescent="0.25">
      <c r="A165" s="21"/>
      <c r="B165" s="30"/>
      <c r="C165" s="34"/>
      <c r="D165" s="30"/>
      <c r="E165" s="34"/>
      <c r="F165" s="34"/>
      <c r="G165" s="44"/>
      <c r="H165" s="17"/>
      <c r="I165" s="27"/>
      <c r="J165" s="30"/>
      <c r="K165" s="26"/>
    </row>
    <row r="166" spans="1:11" x14ac:dyDescent="0.25">
      <c r="A166" s="21"/>
      <c r="B166" s="30"/>
      <c r="C166" s="34"/>
      <c r="D166" s="30"/>
      <c r="E166" s="34"/>
      <c r="F166" s="34"/>
      <c r="G166" s="44"/>
      <c r="H166" s="17"/>
      <c r="I166" s="27"/>
      <c r="J166" s="30"/>
      <c r="K166" s="26"/>
    </row>
    <row r="167" spans="1:11" x14ac:dyDescent="0.25">
      <c r="A167" s="21"/>
      <c r="B167" s="30"/>
      <c r="C167" s="34"/>
      <c r="D167" s="30"/>
      <c r="E167" s="34"/>
      <c r="F167" s="34"/>
      <c r="G167" s="44"/>
      <c r="H167" s="17"/>
      <c r="I167" s="27"/>
      <c r="J167" s="30"/>
      <c r="K167" s="26"/>
    </row>
    <row r="168" spans="1:11" x14ac:dyDescent="0.25">
      <c r="A168" s="21"/>
      <c r="B168" s="30"/>
      <c r="C168" s="34"/>
      <c r="D168" s="30"/>
      <c r="E168" s="34"/>
      <c r="F168" s="34"/>
      <c r="G168" s="44"/>
      <c r="H168" s="17"/>
      <c r="I168" s="27"/>
      <c r="J168" s="30"/>
      <c r="K168" s="26"/>
    </row>
    <row r="169" spans="1:11" x14ac:dyDescent="0.25">
      <c r="A169" s="21"/>
      <c r="B169" s="30"/>
      <c r="C169" s="34"/>
      <c r="D169" s="30"/>
      <c r="E169" s="34"/>
      <c r="F169" s="34"/>
      <c r="G169" s="44"/>
      <c r="H169" s="17"/>
      <c r="I169" s="27"/>
      <c r="J169" s="30"/>
      <c r="K169" s="26"/>
    </row>
    <row r="170" spans="1:11" x14ac:dyDescent="0.25">
      <c r="A170" s="21"/>
      <c r="B170" s="30"/>
      <c r="C170" s="34"/>
      <c r="D170" s="30"/>
      <c r="E170" s="34"/>
      <c r="F170" s="34"/>
      <c r="G170" s="44"/>
      <c r="H170" s="17"/>
      <c r="I170" s="27"/>
      <c r="J170" s="30"/>
      <c r="K170" s="26"/>
    </row>
    <row r="171" spans="1:11" x14ac:dyDescent="0.25">
      <c r="A171" s="21"/>
      <c r="B171" s="30"/>
      <c r="C171" s="34"/>
      <c r="D171" s="30"/>
      <c r="E171" s="34"/>
      <c r="F171" s="34"/>
      <c r="G171" s="44"/>
      <c r="H171" s="17"/>
      <c r="I171" s="27"/>
      <c r="J171" s="30"/>
      <c r="K171" s="26"/>
    </row>
    <row r="172" spans="1:11" x14ac:dyDescent="0.25">
      <c r="A172" s="21"/>
      <c r="B172" s="30"/>
      <c r="C172" s="34"/>
      <c r="D172" s="30"/>
      <c r="E172" s="34"/>
      <c r="F172" s="34"/>
      <c r="G172" s="44"/>
      <c r="H172" s="17"/>
      <c r="I172" s="27"/>
      <c r="J172" s="30"/>
      <c r="K172" s="26"/>
    </row>
    <row r="173" spans="1:11" x14ac:dyDescent="0.25">
      <c r="A173" s="21"/>
      <c r="B173" s="30"/>
      <c r="C173" s="34"/>
      <c r="D173" s="30"/>
      <c r="E173" s="34"/>
      <c r="F173" s="34"/>
      <c r="G173" s="44"/>
      <c r="H173" s="17"/>
      <c r="I173" s="27"/>
      <c r="J173" s="30"/>
      <c r="K173" s="26"/>
    </row>
    <row r="174" spans="1:11" x14ac:dyDescent="0.25">
      <c r="A174" s="21"/>
      <c r="B174" s="30"/>
      <c r="C174" s="34"/>
      <c r="D174" s="30"/>
      <c r="E174" s="34"/>
      <c r="F174" s="34"/>
      <c r="G174" s="44"/>
      <c r="H174" s="17"/>
      <c r="I174" s="27"/>
      <c r="J174" s="30"/>
      <c r="K174" s="26"/>
    </row>
    <row r="175" spans="1:11" x14ac:dyDescent="0.25">
      <c r="A175" s="21"/>
      <c r="B175" s="30"/>
      <c r="C175" s="34"/>
      <c r="D175" s="30"/>
      <c r="E175" s="34"/>
      <c r="F175" s="34"/>
      <c r="G175" s="44"/>
      <c r="H175" s="17"/>
      <c r="I175" s="27"/>
      <c r="J175" s="30"/>
      <c r="K175" s="26"/>
    </row>
    <row r="176" spans="1:11" x14ac:dyDescent="0.25">
      <c r="A176" s="21"/>
      <c r="B176" s="30"/>
      <c r="C176" s="34"/>
      <c r="D176" s="30"/>
      <c r="E176" s="34"/>
      <c r="F176" s="34"/>
      <c r="G176" s="44"/>
      <c r="H176" s="17"/>
      <c r="I176" s="27"/>
      <c r="J176" s="30"/>
      <c r="K176" s="26"/>
    </row>
    <row r="177" spans="1:11" x14ac:dyDescent="0.2">
      <c r="A177" s="21"/>
      <c r="B177" s="1"/>
      <c r="C177" s="34"/>
      <c r="D177" s="1"/>
      <c r="E177" s="34"/>
      <c r="F177" s="34"/>
      <c r="G177" s="44"/>
      <c r="H177" s="17"/>
      <c r="I177" s="1"/>
      <c r="J177" s="30"/>
      <c r="K177" s="26"/>
    </row>
    <row r="178" spans="1:11" x14ac:dyDescent="0.25">
      <c r="A178" s="21"/>
      <c r="B178" s="30"/>
      <c r="C178" s="34"/>
      <c r="D178" s="30"/>
      <c r="E178" s="34"/>
      <c r="F178" s="34"/>
      <c r="G178" s="44"/>
      <c r="H178" s="17"/>
      <c r="I178" s="27"/>
      <c r="J178" s="30"/>
      <c r="K178" s="26"/>
    </row>
    <row r="179" spans="1:11" x14ac:dyDescent="0.25">
      <c r="A179" s="21"/>
      <c r="B179" s="30"/>
      <c r="C179" s="34"/>
      <c r="D179" s="30"/>
      <c r="E179" s="34"/>
      <c r="F179" s="34"/>
      <c r="G179" s="44"/>
      <c r="H179" s="17"/>
      <c r="I179" s="27"/>
      <c r="J179" s="30"/>
      <c r="K179" s="26"/>
    </row>
    <row r="180" spans="1:11" x14ac:dyDescent="0.25">
      <c r="A180" s="21"/>
      <c r="B180" s="30"/>
      <c r="C180" s="34"/>
      <c r="D180" s="30"/>
      <c r="E180" s="34"/>
      <c r="F180" s="34"/>
      <c r="G180" s="44"/>
      <c r="H180" s="17"/>
      <c r="I180" s="27"/>
      <c r="J180" s="30"/>
      <c r="K180" s="26"/>
    </row>
    <row r="181" spans="1:11" x14ac:dyDescent="0.25">
      <c r="A181" s="21"/>
      <c r="B181" s="30"/>
      <c r="C181" s="34"/>
      <c r="D181" s="30"/>
      <c r="E181" s="34"/>
      <c r="F181" s="34"/>
      <c r="G181" s="44"/>
      <c r="H181" s="17"/>
      <c r="I181" s="27"/>
      <c r="J181" s="30"/>
      <c r="K181" s="26"/>
    </row>
    <row r="182" spans="1:11" x14ac:dyDescent="0.25">
      <c r="A182" s="21"/>
      <c r="B182" s="30"/>
      <c r="C182" s="34"/>
      <c r="D182" s="30"/>
      <c r="E182" s="34"/>
      <c r="F182" s="34"/>
      <c r="G182" s="44"/>
      <c r="H182" s="17"/>
      <c r="I182" s="27"/>
      <c r="J182" s="30"/>
      <c r="K182" s="26"/>
    </row>
    <row r="183" spans="1:11" x14ac:dyDescent="0.25">
      <c r="A183" s="21"/>
      <c r="B183" s="30"/>
      <c r="C183" s="34"/>
      <c r="D183" s="30"/>
      <c r="E183" s="34"/>
      <c r="F183" s="34"/>
      <c r="G183" s="44"/>
      <c r="H183" s="17"/>
      <c r="I183" s="27"/>
      <c r="J183" s="30"/>
      <c r="K183" s="26"/>
    </row>
    <row r="184" spans="1:11" x14ac:dyDescent="0.25">
      <c r="A184" s="21"/>
      <c r="B184" s="30"/>
      <c r="C184" s="34"/>
      <c r="D184" s="30"/>
      <c r="E184" s="34"/>
      <c r="F184" s="34"/>
      <c r="G184" s="44"/>
      <c r="H184" s="17"/>
      <c r="I184" s="27"/>
      <c r="J184" s="27"/>
      <c r="K184" s="26"/>
    </row>
    <row r="185" spans="1:11" x14ac:dyDescent="0.25">
      <c r="A185" s="21"/>
      <c r="B185" s="30"/>
      <c r="C185" s="34"/>
      <c r="D185" s="30"/>
      <c r="E185" s="34"/>
      <c r="F185" s="34"/>
      <c r="G185" s="44"/>
      <c r="H185" s="17"/>
      <c r="I185" s="27"/>
      <c r="J185" s="30"/>
      <c r="K185" s="26"/>
    </row>
    <row r="186" spans="1:11" x14ac:dyDescent="0.25">
      <c r="A186" s="21"/>
      <c r="B186" s="30"/>
      <c r="C186" s="34"/>
      <c r="D186" s="30"/>
      <c r="E186" s="34"/>
      <c r="F186" s="34"/>
      <c r="G186" s="44"/>
      <c r="H186" s="17"/>
      <c r="I186" s="27"/>
      <c r="J186" s="30"/>
      <c r="K186" s="26"/>
    </row>
    <row r="187" spans="1:11" x14ac:dyDescent="0.25">
      <c r="A187" s="21"/>
      <c r="B187" s="30"/>
      <c r="C187" s="34"/>
      <c r="D187" s="30"/>
      <c r="E187" s="34"/>
      <c r="F187" s="34"/>
      <c r="G187" s="44"/>
      <c r="H187" s="17"/>
      <c r="I187" s="27"/>
      <c r="J187" s="30"/>
      <c r="K187" s="26"/>
    </row>
    <row r="188" spans="1:11" x14ac:dyDescent="0.25">
      <c r="A188" s="21"/>
      <c r="B188" s="30"/>
      <c r="C188" s="34"/>
      <c r="D188" s="30"/>
      <c r="E188" s="34"/>
      <c r="F188" s="34"/>
      <c r="G188" s="44"/>
      <c r="H188" s="17"/>
      <c r="I188" s="27"/>
      <c r="J188" s="30"/>
      <c r="K188" s="26"/>
    </row>
    <row r="189" spans="1:11" x14ac:dyDescent="0.25">
      <c r="A189" s="21"/>
      <c r="B189" s="30"/>
      <c r="C189" s="34"/>
      <c r="D189" s="30"/>
      <c r="E189" s="34"/>
      <c r="F189" s="34"/>
      <c r="G189" s="44"/>
      <c r="H189" s="17"/>
      <c r="I189" s="27"/>
      <c r="J189" s="30"/>
      <c r="K189" s="26"/>
    </row>
    <row r="190" spans="1:11" x14ac:dyDescent="0.25">
      <c r="A190" s="21"/>
      <c r="B190" s="30"/>
      <c r="C190" s="34"/>
      <c r="D190" s="30"/>
      <c r="E190" s="34"/>
      <c r="F190" s="34"/>
      <c r="G190" s="44"/>
      <c r="H190" s="17"/>
      <c r="I190" s="27"/>
      <c r="J190" s="30"/>
      <c r="K190" s="26"/>
    </row>
    <row r="191" spans="1:11" x14ac:dyDescent="0.25">
      <c r="A191" s="21"/>
      <c r="B191" s="30"/>
      <c r="C191" s="34"/>
      <c r="D191" s="30"/>
      <c r="E191" s="34"/>
      <c r="F191" s="34"/>
      <c r="G191" s="44"/>
      <c r="H191" s="17"/>
      <c r="I191" s="27"/>
      <c r="J191" s="30"/>
      <c r="K191" s="26"/>
    </row>
    <row r="192" spans="1:11" x14ac:dyDescent="0.25">
      <c r="A192" s="21"/>
      <c r="B192" s="30"/>
      <c r="C192" s="34"/>
      <c r="D192" s="30"/>
      <c r="E192" s="34"/>
      <c r="F192" s="34"/>
      <c r="G192" s="44"/>
      <c r="H192" s="17"/>
      <c r="I192" s="27"/>
      <c r="J192" s="30"/>
      <c r="K192" s="26"/>
    </row>
    <row r="193" spans="1:11" x14ac:dyDescent="0.25">
      <c r="A193" s="21"/>
      <c r="B193" s="30"/>
      <c r="C193" s="34"/>
      <c r="D193" s="30"/>
      <c r="E193" s="34"/>
      <c r="F193" s="34"/>
      <c r="G193" s="44"/>
      <c r="H193" s="17"/>
      <c r="I193" s="27"/>
      <c r="J193" s="30"/>
      <c r="K193" s="26"/>
    </row>
    <row r="194" spans="1:11" x14ac:dyDescent="0.25">
      <c r="A194" s="21"/>
      <c r="B194" s="30"/>
      <c r="C194" s="34"/>
      <c r="D194" s="30"/>
      <c r="E194" s="34"/>
      <c r="F194" s="34"/>
      <c r="G194" s="44"/>
      <c r="H194" s="17"/>
      <c r="I194" s="27"/>
      <c r="J194" s="30"/>
      <c r="K194" s="26"/>
    </row>
    <row r="195" spans="1:11" x14ac:dyDescent="0.2">
      <c r="A195" s="21"/>
      <c r="B195" s="1"/>
      <c r="C195" s="34"/>
      <c r="D195" s="1"/>
      <c r="E195" s="34"/>
      <c r="F195" s="34"/>
      <c r="G195" s="44"/>
      <c r="H195" s="17"/>
      <c r="I195" s="1"/>
      <c r="J195" s="30"/>
      <c r="K195" s="26"/>
    </row>
    <row r="196" spans="1:11" x14ac:dyDescent="0.25">
      <c r="A196" s="21"/>
      <c r="B196" s="30"/>
      <c r="C196" s="34"/>
      <c r="D196" s="30"/>
      <c r="E196" s="34"/>
      <c r="F196" s="34"/>
      <c r="G196" s="44"/>
      <c r="H196" s="17"/>
      <c r="I196" s="27"/>
      <c r="J196" s="30"/>
      <c r="K196" s="26"/>
    </row>
    <row r="197" spans="1:11" x14ac:dyDescent="0.25">
      <c r="A197" s="21"/>
      <c r="B197" s="30"/>
      <c r="C197" s="34"/>
      <c r="D197" s="30"/>
      <c r="E197" s="34"/>
      <c r="F197" s="34"/>
      <c r="G197" s="44"/>
      <c r="H197" s="17"/>
      <c r="I197" s="27"/>
      <c r="J197" s="30"/>
      <c r="K197" s="26"/>
    </row>
    <row r="198" spans="1:11" x14ac:dyDescent="0.25">
      <c r="A198" s="21"/>
      <c r="B198" s="30"/>
      <c r="C198" s="34"/>
      <c r="D198" s="30"/>
      <c r="E198" s="34"/>
      <c r="F198" s="34"/>
      <c r="G198" s="44"/>
      <c r="H198" s="17"/>
      <c r="I198" s="27"/>
      <c r="J198" s="30"/>
      <c r="K198" s="26"/>
    </row>
    <row r="199" spans="1:11" x14ac:dyDescent="0.25">
      <c r="A199" s="21"/>
      <c r="B199" s="30"/>
      <c r="C199" s="34"/>
      <c r="D199" s="30"/>
      <c r="E199" s="34"/>
      <c r="F199" s="34"/>
      <c r="G199" s="44"/>
      <c r="H199" s="17"/>
      <c r="I199" s="27"/>
      <c r="J199" s="30"/>
      <c r="K199" s="26"/>
    </row>
    <row r="200" spans="1:11" x14ac:dyDescent="0.25">
      <c r="A200" s="21"/>
      <c r="B200" s="30"/>
      <c r="C200" s="34"/>
      <c r="D200" s="30"/>
      <c r="E200" s="34"/>
      <c r="F200" s="34"/>
      <c r="G200" s="44"/>
      <c r="H200" s="17"/>
      <c r="I200" s="27"/>
      <c r="J200" s="30"/>
      <c r="K200" s="26"/>
    </row>
    <row r="201" spans="1:11" x14ac:dyDescent="0.25">
      <c r="A201" s="21"/>
      <c r="B201" s="30"/>
      <c r="C201" s="34"/>
      <c r="D201" s="30"/>
      <c r="E201" s="34"/>
      <c r="F201" s="34"/>
      <c r="G201" s="44"/>
      <c r="H201" s="17"/>
      <c r="I201" s="27"/>
      <c r="J201" s="30"/>
      <c r="K201" s="26"/>
    </row>
    <row r="202" spans="1:11" x14ac:dyDescent="0.25">
      <c r="A202" s="21"/>
      <c r="B202" s="30"/>
      <c r="C202" s="34"/>
      <c r="D202" s="30"/>
      <c r="E202" s="34"/>
      <c r="F202" s="34"/>
      <c r="G202" s="44"/>
      <c r="H202" s="17"/>
      <c r="I202" s="27"/>
      <c r="J202" s="30"/>
      <c r="K202" s="26"/>
    </row>
    <row r="203" spans="1:11" x14ac:dyDescent="0.25">
      <c r="A203" s="21"/>
      <c r="B203" s="30"/>
      <c r="C203" s="34"/>
      <c r="D203" s="30"/>
      <c r="E203" s="34"/>
      <c r="F203" s="34"/>
      <c r="G203" s="44"/>
      <c r="H203" s="17"/>
      <c r="I203" s="27"/>
      <c r="J203" s="30"/>
      <c r="K203" s="26"/>
    </row>
    <row r="204" spans="1:11" x14ac:dyDescent="0.25">
      <c r="A204" s="21"/>
      <c r="B204" s="30"/>
      <c r="C204" s="34"/>
      <c r="D204" s="30"/>
      <c r="E204" s="34"/>
      <c r="F204" s="34"/>
      <c r="G204" s="44"/>
      <c r="H204" s="17"/>
      <c r="I204" s="27"/>
      <c r="J204" s="30"/>
      <c r="K204" s="26"/>
    </row>
    <row r="205" spans="1:11" x14ac:dyDescent="0.25">
      <c r="A205" s="21"/>
      <c r="B205" s="30"/>
      <c r="C205" s="34"/>
      <c r="D205" s="30"/>
      <c r="E205" s="34"/>
      <c r="F205" s="34"/>
      <c r="G205" s="44"/>
      <c r="H205" s="17"/>
      <c r="I205" s="27"/>
      <c r="J205" s="30"/>
      <c r="K205" s="26"/>
    </row>
    <row r="206" spans="1:11" x14ac:dyDescent="0.25">
      <c r="A206" s="21"/>
      <c r="B206" s="30"/>
      <c r="C206" s="34"/>
      <c r="D206" s="30"/>
      <c r="E206" s="34"/>
      <c r="F206" s="34"/>
      <c r="G206" s="44"/>
      <c r="H206" s="17"/>
      <c r="I206" s="27"/>
      <c r="J206" s="30"/>
      <c r="K206" s="26"/>
    </row>
    <row r="207" spans="1:11" x14ac:dyDescent="0.25">
      <c r="A207" s="21"/>
      <c r="B207" s="30"/>
      <c r="C207" s="34"/>
      <c r="D207" s="30"/>
      <c r="E207" s="34"/>
      <c r="F207" s="34"/>
      <c r="G207" s="44"/>
      <c r="H207" s="17"/>
      <c r="I207" s="27"/>
      <c r="J207" s="30"/>
      <c r="K207" s="26"/>
    </row>
    <row r="208" spans="1:11" x14ac:dyDescent="0.25">
      <c r="A208" s="21"/>
      <c r="B208" s="30"/>
      <c r="C208" s="34"/>
      <c r="D208" s="30"/>
      <c r="E208" s="34"/>
      <c r="F208" s="34"/>
      <c r="G208" s="44"/>
      <c r="H208" s="17"/>
      <c r="I208" s="27"/>
      <c r="J208" s="30"/>
      <c r="K208" s="26"/>
    </row>
    <row r="209" spans="1:11" x14ac:dyDescent="0.25">
      <c r="A209" s="21"/>
      <c r="B209" s="30"/>
      <c r="C209" s="34"/>
      <c r="D209" s="30"/>
      <c r="E209" s="34"/>
      <c r="F209" s="34"/>
      <c r="G209" s="44"/>
      <c r="H209" s="17"/>
      <c r="I209" s="27"/>
      <c r="J209" s="30"/>
      <c r="K209" s="26"/>
    </row>
    <row r="210" spans="1:11" x14ac:dyDescent="0.25">
      <c r="A210" s="21"/>
      <c r="B210" s="30"/>
      <c r="C210" s="34"/>
      <c r="D210" s="30"/>
      <c r="E210" s="34"/>
      <c r="F210" s="34"/>
      <c r="G210" s="44"/>
      <c r="H210" s="17"/>
      <c r="I210" s="27"/>
      <c r="J210" s="30"/>
      <c r="K210" s="26"/>
    </row>
    <row r="211" spans="1:11" x14ac:dyDescent="0.25">
      <c r="A211" s="21"/>
      <c r="B211" s="30"/>
      <c r="C211" s="34"/>
      <c r="D211" s="30"/>
      <c r="E211" s="34"/>
      <c r="F211" s="34"/>
      <c r="G211" s="44"/>
      <c r="H211" s="17"/>
      <c r="I211" s="27"/>
      <c r="J211" s="30"/>
      <c r="K211" s="26"/>
    </row>
    <row r="212" spans="1:11" x14ac:dyDescent="0.25">
      <c r="A212" s="21"/>
      <c r="B212" s="30"/>
      <c r="C212" s="34"/>
      <c r="D212" s="30"/>
      <c r="E212" s="34"/>
      <c r="F212" s="34"/>
      <c r="G212" s="44"/>
      <c r="H212" s="17"/>
      <c r="I212" s="27"/>
      <c r="J212" s="30"/>
      <c r="K212" s="26"/>
    </row>
    <row r="213" spans="1:11" x14ac:dyDescent="0.25">
      <c r="A213" s="21"/>
      <c r="B213" s="30"/>
      <c r="C213" s="34"/>
      <c r="D213" s="30"/>
      <c r="E213" s="34"/>
      <c r="F213" s="34"/>
      <c r="G213" s="44"/>
      <c r="H213" s="17"/>
      <c r="I213" s="27"/>
      <c r="J213" s="30"/>
      <c r="K213" s="26"/>
    </row>
    <row r="214" spans="1:11" x14ac:dyDescent="0.25">
      <c r="A214" s="21"/>
      <c r="B214" s="30"/>
      <c r="C214" s="34"/>
      <c r="D214" s="30"/>
      <c r="E214" s="34"/>
      <c r="F214" s="34"/>
      <c r="G214" s="44"/>
      <c r="H214" s="17"/>
      <c r="I214" s="27"/>
      <c r="J214" s="30"/>
      <c r="K214" s="26"/>
    </row>
    <row r="215" spans="1:11" x14ac:dyDescent="0.25">
      <c r="A215" s="21"/>
      <c r="B215" s="30"/>
      <c r="C215" s="34"/>
      <c r="D215" s="30"/>
      <c r="E215" s="34"/>
      <c r="F215" s="34"/>
      <c r="G215" s="44"/>
      <c r="H215" s="17"/>
      <c r="I215" s="27"/>
      <c r="J215" s="30"/>
      <c r="K215" s="26"/>
    </row>
    <row r="216" spans="1:11" x14ac:dyDescent="0.25">
      <c r="A216" s="21"/>
      <c r="B216" s="30"/>
      <c r="C216" s="34"/>
      <c r="D216" s="30"/>
      <c r="E216" s="34"/>
      <c r="F216" s="34"/>
      <c r="G216" s="44"/>
      <c r="H216" s="17"/>
      <c r="I216" s="27"/>
      <c r="J216" s="30"/>
      <c r="K216" s="26"/>
    </row>
    <row r="217" spans="1:11" x14ac:dyDescent="0.25">
      <c r="A217" s="21"/>
      <c r="B217" s="30"/>
      <c r="C217" s="34"/>
      <c r="D217" s="30"/>
      <c r="E217" s="34"/>
      <c r="F217" s="34"/>
      <c r="G217" s="44"/>
      <c r="H217" s="17"/>
      <c r="I217" s="27"/>
      <c r="J217" s="30"/>
      <c r="K217" s="26"/>
    </row>
    <row r="218" spans="1:11" x14ac:dyDescent="0.25">
      <c r="A218" s="21"/>
      <c r="B218" s="30"/>
      <c r="C218" s="34"/>
      <c r="D218" s="30"/>
      <c r="E218" s="34"/>
      <c r="F218" s="34"/>
      <c r="G218" s="44"/>
      <c r="H218" s="17"/>
      <c r="I218" s="27"/>
      <c r="J218" s="30"/>
      <c r="K218" s="26"/>
    </row>
    <row r="219" spans="1:11" x14ac:dyDescent="0.25">
      <c r="A219" s="21"/>
      <c r="B219" s="30"/>
      <c r="C219" s="34"/>
      <c r="D219" s="30"/>
      <c r="E219" s="34"/>
      <c r="F219" s="34"/>
      <c r="G219" s="44"/>
      <c r="H219" s="17"/>
      <c r="I219" s="27"/>
      <c r="J219" s="30"/>
      <c r="K219" s="26"/>
    </row>
    <row r="220" spans="1:11" x14ac:dyDescent="0.25">
      <c r="A220" s="21"/>
      <c r="B220" s="30"/>
      <c r="C220" s="34"/>
      <c r="D220" s="30"/>
      <c r="E220" s="34"/>
      <c r="F220" s="34"/>
      <c r="G220" s="44"/>
      <c r="H220" s="17"/>
      <c r="I220" s="27"/>
      <c r="J220" s="30"/>
      <c r="K220" s="26"/>
    </row>
    <row r="221" spans="1:11" x14ac:dyDescent="0.25">
      <c r="A221" s="21"/>
      <c r="B221" s="30"/>
      <c r="C221" s="34"/>
      <c r="D221" s="30"/>
      <c r="E221" s="34"/>
      <c r="F221" s="34"/>
      <c r="G221" s="44"/>
      <c r="H221" s="17"/>
      <c r="I221" s="27"/>
      <c r="J221" s="30"/>
      <c r="K221" s="26"/>
    </row>
    <row r="222" spans="1:11" x14ac:dyDescent="0.25">
      <c r="A222" s="21"/>
      <c r="B222" s="30"/>
      <c r="C222" s="34"/>
      <c r="D222" s="30"/>
      <c r="E222" s="34"/>
      <c r="F222" s="34"/>
      <c r="G222" s="44"/>
      <c r="H222" s="17"/>
      <c r="I222" s="27"/>
      <c r="J222" s="30"/>
      <c r="K222" s="26"/>
    </row>
    <row r="223" spans="1:11" x14ac:dyDescent="0.25">
      <c r="A223" s="21"/>
      <c r="B223" s="30"/>
      <c r="C223" s="34"/>
      <c r="D223" s="30"/>
      <c r="E223" s="34"/>
      <c r="F223" s="34"/>
      <c r="G223" s="44"/>
      <c r="H223" s="17"/>
      <c r="I223" s="27"/>
      <c r="J223" s="30"/>
      <c r="K223" s="26"/>
    </row>
    <row r="224" spans="1:11" x14ac:dyDescent="0.25">
      <c r="A224" s="21"/>
      <c r="B224" s="30"/>
      <c r="C224" s="34"/>
      <c r="D224" s="30"/>
      <c r="E224" s="34"/>
      <c r="F224" s="34"/>
      <c r="G224" s="44"/>
      <c r="H224" s="17"/>
      <c r="I224" s="27"/>
      <c r="J224" s="30"/>
      <c r="K224" s="26"/>
    </row>
    <row r="225" spans="1:11" x14ac:dyDescent="0.25">
      <c r="A225" s="21"/>
      <c r="B225" s="30"/>
      <c r="C225" s="34"/>
      <c r="D225" s="30"/>
      <c r="E225" s="34"/>
      <c r="F225" s="34"/>
      <c r="G225" s="44"/>
      <c r="H225" s="17"/>
      <c r="I225" s="27"/>
      <c r="J225" s="30"/>
      <c r="K225" s="26"/>
    </row>
    <row r="226" spans="1:11" x14ac:dyDescent="0.25">
      <c r="A226" s="21"/>
      <c r="B226" s="30"/>
      <c r="C226" s="34"/>
      <c r="D226" s="30"/>
      <c r="E226" s="34"/>
      <c r="F226" s="34"/>
      <c r="G226" s="44"/>
      <c r="H226" s="17"/>
      <c r="I226" s="27"/>
      <c r="J226" s="30"/>
      <c r="K226" s="26"/>
    </row>
    <row r="227" spans="1:11" x14ac:dyDescent="0.25">
      <c r="A227" s="21"/>
      <c r="B227" s="30"/>
      <c r="C227" s="34"/>
      <c r="D227" s="30"/>
      <c r="E227" s="34"/>
      <c r="F227" s="34"/>
      <c r="G227" s="44"/>
      <c r="H227" s="17"/>
      <c r="I227" s="27"/>
      <c r="J227" s="30"/>
      <c r="K227" s="26"/>
    </row>
    <row r="228" spans="1:11" x14ac:dyDescent="0.25">
      <c r="A228" s="21"/>
      <c r="B228" s="30"/>
      <c r="C228" s="34"/>
      <c r="D228" s="30"/>
      <c r="E228" s="34"/>
      <c r="F228" s="34"/>
      <c r="G228" s="44"/>
      <c r="H228" s="17"/>
      <c r="I228" s="27"/>
      <c r="J228" s="30"/>
      <c r="K228" s="26"/>
    </row>
    <row r="229" spans="1:11" x14ac:dyDescent="0.25">
      <c r="A229" s="21"/>
      <c r="B229" s="30"/>
      <c r="C229" s="34"/>
      <c r="D229" s="30"/>
      <c r="E229" s="34"/>
      <c r="F229" s="34"/>
      <c r="G229" s="44"/>
      <c r="H229" s="17"/>
      <c r="I229" s="27"/>
      <c r="J229" s="30"/>
      <c r="K229" s="26"/>
    </row>
    <row r="230" spans="1:11" x14ac:dyDescent="0.25">
      <c r="A230" s="21"/>
      <c r="B230" s="30"/>
      <c r="C230" s="34"/>
      <c r="D230" s="30"/>
      <c r="E230" s="34"/>
      <c r="F230" s="34"/>
      <c r="G230" s="44"/>
      <c r="H230" s="17"/>
      <c r="I230" s="27"/>
      <c r="J230" s="30"/>
      <c r="K230" s="26"/>
    </row>
    <row r="231" spans="1:11" x14ac:dyDescent="0.25">
      <c r="A231" s="21"/>
      <c r="B231" s="30"/>
      <c r="C231" s="34"/>
      <c r="D231" s="30"/>
      <c r="E231" s="34"/>
      <c r="F231" s="34"/>
      <c r="G231" s="44"/>
      <c r="H231" s="17"/>
      <c r="I231" s="27"/>
      <c r="J231" s="30"/>
      <c r="K231" s="26"/>
    </row>
    <row r="232" spans="1:11" x14ac:dyDescent="0.25">
      <c r="A232" s="21"/>
      <c r="B232" s="30"/>
      <c r="C232" s="34"/>
      <c r="D232" s="30"/>
      <c r="E232" s="34"/>
      <c r="F232" s="34"/>
      <c r="G232" s="44"/>
      <c r="H232" s="17"/>
      <c r="I232" s="27"/>
      <c r="J232" s="30"/>
      <c r="K232" s="26"/>
    </row>
    <row r="233" spans="1:11" x14ac:dyDescent="0.25">
      <c r="A233" s="21"/>
      <c r="B233" s="30"/>
      <c r="C233" s="34"/>
      <c r="D233" s="30"/>
      <c r="E233" s="34"/>
      <c r="F233" s="34"/>
      <c r="G233" s="44"/>
      <c r="H233" s="17"/>
      <c r="I233" s="27"/>
      <c r="J233" s="30"/>
      <c r="K233" s="26"/>
    </row>
    <row r="234" spans="1:11" x14ac:dyDescent="0.25">
      <c r="A234" s="21"/>
      <c r="B234" s="30"/>
      <c r="C234" s="34"/>
      <c r="D234" s="30"/>
      <c r="E234" s="34"/>
      <c r="F234" s="34"/>
      <c r="G234" s="44"/>
      <c r="H234" s="17"/>
      <c r="I234" s="27"/>
      <c r="J234" s="30"/>
      <c r="K234" s="26"/>
    </row>
    <row r="235" spans="1:11" x14ac:dyDescent="0.25">
      <c r="A235" s="21"/>
      <c r="B235" s="30"/>
      <c r="C235" s="34"/>
      <c r="D235" s="30"/>
      <c r="E235" s="34"/>
      <c r="F235" s="34"/>
      <c r="G235" s="44"/>
      <c r="H235" s="17"/>
      <c r="I235" s="27"/>
      <c r="J235" s="30"/>
      <c r="K235" s="26"/>
    </row>
    <row r="236" spans="1:11" x14ac:dyDescent="0.25">
      <c r="A236" s="21"/>
      <c r="B236" s="30"/>
      <c r="C236" s="34"/>
      <c r="D236" s="30"/>
      <c r="E236" s="34"/>
      <c r="F236" s="34"/>
      <c r="G236" s="44"/>
      <c r="H236" s="17"/>
      <c r="I236" s="27"/>
      <c r="J236" s="30"/>
      <c r="K236" s="26"/>
    </row>
    <row r="237" spans="1:11" x14ac:dyDescent="0.25">
      <c r="A237" s="21"/>
      <c r="B237" s="30"/>
      <c r="C237" s="34"/>
      <c r="D237" s="30"/>
      <c r="E237" s="34"/>
      <c r="F237" s="34"/>
      <c r="G237" s="44"/>
      <c r="H237" s="17"/>
      <c r="I237" s="27"/>
      <c r="J237" s="30"/>
      <c r="K237" s="26"/>
    </row>
    <row r="238" spans="1:11" x14ac:dyDescent="0.25">
      <c r="A238" s="21"/>
      <c r="B238" s="30"/>
      <c r="C238" s="34"/>
      <c r="D238" s="30"/>
      <c r="E238" s="34"/>
      <c r="F238" s="34"/>
      <c r="G238" s="44"/>
      <c r="H238" s="17"/>
      <c r="I238" s="27"/>
      <c r="J238" s="30"/>
      <c r="K238" s="26"/>
    </row>
    <row r="239" spans="1:11" x14ac:dyDescent="0.25">
      <c r="A239" s="21"/>
      <c r="B239" s="30"/>
      <c r="C239" s="34"/>
      <c r="D239" s="30"/>
      <c r="E239" s="34"/>
      <c r="F239" s="34"/>
      <c r="G239" s="44"/>
      <c r="H239" s="17"/>
      <c r="I239" s="27"/>
      <c r="J239" s="30"/>
      <c r="K239" s="26"/>
    </row>
    <row r="240" spans="1:11" x14ac:dyDescent="0.25">
      <c r="A240" s="21"/>
      <c r="B240" s="30"/>
      <c r="C240" s="34"/>
      <c r="D240" s="30"/>
      <c r="E240" s="34"/>
      <c r="F240" s="34"/>
      <c r="G240" s="44"/>
      <c r="H240" s="17"/>
      <c r="I240" s="27"/>
      <c r="J240" s="30"/>
      <c r="K240" s="26"/>
    </row>
    <row r="241" spans="1:11" x14ac:dyDescent="0.25">
      <c r="A241" s="21"/>
      <c r="B241" s="30"/>
      <c r="C241" s="34"/>
      <c r="D241" s="30"/>
      <c r="E241" s="34"/>
      <c r="F241" s="34"/>
      <c r="G241" s="44"/>
      <c r="H241" s="17"/>
      <c r="I241" s="27"/>
      <c r="J241" s="30"/>
      <c r="K241" s="26"/>
    </row>
    <row r="242" spans="1:11" x14ac:dyDescent="0.25">
      <c r="A242" s="21"/>
      <c r="B242" s="30"/>
      <c r="C242" s="34"/>
      <c r="D242" s="30"/>
      <c r="E242" s="34"/>
      <c r="F242" s="34"/>
      <c r="G242" s="44"/>
      <c r="H242" s="17"/>
      <c r="I242" s="27"/>
      <c r="J242" s="30"/>
      <c r="K242" s="26"/>
    </row>
    <row r="243" spans="1:11" x14ac:dyDescent="0.25">
      <c r="A243" s="21"/>
      <c r="B243" s="30"/>
      <c r="C243" s="34"/>
      <c r="D243" s="30"/>
      <c r="E243" s="34"/>
      <c r="F243" s="34"/>
      <c r="G243" s="44"/>
      <c r="H243" s="17"/>
      <c r="I243" s="27"/>
      <c r="J243" s="30"/>
      <c r="K243" s="26"/>
    </row>
    <row r="244" spans="1:11" x14ac:dyDescent="0.25">
      <c r="A244" s="21"/>
      <c r="B244" s="30"/>
      <c r="C244" s="34"/>
      <c r="D244" s="30"/>
      <c r="E244" s="34"/>
      <c r="F244" s="34"/>
      <c r="G244" s="44"/>
      <c r="H244" s="17"/>
      <c r="I244" s="27"/>
      <c r="J244" s="30"/>
      <c r="K244" s="26"/>
    </row>
    <row r="245" spans="1:11" x14ac:dyDescent="0.25">
      <c r="A245" s="21"/>
      <c r="B245" s="30"/>
      <c r="C245" s="34"/>
      <c r="D245" s="30"/>
      <c r="E245" s="34"/>
      <c r="F245" s="34"/>
      <c r="G245" s="44"/>
      <c r="H245" s="17"/>
      <c r="I245" s="27"/>
      <c r="J245" s="30"/>
      <c r="K245" s="26"/>
    </row>
    <row r="246" spans="1:11" x14ac:dyDescent="0.25">
      <c r="A246" s="21"/>
      <c r="B246" s="30"/>
      <c r="C246" s="34"/>
      <c r="D246" s="30"/>
      <c r="E246" s="34"/>
      <c r="F246" s="34"/>
      <c r="G246" s="44"/>
      <c r="H246" s="17"/>
      <c r="I246" s="27"/>
      <c r="J246" s="30"/>
      <c r="K246" s="26"/>
    </row>
    <row r="247" spans="1:11" x14ac:dyDescent="0.25">
      <c r="A247" s="21"/>
      <c r="B247" s="30"/>
      <c r="C247" s="34"/>
      <c r="D247" s="30"/>
      <c r="E247" s="34"/>
      <c r="F247" s="34"/>
      <c r="G247" s="44"/>
      <c r="H247" s="17"/>
      <c r="I247" s="27"/>
      <c r="J247" s="30"/>
      <c r="K247" s="26"/>
    </row>
    <row r="248" spans="1:11" x14ac:dyDescent="0.25">
      <c r="A248" s="21"/>
      <c r="B248" s="30"/>
      <c r="C248" s="34"/>
      <c r="D248" s="30"/>
      <c r="E248" s="34"/>
      <c r="F248" s="34"/>
      <c r="G248" s="44"/>
      <c r="H248" s="17"/>
      <c r="I248" s="27"/>
      <c r="J248" s="30"/>
      <c r="K248" s="26"/>
    </row>
    <row r="249" spans="1:11" x14ac:dyDescent="0.25">
      <c r="A249" s="21"/>
      <c r="B249" s="30"/>
      <c r="C249" s="34"/>
      <c r="D249" s="30"/>
      <c r="E249" s="34"/>
      <c r="F249" s="34"/>
      <c r="G249" s="44"/>
      <c r="H249" s="17"/>
      <c r="I249" s="27"/>
      <c r="J249" s="30"/>
      <c r="K249" s="26"/>
    </row>
    <row r="250" spans="1:11" x14ac:dyDescent="0.25">
      <c r="A250" s="21"/>
      <c r="B250" s="30"/>
      <c r="C250" s="34"/>
      <c r="D250" s="30"/>
      <c r="E250" s="34"/>
      <c r="F250" s="34"/>
      <c r="G250" s="44"/>
      <c r="H250" s="17"/>
      <c r="I250" s="27"/>
      <c r="J250" s="30"/>
      <c r="K250" s="26"/>
    </row>
    <row r="251" spans="1:11" x14ac:dyDescent="0.25">
      <c r="A251" s="21"/>
      <c r="B251" s="30"/>
      <c r="C251" s="34"/>
      <c r="D251" s="30"/>
      <c r="E251" s="34"/>
      <c r="F251" s="34"/>
      <c r="G251" s="44"/>
      <c r="H251" s="17"/>
      <c r="I251" s="27"/>
      <c r="J251" s="30"/>
      <c r="K251" s="26"/>
    </row>
    <row r="252" spans="1:11" x14ac:dyDescent="0.25">
      <c r="A252" s="21"/>
      <c r="B252" s="30"/>
      <c r="C252" s="34"/>
      <c r="D252" s="30"/>
      <c r="E252" s="34"/>
      <c r="F252" s="34"/>
      <c r="G252" s="44"/>
      <c r="H252" s="17"/>
      <c r="I252" s="27"/>
      <c r="J252" s="30"/>
      <c r="K252" s="26"/>
    </row>
    <row r="253" spans="1:11" x14ac:dyDescent="0.25">
      <c r="A253" s="21"/>
      <c r="B253" s="30"/>
      <c r="C253" s="34"/>
      <c r="D253" s="30"/>
      <c r="E253" s="34"/>
      <c r="F253" s="34"/>
      <c r="G253" s="44"/>
      <c r="H253" s="17"/>
      <c r="I253" s="27"/>
      <c r="J253" s="30"/>
      <c r="K253" s="26"/>
    </row>
    <row r="254" spans="1:11" x14ac:dyDescent="0.25">
      <c r="A254" s="21"/>
      <c r="B254" s="30"/>
      <c r="C254" s="34"/>
      <c r="D254" s="30"/>
      <c r="E254" s="34"/>
      <c r="F254" s="34"/>
      <c r="G254" s="44"/>
      <c r="H254" s="17"/>
      <c r="I254" s="27"/>
      <c r="J254" s="30"/>
      <c r="K254" s="26"/>
    </row>
    <row r="255" spans="1:11" x14ac:dyDescent="0.25">
      <c r="A255" s="21"/>
      <c r="B255" s="30"/>
      <c r="C255" s="34"/>
      <c r="D255" s="30"/>
      <c r="E255" s="34"/>
      <c r="F255" s="34"/>
      <c r="G255" s="44"/>
      <c r="H255" s="17"/>
      <c r="I255" s="27"/>
      <c r="J255" s="30"/>
      <c r="K255" s="26"/>
    </row>
    <row r="256" spans="1:11" x14ac:dyDescent="0.25">
      <c r="A256" s="21"/>
      <c r="B256" s="30"/>
      <c r="C256" s="34"/>
      <c r="D256" s="30"/>
      <c r="E256" s="34"/>
      <c r="F256" s="34"/>
      <c r="G256" s="44"/>
      <c r="H256" s="17"/>
      <c r="I256" s="27"/>
      <c r="J256" s="30"/>
      <c r="K256" s="26"/>
    </row>
    <row r="257" spans="1:11" x14ac:dyDescent="0.25">
      <c r="A257" s="21"/>
      <c r="B257" s="30"/>
      <c r="C257" s="34"/>
      <c r="D257" s="30"/>
      <c r="E257" s="34"/>
      <c r="F257" s="34"/>
      <c r="G257" s="44"/>
      <c r="H257" s="17"/>
      <c r="I257" s="27"/>
      <c r="J257" s="30"/>
      <c r="K257" s="26"/>
    </row>
    <row r="258" spans="1:11" x14ac:dyDescent="0.25">
      <c r="A258" s="21"/>
      <c r="B258" s="30"/>
      <c r="C258" s="34"/>
      <c r="D258" s="30"/>
      <c r="E258" s="34"/>
      <c r="F258" s="34"/>
      <c r="G258" s="44"/>
      <c r="H258" s="17"/>
      <c r="I258" s="27"/>
      <c r="J258" s="30"/>
      <c r="K258" s="26"/>
    </row>
    <row r="259" spans="1:11" x14ac:dyDescent="0.25">
      <c r="A259" s="21"/>
      <c r="B259" s="30"/>
      <c r="C259" s="34"/>
      <c r="D259" s="30"/>
      <c r="E259" s="34"/>
      <c r="F259" s="34"/>
      <c r="G259" s="44"/>
      <c r="H259" s="17"/>
      <c r="I259" s="27"/>
      <c r="J259" s="30"/>
      <c r="K259" s="26"/>
    </row>
    <row r="260" spans="1:11" x14ac:dyDescent="0.25">
      <c r="A260" s="21"/>
      <c r="B260" s="30"/>
      <c r="C260" s="34"/>
      <c r="D260" s="30"/>
      <c r="E260" s="34"/>
      <c r="F260" s="34"/>
      <c r="G260" s="44"/>
      <c r="H260" s="17"/>
      <c r="I260" s="27"/>
      <c r="J260" s="30"/>
      <c r="K260" s="26"/>
    </row>
    <row r="261" spans="1:11" x14ac:dyDescent="0.25">
      <c r="A261" s="21"/>
      <c r="B261" s="30"/>
      <c r="C261" s="34"/>
      <c r="D261" s="30"/>
      <c r="E261" s="34"/>
      <c r="F261" s="34"/>
      <c r="G261" s="44"/>
      <c r="H261" s="17"/>
      <c r="I261" s="27"/>
      <c r="J261" s="30"/>
      <c r="K261" s="26"/>
    </row>
    <row r="262" spans="1:11" x14ac:dyDescent="0.25">
      <c r="A262" s="21"/>
      <c r="B262" s="30"/>
      <c r="C262" s="34"/>
      <c r="D262" s="30"/>
      <c r="E262" s="34"/>
      <c r="F262" s="34"/>
      <c r="G262" s="44"/>
      <c r="H262" s="17"/>
      <c r="I262" s="27"/>
      <c r="J262" s="30"/>
      <c r="K262" s="26"/>
    </row>
    <row r="263" spans="1:11" x14ac:dyDescent="0.25">
      <c r="A263" s="21"/>
      <c r="B263" s="30"/>
      <c r="C263" s="34"/>
      <c r="D263" s="30"/>
      <c r="E263" s="34"/>
      <c r="F263" s="34"/>
      <c r="G263" s="44"/>
      <c r="H263" s="17"/>
      <c r="I263" s="27"/>
      <c r="J263" s="30"/>
      <c r="K263" s="26"/>
    </row>
    <row r="264" spans="1:11" x14ac:dyDescent="0.25">
      <c r="A264" s="21"/>
      <c r="B264" s="30"/>
      <c r="C264" s="34"/>
      <c r="D264" s="30"/>
      <c r="E264" s="34"/>
      <c r="F264" s="34"/>
      <c r="G264" s="44"/>
      <c r="H264" s="17"/>
      <c r="I264" s="27"/>
      <c r="J264" s="30"/>
      <c r="K264" s="26"/>
    </row>
    <row r="265" spans="1:11" x14ac:dyDescent="0.25">
      <c r="A265" s="21"/>
      <c r="B265" s="30"/>
      <c r="C265" s="34"/>
      <c r="D265" s="30"/>
      <c r="E265" s="34"/>
      <c r="F265" s="34"/>
      <c r="G265" s="44"/>
      <c r="H265" s="17"/>
      <c r="I265" s="27"/>
      <c r="J265" s="30"/>
      <c r="K265" s="26"/>
    </row>
    <row r="266" spans="1:11" x14ac:dyDescent="0.25">
      <c r="A266" s="21"/>
      <c r="B266" s="30"/>
      <c r="C266" s="34"/>
      <c r="D266" s="30"/>
      <c r="E266" s="34"/>
      <c r="F266" s="34"/>
      <c r="G266" s="44"/>
      <c r="H266" s="17"/>
      <c r="I266" s="27"/>
      <c r="J266" s="30"/>
      <c r="K266" s="26"/>
    </row>
    <row r="267" spans="1:11" x14ac:dyDescent="0.25">
      <c r="A267" s="21"/>
      <c r="B267" s="30"/>
      <c r="C267" s="34"/>
      <c r="D267" s="30"/>
      <c r="E267" s="34"/>
      <c r="F267" s="34"/>
      <c r="G267" s="44"/>
      <c r="H267" s="17"/>
      <c r="I267" s="27"/>
      <c r="J267" s="30"/>
      <c r="K267" s="26"/>
    </row>
    <row r="268" spans="1:11" x14ac:dyDescent="0.25">
      <c r="A268" s="21"/>
      <c r="B268" s="30"/>
      <c r="C268" s="34"/>
      <c r="D268" s="30"/>
      <c r="E268" s="34"/>
      <c r="F268" s="34"/>
      <c r="G268" s="44"/>
      <c r="H268" s="17"/>
      <c r="I268" s="27"/>
      <c r="J268" s="30"/>
      <c r="K268" s="26"/>
    </row>
    <row r="269" spans="1:11" x14ac:dyDescent="0.25">
      <c r="A269" s="21"/>
      <c r="B269" s="30"/>
      <c r="C269" s="34"/>
      <c r="D269" s="30"/>
      <c r="E269" s="34"/>
      <c r="F269" s="34"/>
      <c r="G269" s="44"/>
      <c r="H269" s="17"/>
      <c r="I269" s="27"/>
      <c r="J269" s="30"/>
      <c r="K269" s="26"/>
    </row>
    <row r="270" spans="1:11" x14ac:dyDescent="0.25">
      <c r="A270" s="21"/>
      <c r="B270" s="30"/>
      <c r="C270" s="34"/>
      <c r="D270" s="30"/>
      <c r="E270" s="34"/>
      <c r="F270" s="34"/>
      <c r="G270" s="44"/>
      <c r="H270" s="17"/>
      <c r="I270" s="27"/>
      <c r="J270" s="30"/>
      <c r="K270" s="26"/>
    </row>
    <row r="271" spans="1:11" x14ac:dyDescent="0.25">
      <c r="A271" s="21"/>
      <c r="B271" s="30"/>
      <c r="C271" s="34"/>
      <c r="D271" s="30"/>
      <c r="E271" s="34"/>
      <c r="F271" s="34"/>
      <c r="G271" s="44"/>
      <c r="H271" s="17"/>
      <c r="I271" s="27"/>
      <c r="J271" s="30"/>
      <c r="K271" s="26"/>
    </row>
    <row r="272" spans="1:11" x14ac:dyDescent="0.25">
      <c r="A272" s="21"/>
      <c r="B272" s="30"/>
      <c r="C272" s="34"/>
      <c r="D272" s="30"/>
      <c r="E272" s="34"/>
      <c r="F272" s="34"/>
      <c r="G272" s="44"/>
      <c r="H272" s="17"/>
      <c r="I272" s="27"/>
      <c r="J272" s="30"/>
      <c r="K272" s="26"/>
    </row>
    <row r="273" spans="1:11" x14ac:dyDescent="0.25">
      <c r="A273" s="21"/>
      <c r="B273" s="30"/>
      <c r="C273" s="34"/>
      <c r="D273" s="30"/>
      <c r="E273" s="34"/>
      <c r="F273" s="34"/>
      <c r="G273" s="44"/>
      <c r="H273" s="17"/>
      <c r="I273" s="27"/>
      <c r="J273" s="30"/>
      <c r="K273" s="26"/>
    </row>
    <row r="274" spans="1:11" x14ac:dyDescent="0.25">
      <c r="A274" s="21"/>
      <c r="B274" s="30"/>
      <c r="C274" s="34"/>
      <c r="D274" s="30"/>
      <c r="E274" s="34"/>
      <c r="F274" s="34"/>
      <c r="G274" s="44"/>
      <c r="H274" s="17"/>
      <c r="I274" s="27"/>
      <c r="J274" s="30"/>
      <c r="K274" s="26"/>
    </row>
    <row r="275" spans="1:11" x14ac:dyDescent="0.25">
      <c r="A275" s="21"/>
      <c r="B275" s="30"/>
      <c r="C275" s="34"/>
      <c r="D275" s="30"/>
      <c r="E275" s="34"/>
      <c r="F275" s="34"/>
      <c r="G275" s="44"/>
      <c r="H275" s="17"/>
      <c r="I275" s="27"/>
      <c r="J275" s="30"/>
      <c r="K275" s="26"/>
    </row>
    <row r="276" spans="1:11" x14ac:dyDescent="0.25">
      <c r="A276" s="21"/>
      <c r="B276" s="30"/>
      <c r="C276" s="34"/>
      <c r="D276" s="30"/>
      <c r="E276" s="34"/>
      <c r="F276" s="34"/>
      <c r="G276" s="44"/>
      <c r="H276" s="17"/>
      <c r="I276" s="27"/>
      <c r="J276" s="30"/>
      <c r="K276" s="26"/>
    </row>
    <row r="277" spans="1:11" x14ac:dyDescent="0.25">
      <c r="A277" s="21"/>
      <c r="B277" s="30"/>
      <c r="C277" s="34"/>
      <c r="D277" s="30"/>
      <c r="E277" s="34"/>
      <c r="F277" s="34"/>
      <c r="G277" s="44"/>
      <c r="H277" s="17"/>
      <c r="I277" s="27"/>
      <c r="J277" s="30"/>
      <c r="K277" s="26"/>
    </row>
    <row r="278" spans="1:11" x14ac:dyDescent="0.25">
      <c r="A278" s="21"/>
      <c r="B278" s="30"/>
      <c r="C278" s="34"/>
      <c r="D278" s="30"/>
      <c r="E278" s="34"/>
      <c r="F278" s="34"/>
      <c r="G278" s="44"/>
      <c r="H278" s="17"/>
      <c r="I278" s="27"/>
      <c r="J278" s="30"/>
      <c r="K278" s="26"/>
    </row>
    <row r="279" spans="1:11" x14ac:dyDescent="0.25">
      <c r="A279" s="21"/>
      <c r="B279" s="30"/>
      <c r="C279" s="34"/>
      <c r="D279" s="30"/>
      <c r="E279" s="34"/>
      <c r="F279" s="34"/>
      <c r="G279" s="44"/>
      <c r="H279" s="17"/>
      <c r="I279" s="27"/>
      <c r="J279" s="30"/>
      <c r="K279" s="26"/>
    </row>
    <row r="280" spans="1:11" x14ac:dyDescent="0.25">
      <c r="A280" s="21"/>
      <c r="B280" s="30"/>
      <c r="C280" s="34"/>
      <c r="D280" s="30"/>
      <c r="E280" s="34"/>
      <c r="F280" s="34"/>
      <c r="G280" s="44"/>
      <c r="H280" s="17"/>
      <c r="I280" s="27"/>
      <c r="J280" s="30"/>
      <c r="K280" s="26"/>
    </row>
    <row r="281" spans="1:11" x14ac:dyDescent="0.25">
      <c r="A281" s="21"/>
      <c r="B281" s="30"/>
      <c r="C281" s="34"/>
      <c r="D281" s="30"/>
      <c r="E281" s="34"/>
      <c r="F281" s="34"/>
      <c r="G281" s="44"/>
      <c r="H281" s="17"/>
      <c r="I281" s="27"/>
      <c r="J281" s="30"/>
      <c r="K281" s="26"/>
    </row>
    <row r="282" spans="1:11" x14ac:dyDescent="0.25">
      <c r="A282" s="21"/>
      <c r="B282" s="30"/>
      <c r="C282" s="34"/>
      <c r="D282" s="30"/>
      <c r="E282" s="34"/>
      <c r="F282" s="34"/>
      <c r="G282" s="44"/>
      <c r="H282" s="17"/>
      <c r="I282" s="27"/>
      <c r="J282" s="30"/>
      <c r="K282" s="26"/>
    </row>
    <row r="283" spans="1:11" x14ac:dyDescent="0.25">
      <c r="A283" s="21"/>
      <c r="B283" s="30"/>
      <c r="C283" s="34"/>
      <c r="D283" s="30"/>
      <c r="E283" s="34"/>
      <c r="F283" s="34"/>
      <c r="G283" s="44"/>
      <c r="H283" s="17"/>
      <c r="I283" s="27"/>
      <c r="J283" s="30"/>
      <c r="K283" s="26"/>
    </row>
    <row r="284" spans="1:11" x14ac:dyDescent="0.25">
      <c r="A284" s="21"/>
      <c r="B284" s="30"/>
      <c r="C284" s="34"/>
      <c r="D284" s="30"/>
      <c r="E284" s="34"/>
      <c r="F284" s="34"/>
      <c r="G284" s="44"/>
      <c r="H284" s="17"/>
      <c r="I284" s="27"/>
      <c r="J284" s="30"/>
      <c r="K284" s="26"/>
    </row>
    <row r="285" spans="1:11" x14ac:dyDescent="0.25">
      <c r="A285" s="21"/>
      <c r="B285" s="30"/>
      <c r="C285" s="34"/>
      <c r="D285" s="30"/>
      <c r="E285" s="34"/>
      <c r="F285" s="34"/>
      <c r="G285" s="44"/>
      <c r="H285" s="17"/>
      <c r="I285" s="27"/>
      <c r="J285" s="30"/>
      <c r="K285" s="26"/>
    </row>
    <row r="286" spans="1:11" x14ac:dyDescent="0.25">
      <c r="A286" s="21"/>
      <c r="B286" s="30"/>
      <c r="C286" s="34"/>
      <c r="D286" s="30"/>
      <c r="E286" s="34"/>
      <c r="F286" s="34"/>
      <c r="G286" s="44"/>
      <c r="H286" s="17"/>
      <c r="I286" s="27"/>
      <c r="J286" s="30"/>
      <c r="K286" s="26"/>
    </row>
    <row r="287" spans="1:11" x14ac:dyDescent="0.25">
      <c r="A287" s="21"/>
      <c r="B287" s="30"/>
      <c r="C287" s="34"/>
      <c r="D287" s="30"/>
      <c r="E287" s="34"/>
      <c r="F287" s="34"/>
      <c r="G287" s="44"/>
      <c r="H287" s="17"/>
      <c r="I287" s="27"/>
      <c r="J287" s="30"/>
      <c r="K287" s="42"/>
    </row>
    <row r="288" spans="1:11" x14ac:dyDescent="0.25">
      <c r="A288" s="21"/>
      <c r="B288" s="30"/>
      <c r="C288" s="34"/>
      <c r="D288" s="30"/>
      <c r="E288" s="34"/>
      <c r="F288" s="34"/>
      <c r="G288" s="44"/>
      <c r="H288" s="17"/>
      <c r="I288" s="27"/>
      <c r="J288" s="30"/>
      <c r="K288" s="42"/>
    </row>
    <row r="289" spans="1:11" x14ac:dyDescent="0.25">
      <c r="A289" s="21"/>
      <c r="B289" s="30"/>
      <c r="C289" s="34"/>
      <c r="D289" s="30"/>
      <c r="E289" s="34"/>
      <c r="F289" s="34"/>
      <c r="G289" s="44"/>
      <c r="H289" s="17"/>
      <c r="I289" s="27"/>
      <c r="J289" s="30"/>
      <c r="K289" s="42"/>
    </row>
    <row r="290" spans="1:11" x14ac:dyDescent="0.25">
      <c r="A290" s="21"/>
      <c r="B290" s="30"/>
      <c r="C290" s="34"/>
      <c r="D290" s="30"/>
      <c r="E290" s="34"/>
      <c r="F290" s="34"/>
      <c r="G290" s="44"/>
      <c r="H290" s="17"/>
      <c r="I290" s="27"/>
      <c r="J290" s="30"/>
      <c r="K290" s="42"/>
    </row>
    <row r="291" spans="1:11" x14ac:dyDescent="0.25">
      <c r="A291" s="21"/>
      <c r="B291" s="30"/>
      <c r="C291" s="34"/>
      <c r="D291" s="30"/>
      <c r="E291" s="34"/>
      <c r="F291" s="34"/>
      <c r="G291" s="44"/>
      <c r="H291" s="17"/>
      <c r="I291" s="27"/>
      <c r="J291" s="30"/>
      <c r="K291" s="26"/>
    </row>
    <row r="292" spans="1:11" x14ac:dyDescent="0.25">
      <c r="A292" s="21"/>
      <c r="B292" s="30"/>
      <c r="C292" s="34"/>
      <c r="D292" s="30"/>
      <c r="E292" s="34"/>
      <c r="F292" s="34"/>
      <c r="G292" s="44"/>
      <c r="H292" s="17"/>
      <c r="I292" s="27"/>
      <c r="J292" s="30"/>
      <c r="K292" s="26"/>
    </row>
    <row r="293" spans="1:11" x14ac:dyDescent="0.25">
      <c r="A293" s="21"/>
      <c r="B293" s="30"/>
      <c r="C293" s="34"/>
      <c r="D293" s="30"/>
      <c r="E293" s="34"/>
      <c r="F293" s="34"/>
      <c r="G293" s="44"/>
      <c r="H293" s="17"/>
      <c r="I293" s="27"/>
      <c r="J293" s="30"/>
      <c r="K293" s="26"/>
    </row>
    <row r="294" spans="1:11" x14ac:dyDescent="0.25">
      <c r="A294" s="21"/>
      <c r="B294" s="30"/>
      <c r="C294" s="34"/>
      <c r="D294" s="30"/>
      <c r="E294" s="34"/>
      <c r="F294" s="34"/>
      <c r="G294" s="44"/>
      <c r="H294" s="17"/>
      <c r="I294" s="27"/>
      <c r="J294" s="30"/>
      <c r="K294" s="26"/>
    </row>
    <row r="295" spans="1:11" x14ac:dyDescent="0.25">
      <c r="A295" s="21"/>
      <c r="B295" s="30"/>
      <c r="C295" s="34"/>
      <c r="D295" s="30"/>
      <c r="E295" s="34"/>
      <c r="F295" s="34"/>
      <c r="G295" s="44"/>
      <c r="H295" s="17"/>
      <c r="I295" s="27"/>
      <c r="J295" s="30"/>
      <c r="K295" s="26"/>
    </row>
    <row r="296" spans="1:11" x14ac:dyDescent="0.25">
      <c r="A296" s="21"/>
      <c r="B296" s="30"/>
      <c r="C296" s="34"/>
      <c r="D296" s="30"/>
      <c r="E296" s="34"/>
      <c r="F296" s="34"/>
      <c r="G296" s="44"/>
      <c r="H296" s="17"/>
      <c r="I296" s="27"/>
      <c r="J296" s="30"/>
      <c r="K296" s="26"/>
    </row>
    <row r="297" spans="1:11" x14ac:dyDescent="0.25">
      <c r="A297" s="21"/>
      <c r="B297" s="30"/>
      <c r="C297" s="34"/>
      <c r="D297" s="30"/>
      <c r="E297" s="34"/>
      <c r="F297" s="34"/>
      <c r="G297" s="44"/>
      <c r="H297" s="17"/>
      <c r="I297" s="27"/>
      <c r="J297" s="30"/>
      <c r="K297" s="26"/>
    </row>
    <row r="298" spans="1:11" x14ac:dyDescent="0.25">
      <c r="A298" s="21"/>
      <c r="B298" s="30"/>
      <c r="C298" s="34"/>
      <c r="D298" s="30"/>
      <c r="E298" s="34"/>
      <c r="F298" s="34"/>
      <c r="G298" s="44"/>
      <c r="H298" s="17"/>
      <c r="I298" s="27"/>
      <c r="J298" s="30"/>
      <c r="K298" s="26"/>
    </row>
    <row r="299" spans="1:11" x14ac:dyDescent="0.25">
      <c r="A299" s="21"/>
      <c r="B299" s="30"/>
      <c r="C299" s="34"/>
      <c r="D299" s="30"/>
      <c r="E299" s="34"/>
      <c r="F299" s="34"/>
      <c r="G299" s="44"/>
      <c r="H299" s="17"/>
      <c r="I299" s="27"/>
      <c r="J299" s="30"/>
      <c r="K299" s="26"/>
    </row>
    <row r="300" spans="1:11" x14ac:dyDescent="0.25">
      <c r="A300" s="21"/>
      <c r="B300" s="30"/>
      <c r="C300" s="34"/>
      <c r="D300" s="30"/>
      <c r="E300" s="34"/>
      <c r="F300" s="34"/>
      <c r="G300" s="44"/>
      <c r="H300" s="17"/>
      <c r="I300" s="27"/>
      <c r="J300" s="30"/>
      <c r="K300" s="26"/>
    </row>
    <row r="301" spans="1:11" x14ac:dyDescent="0.25">
      <c r="A301" s="21"/>
      <c r="B301" s="30"/>
      <c r="C301" s="34"/>
      <c r="D301" s="30"/>
      <c r="E301" s="34"/>
      <c r="F301" s="34"/>
      <c r="G301" s="44"/>
      <c r="H301" s="17"/>
      <c r="I301" s="27"/>
      <c r="J301" s="30"/>
      <c r="K301" s="26"/>
    </row>
    <row r="302" spans="1:11" x14ac:dyDescent="0.25">
      <c r="A302" s="21"/>
      <c r="B302" s="30"/>
      <c r="C302" s="34"/>
      <c r="D302" s="30"/>
      <c r="E302" s="34"/>
      <c r="F302" s="34"/>
      <c r="G302" s="44"/>
      <c r="H302" s="17"/>
      <c r="I302" s="27"/>
      <c r="J302" s="30"/>
      <c r="K302" s="26"/>
    </row>
    <row r="303" spans="1:11" x14ac:dyDescent="0.25">
      <c r="A303" s="21"/>
      <c r="B303" s="30"/>
      <c r="C303" s="34"/>
      <c r="D303" s="30"/>
      <c r="E303" s="34"/>
      <c r="F303" s="34"/>
      <c r="G303" s="44"/>
      <c r="H303" s="17"/>
      <c r="I303" s="27"/>
      <c r="J303" s="30"/>
      <c r="K303" s="26"/>
    </row>
    <row r="304" spans="1:11" x14ac:dyDescent="0.25">
      <c r="A304" s="21"/>
      <c r="B304" s="30"/>
      <c r="C304" s="34"/>
      <c r="D304" s="30"/>
      <c r="E304" s="34"/>
      <c r="F304" s="34"/>
      <c r="G304" s="44"/>
      <c r="H304" s="17"/>
      <c r="I304" s="27"/>
      <c r="J304" s="30"/>
      <c r="K304" s="26"/>
    </row>
    <row r="305" spans="1:11" x14ac:dyDescent="0.25">
      <c r="A305" s="21"/>
      <c r="B305" s="30"/>
      <c r="C305" s="34"/>
      <c r="D305" s="30"/>
      <c r="E305" s="34"/>
      <c r="F305" s="34"/>
      <c r="G305" s="44"/>
      <c r="H305" s="17"/>
      <c r="I305" s="27"/>
      <c r="J305" s="30"/>
      <c r="K305" s="26"/>
    </row>
    <row r="306" spans="1:11" x14ac:dyDescent="0.25">
      <c r="A306" s="21"/>
      <c r="B306" s="30"/>
      <c r="C306" s="34"/>
      <c r="D306" s="30"/>
      <c r="E306" s="34"/>
      <c r="F306" s="34"/>
      <c r="G306" s="44"/>
      <c r="H306" s="17"/>
      <c r="I306" s="27"/>
      <c r="J306" s="30"/>
      <c r="K306" s="26"/>
    </row>
    <row r="307" spans="1:11" x14ac:dyDescent="0.25">
      <c r="A307" s="21"/>
      <c r="B307" s="30"/>
      <c r="C307" s="34"/>
      <c r="D307" s="30"/>
      <c r="E307" s="34"/>
      <c r="F307" s="34"/>
      <c r="G307" s="44"/>
      <c r="H307" s="17"/>
      <c r="I307" s="27"/>
      <c r="J307" s="30"/>
      <c r="K307" s="26"/>
    </row>
    <row r="308" spans="1:11" x14ac:dyDescent="0.25">
      <c r="A308" s="21"/>
      <c r="B308" s="30"/>
      <c r="C308" s="34"/>
      <c r="D308" s="30"/>
      <c r="E308" s="34"/>
      <c r="F308" s="34"/>
      <c r="G308" s="44"/>
      <c r="H308" s="17"/>
      <c r="I308" s="27"/>
      <c r="J308" s="30"/>
      <c r="K308" s="26"/>
    </row>
    <row r="309" spans="1:11" x14ac:dyDescent="0.25">
      <c r="A309" s="21"/>
      <c r="B309" s="30"/>
      <c r="C309" s="34"/>
      <c r="D309" s="30"/>
      <c r="E309" s="34"/>
      <c r="F309" s="34"/>
      <c r="G309" s="44"/>
      <c r="H309" s="17"/>
      <c r="I309" s="27"/>
      <c r="J309" s="30"/>
      <c r="K309" s="26"/>
    </row>
    <row r="310" spans="1:11" x14ac:dyDescent="0.25">
      <c r="A310" s="21"/>
      <c r="B310" s="30"/>
      <c r="C310" s="34"/>
      <c r="D310" s="30"/>
      <c r="E310" s="34"/>
      <c r="F310" s="34"/>
      <c r="G310" s="44"/>
      <c r="H310" s="17"/>
      <c r="I310" s="27"/>
      <c r="J310" s="30"/>
      <c r="K310" s="26"/>
    </row>
  </sheetData>
  <autoFilter ref="A9:K291"/>
  <hyperlinks>
    <hyperlink ref="K50" r:id="rId1"/>
  </hyperlinks>
  <pageMargins left="0.7" right="0.7" top="0.75" bottom="0.75" header="0.3" footer="0.3"/>
  <pageSetup paperSize="9" scale="6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Aug-20</vt:lpstr>
      <vt:lpstr>Sept-20</vt:lpstr>
      <vt:lpstr>Oct-20</vt:lpstr>
      <vt:lpstr>Nov-20</vt:lpstr>
      <vt:lpstr>Dec-20</vt:lpstr>
      <vt:lpstr>Jan-21</vt:lpstr>
      <vt:lpstr>Feb-21</vt:lpstr>
      <vt:lpstr>Mar-21</vt:lpstr>
      <vt:lpstr>Apr-21</vt:lpstr>
      <vt:lpstr>May-21</vt:lpstr>
      <vt:lpstr>Jun-21</vt:lpstr>
      <vt:lpstr>Jul-21</vt:lpstr>
      <vt:lpstr>Cash Bal</vt:lpstr>
      <vt:lpstr>Flat Owner List for Vlookup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nmedh</dc:creator>
  <cp:lastModifiedBy>Nitesh Medh</cp:lastModifiedBy>
  <cp:lastPrinted>2018-07-23T10:30:03Z</cp:lastPrinted>
  <dcterms:created xsi:type="dcterms:W3CDTF">2018-07-23T09:35:43Z</dcterms:created>
  <dcterms:modified xsi:type="dcterms:W3CDTF">2021-07-04T17:19:07Z</dcterms:modified>
</cp:coreProperties>
</file>