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280\Downloads\"/>
    </mc:Choice>
  </mc:AlternateContent>
  <xr:revisionPtr revIDLastSave="0" documentId="13_ncr:1_{9FBD06AE-DBBB-4A56-A2BC-67917ACD491B}" xr6:coauthVersionLast="47" xr6:coauthVersionMax="47" xr10:uidLastSave="{00000000-0000-0000-0000-000000000000}"/>
  <bookViews>
    <workbookView xWindow="-110" yWindow="-110" windowWidth="25820" windowHeight="13900" xr2:uid="{44B58126-B71B-4479-8F02-E36A26036DCF}"/>
  </bookViews>
  <sheets>
    <sheet name="AHP" sheetId="2" r:id="rId1"/>
  </sheets>
  <definedNames>
    <definedName name="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" i="2" l="1"/>
  <c r="K28" i="2"/>
  <c r="J28" i="2"/>
  <c r="G27" i="2"/>
  <c r="F27" i="2"/>
  <c r="F26" i="2"/>
  <c r="E26" i="2"/>
  <c r="E27" i="2"/>
  <c r="E25" i="2"/>
  <c r="D27" i="2"/>
  <c r="D26" i="2"/>
  <c r="D25" i="2"/>
  <c r="D24" i="2"/>
  <c r="C27" i="2"/>
  <c r="C26" i="2"/>
  <c r="C25" i="2"/>
  <c r="C24" i="2"/>
  <c r="C23" i="2"/>
  <c r="B27" i="2"/>
  <c r="B26" i="2"/>
  <c r="B25" i="2"/>
  <c r="B24" i="2"/>
  <c r="I24" i="2" s="1"/>
  <c r="B23" i="2"/>
  <c r="I23" i="2" s="1"/>
  <c r="I22" i="2"/>
  <c r="I21" i="2"/>
  <c r="H7" i="2"/>
  <c r="G8" i="2" s="1"/>
  <c r="H6" i="2"/>
  <c r="F8" i="2" s="1"/>
  <c r="G6" i="2"/>
  <c r="F7" i="2" s="1"/>
  <c r="H5" i="2"/>
  <c r="E8" i="2" s="1"/>
  <c r="G5" i="2"/>
  <c r="E7" i="2" s="1"/>
  <c r="F5" i="2"/>
  <c r="E6" i="2" s="1"/>
  <c r="H4" i="2"/>
  <c r="D8" i="2" s="1"/>
  <c r="G4" i="2"/>
  <c r="D7" i="2" s="1"/>
  <c r="F4" i="2"/>
  <c r="D6" i="2" s="1"/>
  <c r="E4" i="2"/>
  <c r="D5" i="2" s="1"/>
  <c r="H3" i="2"/>
  <c r="H12" i="2" s="1"/>
  <c r="G3" i="2"/>
  <c r="F3" i="2"/>
  <c r="E3" i="2"/>
  <c r="E12" i="2" s="1"/>
  <c r="D3" i="2"/>
  <c r="D12" i="2" s="1"/>
  <c r="H2" i="2"/>
  <c r="B8" i="2" s="1"/>
  <c r="G2" i="2"/>
  <c r="B7" i="2" s="1"/>
  <c r="F2" i="2"/>
  <c r="B6" i="2" s="1"/>
  <c r="E2" i="2"/>
  <c r="B5" i="2" s="1"/>
  <c r="D2" i="2"/>
  <c r="B4" i="2" s="1"/>
  <c r="C2" i="2"/>
  <c r="I2" i="2" s="1"/>
  <c r="I27" i="2" l="1"/>
  <c r="I4" i="2"/>
  <c r="F12" i="2"/>
  <c r="G12" i="2"/>
  <c r="C5" i="2"/>
  <c r="I5" i="2" s="1"/>
  <c r="C4" i="2"/>
  <c r="C6" i="2"/>
  <c r="I6" i="2" s="1"/>
  <c r="C7" i="2"/>
  <c r="I7" i="2" s="1"/>
  <c r="B3" i="2"/>
  <c r="C8" i="2"/>
  <c r="I8" i="2" s="1"/>
  <c r="I25" i="2"/>
  <c r="I26" i="2"/>
  <c r="I3" i="2" l="1"/>
  <c r="B12" i="2"/>
  <c r="C12" i="2"/>
  <c r="I28" i="2"/>
  <c r="J25" i="2" s="1"/>
  <c r="J26" i="2" l="1"/>
  <c r="J27" i="2"/>
  <c r="J23" i="2"/>
  <c r="J21" i="2"/>
  <c r="J24" i="2"/>
  <c r="I12" i="2"/>
  <c r="I9" i="2"/>
  <c r="J22" i="2"/>
  <c r="D13" i="2" l="1"/>
  <c r="E13" i="2"/>
  <c r="H13" i="2"/>
  <c r="G13" i="2"/>
  <c r="F13" i="2"/>
  <c r="B13" i="2"/>
  <c r="C13" i="2"/>
  <c r="J2" i="2"/>
  <c r="J5" i="2"/>
  <c r="J4" i="2"/>
  <c r="J8" i="2"/>
  <c r="J7" i="2"/>
  <c r="J6" i="2"/>
  <c r="J3" i="2"/>
</calcChain>
</file>

<file path=xl/sharedStrings.xml><?xml version="1.0" encoding="utf-8"?>
<sst xmlns="http://schemas.openxmlformats.org/spreadsheetml/2006/main" count="37" uniqueCount="14">
  <si>
    <t>Factor</t>
  </si>
  <si>
    <t>Cost</t>
  </si>
  <si>
    <t>Scalability</t>
  </si>
  <si>
    <t>Research potential</t>
  </si>
  <si>
    <t>Power consumption</t>
  </si>
  <si>
    <t>Safety</t>
  </si>
  <si>
    <t>Research Potential'</t>
  </si>
  <si>
    <t>waste efficency</t>
  </si>
  <si>
    <t>carbon reduction</t>
  </si>
  <si>
    <t>Total</t>
  </si>
  <si>
    <t>Weighted Factor</t>
  </si>
  <si>
    <t>sum</t>
  </si>
  <si>
    <t>weight</t>
  </si>
  <si>
    <t>Scaled-in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</si>
</sst>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2" xfId="0" applyFill="1" applyBorder="1"/>
    <xf numFmtId="0" fontId="0" fillId="2" borderId="3" xfId="0" applyFill="1" applyBorder="1"/>
    <xf numFmtId="0" fontId="0" fillId="4" borderId="3" xfId="0" applyFill="1" applyBorder="1"/>
    <xf numFmtId="0" fontId="0" fillId="0" borderId="4" xfId="0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1AC2-AA1C-4E3F-9BAF-20A83BC1F1E5}">
  <dimension ref="A1:K28"/>
  <sheetViews>
    <sheetView tabSelected="1" zoomScaleNormal="100" workbookViewId="0">
      <selection activeCell="B31" sqref="B31"/>
    </sheetView>
  </sheetViews>
  <sheetFormatPr defaultRowHeight="14.5" x14ac:dyDescent="0.35"/>
  <cols>
    <col min="1" max="1" width="18.08984375" customWidth="1"/>
    <col min="2" max="2" width="10.6328125" customWidth="1"/>
    <col min="3" max="3" width="13.36328125" customWidth="1"/>
    <col min="4" max="4" width="17.90625" customWidth="1"/>
    <col min="5" max="5" width="16.90625" customWidth="1"/>
    <col min="6" max="6" width="10.453125" customWidth="1"/>
    <col min="7" max="7" width="17.453125" customWidth="1"/>
    <col min="8" max="8" width="15.81640625" customWidth="1"/>
    <col min="9" max="9" width="15.26953125" customWidth="1"/>
    <col min="10" max="10" width="14.81640625" customWidth="1"/>
    <col min="11" max="11" width="21.26953125" customWidth="1"/>
  </cols>
  <sheetData>
    <row r="1" spans="1:10" x14ac:dyDescent="0.35">
      <c r="A1" s="9" t="s">
        <v>0</v>
      </c>
      <c r="B1" s="9" t="s">
        <v>1</v>
      </c>
      <c r="C1" s="9" t="s">
        <v>2</v>
      </c>
      <c r="D1" s="9" t="s">
        <v>6</v>
      </c>
      <c r="E1" s="9" t="s">
        <v>4</v>
      </c>
      <c r="F1" s="9" t="s">
        <v>5</v>
      </c>
      <c r="G1" s="9" t="s">
        <v>7</v>
      </c>
      <c r="H1" s="9" t="s">
        <v>8</v>
      </c>
      <c r="I1" s="9" t="s">
        <v>9</v>
      </c>
      <c r="J1" s="9" t="s">
        <v>10</v>
      </c>
    </row>
    <row r="2" spans="1:10" x14ac:dyDescent="0.35">
      <c r="A2" s="9" t="s">
        <v>1</v>
      </c>
      <c r="B2" s="9">
        <v>1</v>
      </c>
      <c r="C2" s="9">
        <f>AVERAGE(4,1,2)</f>
        <v>2.3333333333333335</v>
      </c>
      <c r="D2" s="9">
        <f>AVERAGE(4,7,0.33)</f>
        <v>3.7766666666666668</v>
      </c>
      <c r="E2" s="9">
        <f>AVERAGE(2,3,3)</f>
        <v>2.6666666666666665</v>
      </c>
      <c r="F2" s="9">
        <f>AVERAGE(3,1,2)</f>
        <v>2</v>
      </c>
      <c r="G2" s="9">
        <f>AVERAGE(0.33,0.67,3)</f>
        <v>1.3333333333333333</v>
      </c>
      <c r="H2" s="9">
        <f>AVERAGE(7,3,3)</f>
        <v>4.333333333333333</v>
      </c>
      <c r="I2" s="9">
        <f t="shared" ref="I2:I8" si="0">SUM(B2:H2)</f>
        <v>17.443333333333335</v>
      </c>
      <c r="J2" s="9">
        <f>I2/I9</f>
        <v>0.26612677856427419</v>
      </c>
    </row>
    <row r="3" spans="1:10" x14ac:dyDescent="0.35">
      <c r="A3" s="9" t="s">
        <v>2</v>
      </c>
      <c r="B3" s="9">
        <f>1/C2</f>
        <v>0.42857142857142855</v>
      </c>
      <c r="C3" s="9">
        <v>1</v>
      </c>
      <c r="D3" s="9">
        <f>AVERAGE(6,8,5)</f>
        <v>6.333333333333333</v>
      </c>
      <c r="E3" s="9">
        <f>AVERAGE(0.25,3,5)</f>
        <v>2.75</v>
      </c>
      <c r="F3" s="9">
        <f>AVERAGE(0.57,5,1)</f>
        <v>2.19</v>
      </c>
      <c r="G3" s="9">
        <f>AVERAGE(2,1.33,2)</f>
        <v>1.7766666666666666</v>
      </c>
      <c r="H3" s="9">
        <f>AVERAGE(0.2,0.5,3)</f>
        <v>1.2333333333333334</v>
      </c>
      <c r="I3" s="9">
        <f t="shared" si="0"/>
        <v>15.711904761904762</v>
      </c>
      <c r="J3" s="9">
        <f>I3/I9</f>
        <v>0.23971098410439862</v>
      </c>
    </row>
    <row r="4" spans="1:10" x14ac:dyDescent="0.35">
      <c r="A4" s="9" t="s">
        <v>3</v>
      </c>
      <c r="B4" s="9">
        <f>1/D2</f>
        <v>0.26478375992939096</v>
      </c>
      <c r="C4" s="9">
        <f>1/D3</f>
        <v>0.15789473684210528</v>
      </c>
      <c r="D4" s="9">
        <v>1</v>
      </c>
      <c r="E4" s="9">
        <f>AVERAGE(0.25,2,0.33)</f>
        <v>0.86</v>
      </c>
      <c r="F4" s="9">
        <f>AVERAGE(5,1.5,0.5)</f>
        <v>2.3333333333333335</v>
      </c>
      <c r="G4" s="9">
        <f>AVERAGE(0.5,3,0.67)</f>
        <v>1.39</v>
      </c>
      <c r="H4" s="9">
        <f>AVERAGE(0.2,1,0.33)</f>
        <v>0.51</v>
      </c>
      <c r="I4" s="9">
        <f t="shared" si="0"/>
        <v>6.5160118301048291</v>
      </c>
      <c r="J4" s="9">
        <f>I4/I9</f>
        <v>9.9412492113462564E-2</v>
      </c>
    </row>
    <row r="5" spans="1:10" x14ac:dyDescent="0.35">
      <c r="A5" s="9" t="s">
        <v>4</v>
      </c>
      <c r="B5" s="9">
        <f>1/E2</f>
        <v>0.375</v>
      </c>
      <c r="C5" s="9">
        <f>1/E3</f>
        <v>0.36363636363636365</v>
      </c>
      <c r="D5" s="9">
        <f>1/E4</f>
        <v>1.1627906976744187</v>
      </c>
      <c r="E5" s="9">
        <v>1</v>
      </c>
      <c r="F5" s="9">
        <f>AVERAGE(4,3,0.5)</f>
        <v>2.5</v>
      </c>
      <c r="G5" s="9">
        <f>AVERAGE(0.25,1,1)</f>
        <v>0.75</v>
      </c>
      <c r="H5" s="9">
        <f>AVERAGE(0.5,1,2)</f>
        <v>1.1666666666666667</v>
      </c>
      <c r="I5" s="9">
        <f t="shared" si="0"/>
        <v>7.3180937279774492</v>
      </c>
      <c r="J5" s="9">
        <f>I5/I9</f>
        <v>0.1116495724665426</v>
      </c>
    </row>
    <row r="6" spans="1:10" x14ac:dyDescent="0.35">
      <c r="A6" s="9" t="s">
        <v>5</v>
      </c>
      <c r="B6" s="9">
        <f>1/F2</f>
        <v>0.5</v>
      </c>
      <c r="C6" s="9">
        <f>1/F3</f>
        <v>0.45662100456621008</v>
      </c>
      <c r="D6" s="9">
        <f>1/F4</f>
        <v>0.42857142857142855</v>
      </c>
      <c r="E6" s="9">
        <f>1/F5</f>
        <v>0.4</v>
      </c>
      <c r="F6" s="9">
        <v>1</v>
      </c>
      <c r="G6" s="9">
        <f>AVERAGE(0.25,0.5,5)</f>
        <v>1.9166666666666667</v>
      </c>
      <c r="H6" s="9">
        <f>AVERAGE(0.5,0.5,3)</f>
        <v>1.3333333333333333</v>
      </c>
      <c r="I6" s="9">
        <f t="shared" si="0"/>
        <v>6.0351924331376381</v>
      </c>
      <c r="J6" s="9">
        <f>I6/I9</f>
        <v>9.2076800319877875E-2</v>
      </c>
    </row>
    <row r="7" spans="1:10" x14ac:dyDescent="0.35">
      <c r="A7" s="9" t="s">
        <v>7</v>
      </c>
      <c r="B7" s="9">
        <f>1/G2</f>
        <v>0.75</v>
      </c>
      <c r="C7" s="9">
        <f>1/G3</f>
        <v>0.56285178236397748</v>
      </c>
      <c r="D7" s="9">
        <f>1/G4</f>
        <v>0.71942446043165476</v>
      </c>
      <c r="E7" s="9">
        <f>1/G5</f>
        <v>1.3333333333333333</v>
      </c>
      <c r="F7" s="9">
        <f>1/G6</f>
        <v>0.52173913043478259</v>
      </c>
      <c r="G7" s="9">
        <v>1</v>
      </c>
      <c r="H7" s="9">
        <f>AVERAGE(2,1,0.5)</f>
        <v>1.1666666666666667</v>
      </c>
      <c r="I7" s="9">
        <f t="shared" si="0"/>
        <v>6.0540153732304143</v>
      </c>
      <c r="J7" s="9">
        <f>I7/I9</f>
        <v>9.2363975271721882E-2</v>
      </c>
    </row>
    <row r="8" spans="1:10" x14ac:dyDescent="0.35">
      <c r="A8" s="9" t="s">
        <v>8</v>
      </c>
      <c r="B8" s="9">
        <f>1/H2</f>
        <v>0.23076923076923078</v>
      </c>
      <c r="C8" s="9">
        <f>1/H3</f>
        <v>0.81081081081081074</v>
      </c>
      <c r="D8" s="9">
        <f>1/H4</f>
        <v>1.9607843137254901</v>
      </c>
      <c r="E8" s="9">
        <f>1/H5</f>
        <v>0.8571428571428571</v>
      </c>
      <c r="F8" s="9">
        <f>1/H6</f>
        <v>0.75</v>
      </c>
      <c r="G8" s="9">
        <f>1/H7</f>
        <v>0.8571428571428571</v>
      </c>
      <c r="H8" s="9">
        <v>1</v>
      </c>
      <c r="I8" s="9">
        <f t="shared" si="0"/>
        <v>6.4666500695912452</v>
      </c>
      <c r="J8" s="9">
        <f>I8/I9</f>
        <v>9.8659397159722384E-2</v>
      </c>
    </row>
    <row r="9" spans="1:10" x14ac:dyDescent="0.35">
      <c r="A9" s="10"/>
      <c r="B9" s="10"/>
      <c r="C9" s="10"/>
      <c r="D9" s="10"/>
      <c r="E9" s="10"/>
      <c r="F9" s="10"/>
      <c r="G9" s="10"/>
      <c r="H9" s="10"/>
      <c r="I9" s="9">
        <f>SUM(I2:I8)</f>
        <v>65.545201529279666</v>
      </c>
      <c r="J9" s="10"/>
    </row>
    <row r="10" spans="1:10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35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0" x14ac:dyDescent="0.35">
      <c r="A12" s="10" t="s">
        <v>11</v>
      </c>
      <c r="B12" s="10">
        <f>SUM(B2:B8)</f>
        <v>3.5491244192700506</v>
      </c>
      <c r="C12" s="10">
        <f>SUM(C2:C8)</f>
        <v>5.6851480315528002</v>
      </c>
      <c r="D12" s="10">
        <f>SUM(D2:D8)</f>
        <v>15.381570900402993</v>
      </c>
      <c r="E12" s="10">
        <f>SUM(E2:E8)</f>
        <v>9.8671428571428574</v>
      </c>
      <c r="F12" s="10">
        <f>SUM(F2:F8)</f>
        <v>11.295072463768117</v>
      </c>
      <c r="G12" s="10">
        <f>SUM(G2:G8)</f>
        <v>9.0238095238095255</v>
      </c>
      <c r="H12" s="10">
        <f>SUM(H2:H8)</f>
        <v>10.743333333333332</v>
      </c>
      <c r="I12" s="10">
        <f>SUM(B12:H12)</f>
        <v>65.545201529279666</v>
      </c>
      <c r="J12" s="10"/>
    </row>
    <row r="13" spans="1:10" x14ac:dyDescent="0.35">
      <c r="A13" s="10" t="s">
        <v>12</v>
      </c>
      <c r="B13" s="10">
        <f>B12/$I$12</f>
        <v>5.4147738300638577E-2</v>
      </c>
      <c r="C13" s="10">
        <f t="shared" ref="C13:F13" si="1">C12/$I$12</f>
        <v>8.673629646272718E-2</v>
      </c>
      <c r="D13" s="10">
        <f t="shared" si="1"/>
        <v>0.23467119699879019</v>
      </c>
      <c r="E13" s="10">
        <f t="shared" si="1"/>
        <v>0.15053951512736002</v>
      </c>
      <c r="F13" s="10">
        <f t="shared" si="1"/>
        <v>0.1723249330269051</v>
      </c>
      <c r="G13" s="10">
        <f t="shared" ref="G13" si="2">G12/$I$12</f>
        <v>0.13767307618664509</v>
      </c>
      <c r="H13" s="10">
        <f t="shared" ref="H13" si="3">H12/$I$12</f>
        <v>0.16390724389693398</v>
      </c>
      <c r="I13" s="10"/>
      <c r="J13" s="10"/>
    </row>
    <row r="20" spans="1:11" x14ac:dyDescent="0.35">
      <c r="A20" s="2" t="s">
        <v>0</v>
      </c>
      <c r="B20" s="5" t="s">
        <v>1</v>
      </c>
      <c r="C20" s="5" t="s">
        <v>2</v>
      </c>
      <c r="D20" s="5" t="s">
        <v>6</v>
      </c>
      <c r="E20" s="5" t="s">
        <v>4</v>
      </c>
      <c r="F20" s="5" t="s">
        <v>5</v>
      </c>
      <c r="G20" s="5" t="s">
        <v>7</v>
      </c>
      <c r="H20" s="5" t="s">
        <v>8</v>
      </c>
      <c r="I20" s="6" t="s">
        <v>9</v>
      </c>
      <c r="J20" s="6" t="s">
        <v>10</v>
      </c>
      <c r="K20" s="4" t="s">
        <v>13</v>
      </c>
    </row>
    <row r="21" spans="1:11" x14ac:dyDescent="0.35">
      <c r="A21" s="1" t="s">
        <v>1</v>
      </c>
      <c r="B21" s="8">
        <v>1</v>
      </c>
      <c r="C21" s="3">
        <v>6</v>
      </c>
      <c r="D21" s="3">
        <v>4</v>
      </c>
      <c r="E21" s="3">
        <v>5</v>
      </c>
      <c r="F21" s="3">
        <v>8</v>
      </c>
      <c r="G21" s="3">
        <v>7</v>
      </c>
      <c r="H21" s="3">
        <v>6</v>
      </c>
      <c r="I21" s="3">
        <f>SUM(B21:H21)</f>
        <v>37</v>
      </c>
      <c r="J21" s="3">
        <f>I21/$I$28</f>
        <v>0.42377734509220022</v>
      </c>
      <c r="K21" s="3">
        <v>8.5999999999999993E-2</v>
      </c>
    </row>
    <row r="22" spans="1:11" x14ac:dyDescent="0.35">
      <c r="A22" s="1" t="s">
        <v>2</v>
      </c>
      <c r="B22" s="3">
        <v>0.34</v>
      </c>
      <c r="C22" s="8">
        <v>1</v>
      </c>
      <c r="D22" s="3">
        <v>6</v>
      </c>
      <c r="E22" s="3">
        <v>3</v>
      </c>
      <c r="F22" s="3">
        <v>3</v>
      </c>
      <c r="G22" s="3">
        <v>2</v>
      </c>
      <c r="H22" s="3">
        <v>1</v>
      </c>
      <c r="I22" s="3">
        <f>SUM(B22:H22)</f>
        <v>16.34</v>
      </c>
      <c r="J22" s="3">
        <f t="shared" ref="J22:J27" si="4">I22/$I$28</f>
        <v>0.18714923834612301</v>
      </c>
      <c r="K22" s="3">
        <v>0.16600000000000001</v>
      </c>
    </row>
    <row r="23" spans="1:11" x14ac:dyDescent="0.35">
      <c r="A23" s="1" t="s">
        <v>3</v>
      </c>
      <c r="B23" s="3">
        <f>ROUND(1/D21,2)</f>
        <v>0.25</v>
      </c>
      <c r="C23" s="3">
        <f>ROUND(1/D22,2)</f>
        <v>0.17</v>
      </c>
      <c r="D23" s="8">
        <v>1</v>
      </c>
      <c r="E23" s="3">
        <v>1</v>
      </c>
      <c r="F23" s="3">
        <v>2</v>
      </c>
      <c r="G23" s="3">
        <v>1</v>
      </c>
      <c r="H23" s="3">
        <v>0.5</v>
      </c>
      <c r="I23" s="3">
        <f>SUM(B23:H23)</f>
        <v>5.92</v>
      </c>
      <c r="J23" s="3">
        <f t="shared" si="4"/>
        <v>6.7804375214752036E-2</v>
      </c>
      <c r="K23" s="3">
        <v>5.3999999999999999E-2</v>
      </c>
    </row>
    <row r="24" spans="1:11" x14ac:dyDescent="0.35">
      <c r="A24" s="1" t="s">
        <v>4</v>
      </c>
      <c r="B24" s="3">
        <f>ROUND(1/E21,2)</f>
        <v>0.2</v>
      </c>
      <c r="C24" s="3">
        <f>ROUND(1/E22,2)</f>
        <v>0.33</v>
      </c>
      <c r="D24" s="3">
        <f>ROUND(1/E23,2)</f>
        <v>1</v>
      </c>
      <c r="E24" s="8">
        <v>1</v>
      </c>
      <c r="F24" s="3">
        <v>2</v>
      </c>
      <c r="G24" s="3">
        <v>0.75</v>
      </c>
      <c r="H24" s="3">
        <v>1</v>
      </c>
      <c r="I24" s="3">
        <f>SUM(B24:H24)</f>
        <v>6.28</v>
      </c>
      <c r="J24" s="3">
        <f t="shared" si="4"/>
        <v>7.1927614248081556E-2</v>
      </c>
      <c r="K24" s="3">
        <v>0.14899999999999999</v>
      </c>
    </row>
    <row r="25" spans="1:11" x14ac:dyDescent="0.35">
      <c r="A25" s="1" t="s">
        <v>5</v>
      </c>
      <c r="B25" s="3">
        <f>ROUND(1/F21,2)</f>
        <v>0.13</v>
      </c>
      <c r="C25" s="3">
        <f>ROUND(1/F22,2)</f>
        <v>0.33</v>
      </c>
      <c r="D25" s="3">
        <f>ROUND(1/F23,2)</f>
        <v>0.5</v>
      </c>
      <c r="E25" s="3">
        <f>ROUND(1/F24,2)</f>
        <v>0.5</v>
      </c>
      <c r="F25" s="8">
        <v>1</v>
      </c>
      <c r="G25" s="3">
        <v>1</v>
      </c>
      <c r="H25" s="3">
        <v>6</v>
      </c>
      <c r="I25" s="3">
        <f>SUM(B25:H25)</f>
        <v>9.4600000000000009</v>
      </c>
      <c r="J25" s="3">
        <f t="shared" si="4"/>
        <v>0.10834955904249227</v>
      </c>
      <c r="K25" s="3">
        <v>0.248</v>
      </c>
    </row>
    <row r="26" spans="1:11" x14ac:dyDescent="0.35">
      <c r="A26" s="1" t="s">
        <v>7</v>
      </c>
      <c r="B26" s="3">
        <f>ROUND(1/G21,2)</f>
        <v>0.14000000000000001</v>
      </c>
      <c r="C26" s="3">
        <f>ROUND(1/G22,2)</f>
        <v>0.5</v>
      </c>
      <c r="D26" s="3">
        <f>ROUND(1/G23,2)</f>
        <v>1</v>
      </c>
      <c r="E26" s="3">
        <f>ROUND(1/G24,2)</f>
        <v>1.33</v>
      </c>
      <c r="F26" s="3">
        <f>ROUND(1/G25,2)</f>
        <v>1</v>
      </c>
      <c r="G26" s="8">
        <v>1</v>
      </c>
      <c r="H26" s="3">
        <v>1</v>
      </c>
      <c r="I26" s="3">
        <f>SUM(B26:H26)</f>
        <v>5.9700000000000006</v>
      </c>
      <c r="J26" s="3">
        <f t="shared" si="4"/>
        <v>6.8377047302714475E-2</v>
      </c>
      <c r="K26" s="3">
        <f>0.128</f>
        <v>0.128</v>
      </c>
    </row>
    <row r="27" spans="1:11" x14ac:dyDescent="0.35">
      <c r="A27" s="1" t="s">
        <v>8</v>
      </c>
      <c r="B27" s="3">
        <f>ROUND(1/H21,2)</f>
        <v>0.17</v>
      </c>
      <c r="C27" s="3">
        <f>ROUND(1/1,2)</f>
        <v>1</v>
      </c>
      <c r="D27" s="3">
        <f>ROUND(1/H23,2)</f>
        <v>2</v>
      </c>
      <c r="E27" s="3">
        <f>ROUND(1/H24,2)</f>
        <v>1</v>
      </c>
      <c r="F27" s="3">
        <f>ROUND(1/H25,2)</f>
        <v>0.17</v>
      </c>
      <c r="G27" s="3">
        <f>ROUND(1/H26,2)</f>
        <v>1</v>
      </c>
      <c r="H27" s="8">
        <v>1</v>
      </c>
      <c r="I27" s="3">
        <f>SUM(B27:H27)</f>
        <v>6.34</v>
      </c>
      <c r="J27" s="3">
        <f t="shared" si="4"/>
        <v>7.2614820753636469E-2</v>
      </c>
      <c r="K27" s="3">
        <v>0.16900000000000001</v>
      </c>
    </row>
    <row r="28" spans="1:11" x14ac:dyDescent="0.35">
      <c r="I28" s="7">
        <f>SUM(I21:I27)</f>
        <v>87.31</v>
      </c>
      <c r="J28" s="3">
        <f>SUM(J21:J27)</f>
        <v>1</v>
      </c>
      <c r="K28" s="3">
        <f>SUM(K21:K27)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Czeranko</dc:creator>
  <cp:lastModifiedBy>Khushi Pandey</cp:lastModifiedBy>
  <dcterms:created xsi:type="dcterms:W3CDTF">2024-01-29T17:39:18Z</dcterms:created>
  <dcterms:modified xsi:type="dcterms:W3CDTF">2024-02-18T03:43:51Z</dcterms:modified>
</cp:coreProperties>
</file>