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nse_traffic_emi\factor\"/>
    </mc:Choice>
  </mc:AlternateContent>
  <xr:revisionPtr revIDLastSave="0" documentId="13_ncr:1_{9DCA8665-F019-43F5-9D49-CD445AF800A2}" xr6:coauthVersionLast="47" xr6:coauthVersionMax="47" xr10:uidLastSave="{00000000-0000-0000-0000-000000000000}"/>
  <bookViews>
    <workbookView xWindow="720" yWindow="1350" windowWidth="21600" windowHeight="11445" xr2:uid="{E9F72EC7-75B0-40F0-97FD-58290D084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2" i="1"/>
  <c r="J4" i="1"/>
  <c r="J3" i="1"/>
  <c r="I5" i="1"/>
  <c r="D3" i="1"/>
  <c r="D4" i="1"/>
  <c r="D2" i="1"/>
  <c r="E6" i="1"/>
  <c r="F2" i="1" s="1"/>
  <c r="L6" i="1"/>
  <c r="M6" i="1" s="1"/>
  <c r="G5" i="1"/>
  <c r="G6" i="1" s="1"/>
  <c r="H6" i="1" s="1"/>
  <c r="B5" i="1"/>
  <c r="B6" i="1" s="1"/>
  <c r="C4" i="1" s="1"/>
  <c r="I2" i="1" l="1"/>
  <c r="F3" i="1"/>
  <c r="F4" i="1"/>
  <c r="F5" i="1"/>
  <c r="F6" i="1"/>
  <c r="H2" i="1"/>
  <c r="H3" i="1"/>
  <c r="H4" i="1"/>
  <c r="C6" i="1"/>
  <c r="H5" i="1"/>
  <c r="M2" i="1"/>
  <c r="C2" i="1"/>
  <c r="M3" i="1"/>
  <c r="C3" i="1"/>
  <c r="M4" i="1"/>
  <c r="M5" i="1"/>
  <c r="C5" i="1"/>
</calcChain>
</file>

<file path=xl/sharedStrings.xml><?xml version="1.0" encoding="utf-8"?>
<sst xmlns="http://schemas.openxmlformats.org/spreadsheetml/2006/main" count="28" uniqueCount="28">
  <si>
    <t>소형</t>
  </si>
  <si>
    <t>중형</t>
  </si>
  <si>
    <t>대형</t>
  </si>
  <si>
    <t>계</t>
  </si>
  <si>
    <t>승용</t>
  </si>
  <si>
    <t>승합</t>
  </si>
  <si>
    <t>화물</t>
  </si>
  <si>
    <t>특수</t>
  </si>
  <si>
    <t>경형</t>
    <phoneticPr fontId="3" type="noConversion"/>
  </si>
  <si>
    <t>승용차비율</t>
    <phoneticPr fontId="3" type="noConversion"/>
  </si>
  <si>
    <t>승합차비율</t>
    <phoneticPr fontId="3" type="noConversion"/>
  </si>
  <si>
    <t>화물차비율</t>
    <phoneticPr fontId="3" type="noConversion"/>
  </si>
  <si>
    <t>특수차비율</t>
    <phoneticPr fontId="3" type="noConversion"/>
  </si>
  <si>
    <t>특수차종</t>
    <phoneticPr fontId="3" type="noConversion"/>
  </si>
  <si>
    <t>견인</t>
    <phoneticPr fontId="3" type="noConversion"/>
  </si>
  <si>
    <t>구난</t>
    <phoneticPr fontId="3" type="noConversion"/>
  </si>
  <si>
    <t>특수용도형</t>
    <phoneticPr fontId="3" type="noConversion"/>
  </si>
  <si>
    <t>승용차소중대형비율</t>
    <phoneticPr fontId="3" type="noConversion"/>
  </si>
  <si>
    <t>가벼운화물차</t>
    <phoneticPr fontId="3" type="noConversion"/>
  </si>
  <si>
    <t>무거운화물차</t>
    <phoneticPr fontId="3" type="noConversion"/>
  </si>
  <si>
    <t>버스종류</t>
    <phoneticPr fontId="3" type="noConversion"/>
  </si>
  <si>
    <t>시내</t>
    <phoneticPr fontId="3" type="noConversion"/>
  </si>
  <si>
    <t>시외</t>
    <phoneticPr fontId="3" type="noConversion"/>
  </si>
  <si>
    <t>전세</t>
    <phoneticPr fontId="3" type="noConversion"/>
  </si>
  <si>
    <t>고속</t>
    <phoneticPr fontId="3" type="noConversion"/>
  </si>
  <si>
    <t>버스</t>
    <phoneticPr fontId="3" type="noConversion"/>
  </si>
  <si>
    <t>버스비율</t>
    <phoneticPr fontId="3" type="noConversion"/>
  </si>
  <si>
    <t>01_car_type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</si>
</sst>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8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0"/>
      <color indexed="8"/>
      <name val="굴림"/>
      <family val="3"/>
      <charset val="129"/>
    </font>
    <font>
      <sz val="10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1" fontId="2" fillId="0" borderId="1" xfId="2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176" fontId="6" fillId="0" borderId="1" xfId="1" applyNumberFormat="1" applyFont="1" applyBorder="1">
      <alignment vertical="center"/>
    </xf>
    <xf numFmtId="41" fontId="7" fillId="0" borderId="1" xfId="2" applyFont="1" applyBorder="1">
      <alignment vertical="center"/>
    </xf>
    <xf numFmtId="0" fontId="6" fillId="0" borderId="1" xfId="1" applyNumberFormat="1" applyFont="1" applyBorder="1">
      <alignment vertical="center"/>
    </xf>
    <xf numFmtId="0" fontId="6" fillId="0" borderId="2" xfId="0" applyFont="1" applyFill="1" applyBorder="1">
      <alignment vertical="center"/>
    </xf>
    <xf numFmtId="176" fontId="0" fillId="0" borderId="0" xfId="1" applyNumberFormat="1" applyFont="1">
      <alignment vertical="center"/>
    </xf>
  </cellXfs>
  <cellStyles count="3">
    <cellStyle name="백분율" xfId="1" builtinId="5"/>
    <cellStyle name="쉼표 [0] 3" xfId="2" xr:uid="{516E223E-4372-4428-9E14-3A1DBBC9E2B7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7D90-2C41-404E-BEFC-1AE52E6B3B96}">
  <dimension ref="A1:P6"/>
  <sheetViews>
    <sheetView tabSelected="1" workbookViewId="0">
      <selection activeCell="I8" sqref="I8"/>
    </sheetView>
  </sheetViews>
  <sheetFormatPr defaultRowHeight="13.5"/>
  <cols>
    <col min="1" max="1" width="13.140625" bestFit="1" customWidth="1"/>
    <col min="2" max="2" width="13.85546875" bestFit="1" customWidth="1"/>
    <col min="3" max="3" width="13.85546875" customWidth="1"/>
    <col min="4" max="4" width="17.42578125" bestFit="1" customWidth="1"/>
    <col min="5" max="5" width="11.7109375" bestFit="1" customWidth="1"/>
    <col min="6" max="6" width="11.7109375" customWidth="1"/>
    <col min="7" max="7" width="11.7109375" bestFit="1" customWidth="1"/>
    <col min="8" max="9" width="11.7109375" customWidth="1"/>
    <col min="10" max="10" width="21.5703125" customWidth="1"/>
    <col min="11" max="11" width="11.7109375" customWidth="1"/>
    <col min="12" max="12" width="10.42578125" bestFit="1" customWidth="1"/>
    <col min="13" max="13" width="11.140625" bestFit="1" customWidth="1"/>
    <col min="15" max="15" width="10.42578125" bestFit="1" customWidth="1"/>
  </cols>
  <sheetData>
    <row r="1" spans="1:16">
      <c r="A1" s="4" t="s">
        <v>27</v>
      </c>
      <c r="B1" s="4" t="s">
        <v>4</v>
      </c>
      <c r="C1" s="5" t="s">
        <v>9</v>
      </c>
      <c r="D1" s="5" t="s">
        <v>17</v>
      </c>
      <c r="E1" s="4" t="s">
        <v>5</v>
      </c>
      <c r="F1" s="5" t="s">
        <v>10</v>
      </c>
      <c r="G1" s="4" t="s">
        <v>6</v>
      </c>
      <c r="H1" s="5" t="s">
        <v>11</v>
      </c>
      <c r="I1" s="5" t="s">
        <v>18</v>
      </c>
      <c r="J1" s="5" t="s">
        <v>19</v>
      </c>
      <c r="K1" s="5" t="s">
        <v>13</v>
      </c>
      <c r="L1" s="4" t="s">
        <v>7</v>
      </c>
      <c r="M1" s="5" t="s">
        <v>12</v>
      </c>
      <c r="N1" s="9" t="s">
        <v>20</v>
      </c>
      <c r="O1" s="9" t="s">
        <v>25</v>
      </c>
      <c r="P1" s="9" t="s">
        <v>26</v>
      </c>
    </row>
    <row r="2" spans="1:16" ht="16.5">
      <c r="A2" s="1" t="s">
        <v>0</v>
      </c>
      <c r="B2" s="2">
        <v>57374</v>
      </c>
      <c r="C2" s="6">
        <f>B2/B$6</f>
        <v>1.0372908726394328E-2</v>
      </c>
      <c r="D2" s="6">
        <f>B2/SUM(B$2:B$4)</f>
        <v>1.1547984195037631E-2</v>
      </c>
      <c r="E2" s="2">
        <v>5945</v>
      </c>
      <c r="F2" s="6">
        <f>E2/E$6</f>
        <v>3.3635268092040121E-2</v>
      </c>
      <c r="G2" s="2">
        <v>655182</v>
      </c>
      <c r="H2" s="6">
        <f>G2/G$6</f>
        <v>0.76260923816130699</v>
      </c>
      <c r="I2" s="6">
        <f>G2/SUM(G$2,G$5)</f>
        <v>0.9775582156983571</v>
      </c>
      <c r="J2" s="6"/>
      <c r="K2" s="6" t="s">
        <v>14</v>
      </c>
      <c r="L2" s="7">
        <v>4886</v>
      </c>
      <c r="M2" s="6">
        <f>L2/L$6</f>
        <v>0.15617708166853125</v>
      </c>
      <c r="N2" t="s">
        <v>21</v>
      </c>
      <c r="O2" s="2">
        <v>4009</v>
      </c>
      <c r="P2" s="10">
        <f>O2/SUM(O$2:O$5)</f>
        <v>0.12825106369365621</v>
      </c>
    </row>
    <row r="3" spans="1:16" ht="16.5">
      <c r="A3" s="1" t="s">
        <v>1</v>
      </c>
      <c r="B3" s="2">
        <v>3269519</v>
      </c>
      <c r="C3" s="6">
        <f t="shared" ref="C3:C6" si="0">B3/B$6</f>
        <v>0.59111134252818454</v>
      </c>
      <c r="D3" s="6">
        <f t="shared" ref="D3:D4" si="1">B3/SUM(B$2:B$4)</f>
        <v>0.65807427994170253</v>
      </c>
      <c r="E3" s="2">
        <v>133875</v>
      </c>
      <c r="F3" s="6">
        <f t="shared" ref="F3:F6" si="2">E3/E$6</f>
        <v>0.75743002789266134</v>
      </c>
      <c r="G3" s="2">
        <v>109121</v>
      </c>
      <c r="H3" s="6">
        <f t="shared" ref="H3:H6" si="3">G3/G$6</f>
        <v>0.12701307831625408</v>
      </c>
      <c r="I3" s="6"/>
      <c r="J3" s="8">
        <f>G3/SUM(G$3:G$4)</f>
        <v>0.57763791031660749</v>
      </c>
      <c r="K3" s="6" t="s">
        <v>15</v>
      </c>
      <c r="L3" s="7">
        <v>2524</v>
      </c>
      <c r="M3" s="6">
        <f t="shared" ref="M3:M6" si="4">L3/L$6</f>
        <v>8.0677641042032927E-2</v>
      </c>
      <c r="N3" t="s">
        <v>22</v>
      </c>
      <c r="O3" s="2">
        <v>17860</v>
      </c>
      <c r="P3" s="10">
        <f t="shared" ref="P3:P5" si="5">O3/SUM(O$2:O$5)</f>
        <v>0.57135544963050644</v>
      </c>
    </row>
    <row r="4" spans="1:16" ht="16.5">
      <c r="A4" s="1" t="s">
        <v>2</v>
      </c>
      <c r="B4" s="2">
        <v>1641420</v>
      </c>
      <c r="C4" s="6">
        <f t="shared" si="0"/>
        <v>0.29675985362146928</v>
      </c>
      <c r="D4" s="6">
        <f t="shared" si="1"/>
        <v>0.3303777358632598</v>
      </c>
      <c r="E4" s="2">
        <v>28295</v>
      </c>
      <c r="F4" s="6">
        <f t="shared" si="2"/>
        <v>0.16008577134806987</v>
      </c>
      <c r="G4" s="2">
        <v>79788</v>
      </c>
      <c r="H4" s="6">
        <f t="shared" si="3"/>
        <v>9.2870478576051171E-2</v>
      </c>
      <c r="I4" s="6"/>
      <c r="J4" s="8">
        <f>G4/SUM(G$3:G$4)</f>
        <v>0.42236208968339251</v>
      </c>
      <c r="K4" s="6" t="s">
        <v>16</v>
      </c>
      <c r="L4" s="7">
        <v>23875</v>
      </c>
      <c r="M4" s="6">
        <f t="shared" si="4"/>
        <v>0.76314527728943582</v>
      </c>
      <c r="N4" t="s">
        <v>23</v>
      </c>
      <c r="O4" s="2">
        <v>9386</v>
      </c>
      <c r="P4" s="10">
        <f t="shared" si="5"/>
        <v>0.30026552352922359</v>
      </c>
    </row>
    <row r="5" spans="1:16">
      <c r="A5" s="3" t="s">
        <v>8</v>
      </c>
      <c r="B5" s="2">
        <f>562281+545</f>
        <v>562826</v>
      </c>
      <c r="C5" s="6">
        <f t="shared" si="0"/>
        <v>0.10175589512395186</v>
      </c>
      <c r="D5" s="6"/>
      <c r="E5" s="2">
        <v>8634</v>
      </c>
      <c r="F5" s="6">
        <f t="shared" si="2"/>
        <v>4.8848932667228666E-2</v>
      </c>
      <c r="G5" s="2">
        <f>14908+133</f>
        <v>15041</v>
      </c>
      <c r="H5" s="6">
        <f t="shared" si="3"/>
        <v>1.7507204946387748E-2</v>
      </c>
      <c r="I5" s="6">
        <f>G5/SUM(G$2,G$5)</f>
        <v>2.2441784301642887E-2</v>
      </c>
      <c r="J5" s="6"/>
      <c r="K5" s="6"/>
      <c r="L5" s="2"/>
      <c r="M5" s="6">
        <f t="shared" si="4"/>
        <v>0</v>
      </c>
      <c r="N5" t="s">
        <v>24</v>
      </c>
      <c r="O5" s="2">
        <v>4</v>
      </c>
      <c r="P5" s="10">
        <f t="shared" si="5"/>
        <v>1.2796314661377525E-4</v>
      </c>
    </row>
    <row r="6" spans="1:16">
      <c r="A6" s="1" t="s">
        <v>3</v>
      </c>
      <c r="B6" s="2">
        <f>SUM(B2:B5)</f>
        <v>5531139</v>
      </c>
      <c r="C6" s="6">
        <f t="shared" si="0"/>
        <v>1</v>
      </c>
      <c r="D6" s="6"/>
      <c r="E6" s="2">
        <f t="shared" ref="E6:L6" si="6">SUM(E2:E5)</f>
        <v>176749</v>
      </c>
      <c r="F6" s="6">
        <f t="shared" si="2"/>
        <v>1</v>
      </c>
      <c r="G6" s="2">
        <f t="shared" si="6"/>
        <v>859132</v>
      </c>
      <c r="H6" s="6">
        <f t="shared" si="3"/>
        <v>1</v>
      </c>
      <c r="I6" s="6"/>
      <c r="J6" s="6"/>
      <c r="K6" s="6"/>
      <c r="L6" s="2">
        <f t="shared" si="6"/>
        <v>31285</v>
      </c>
      <c r="M6" s="6">
        <f t="shared" si="4"/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2024-12-03T00:26:16Z</dcterms:created>
  <dcterms:modified xsi:type="dcterms:W3CDTF">2024-12-03T02:04:38Z</dcterms:modified>
</cp:coreProperties>
</file>