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Jack\Source\GcExcel\ds-excel-net\Source\Demos\ExamplesDemo\Examples\Resource\xlsx\"/>
    </mc:Choice>
  </mc:AlternateContent>
  <bookViews>
    <workbookView xWindow="0" yWindow="0" windowWidth="28800" windowHeight="12435"/>
  </bookViews>
  <sheets>
    <sheet name="Aging Report" sheetId="1" r:id="rId1"/>
    <sheet name="Invoices" sheetId="2" r:id="rId2"/>
  </sheets>
  <definedNames>
    <definedName name="AgingDate">Invoices!$M$1</definedName>
  </definedNames>
  <calcPr calcId="152511"/>
</workbook>
</file>

<file path=xl/calcChain.xml><?xml version="1.0" encoding="utf-8"?>
<calcChain xmlns="http://schemas.openxmlformats.org/spreadsheetml/2006/main">
  <c r="I101" i="2" l="1"/>
  <c r="G101" i="2"/>
  <c r="D101" i="2"/>
  <c r="J101" i="2" s="1"/>
  <c r="G100" i="2"/>
  <c r="D100" i="2"/>
  <c r="H100" i="2" s="1"/>
  <c r="D99" i="2"/>
  <c r="F99" i="2" s="1"/>
  <c r="I98" i="2"/>
  <c r="D98" i="2"/>
  <c r="J98" i="2" s="1"/>
  <c r="I97" i="2"/>
  <c r="G97" i="2"/>
  <c r="D97" i="2"/>
  <c r="J97" i="2" s="1"/>
  <c r="G96" i="2"/>
  <c r="D96" i="2"/>
  <c r="H96" i="2" s="1"/>
  <c r="D95" i="2"/>
  <c r="F95" i="2" s="1"/>
  <c r="I94" i="2"/>
  <c r="D94" i="2"/>
  <c r="J94" i="2" s="1"/>
  <c r="I93" i="2"/>
  <c r="G93" i="2"/>
  <c r="D93" i="2"/>
  <c r="J93" i="2" s="1"/>
  <c r="G92" i="2"/>
  <c r="D92" i="2"/>
  <c r="H92" i="2" s="1"/>
  <c r="D91" i="2"/>
  <c r="F91" i="2" s="1"/>
  <c r="I90" i="2"/>
  <c r="D90" i="2"/>
  <c r="J90" i="2" s="1"/>
  <c r="I89" i="2"/>
  <c r="G89" i="2"/>
  <c r="D89" i="2"/>
  <c r="J89" i="2" s="1"/>
  <c r="G88" i="2"/>
  <c r="D88" i="2"/>
  <c r="H88" i="2" s="1"/>
  <c r="D87" i="2"/>
  <c r="F87" i="2" s="1"/>
  <c r="I86" i="2"/>
  <c r="D86" i="2"/>
  <c r="J86" i="2" s="1"/>
  <c r="I85" i="2"/>
  <c r="G85" i="2"/>
  <c r="D85" i="2"/>
  <c r="J85" i="2" s="1"/>
  <c r="G84" i="2"/>
  <c r="D84" i="2"/>
  <c r="H84" i="2" s="1"/>
  <c r="D83" i="2"/>
  <c r="I82" i="2"/>
  <c r="D82" i="2"/>
  <c r="J82" i="2" s="1"/>
  <c r="I12" i="1" s="1"/>
  <c r="I81" i="2"/>
  <c r="G81" i="2"/>
  <c r="D81" i="2"/>
  <c r="J81" i="2" s="1"/>
  <c r="G80" i="2"/>
  <c r="D80" i="2"/>
  <c r="H80" i="2" s="1"/>
  <c r="D79" i="2"/>
  <c r="I78" i="2"/>
  <c r="D78" i="2"/>
  <c r="J78" i="2" s="1"/>
  <c r="I77" i="2"/>
  <c r="G77" i="2"/>
  <c r="D77" i="2"/>
  <c r="J77" i="2" s="1"/>
  <c r="G76" i="2"/>
  <c r="D76" i="2"/>
  <c r="H76" i="2" s="1"/>
  <c r="D75" i="2"/>
  <c r="I74" i="2"/>
  <c r="D74" i="2"/>
  <c r="J74" i="2" s="1"/>
  <c r="I73" i="2"/>
  <c r="G73" i="2"/>
  <c r="D73" i="2"/>
  <c r="J73" i="2" s="1"/>
  <c r="G72" i="2"/>
  <c r="D72" i="2"/>
  <c r="H72" i="2" s="1"/>
  <c r="D71" i="2"/>
  <c r="I70" i="2"/>
  <c r="D70" i="2"/>
  <c r="J70" i="2" s="1"/>
  <c r="I69" i="2"/>
  <c r="G69" i="2"/>
  <c r="D69" i="2"/>
  <c r="J69" i="2" s="1"/>
  <c r="G68" i="2"/>
  <c r="D68" i="2"/>
  <c r="H68" i="2" s="1"/>
  <c r="D67" i="2"/>
  <c r="I66" i="2"/>
  <c r="D66" i="2"/>
  <c r="J66" i="2" s="1"/>
  <c r="I65" i="2"/>
  <c r="G65" i="2"/>
  <c r="D65" i="2"/>
  <c r="J65" i="2" s="1"/>
  <c r="G64" i="2"/>
  <c r="D64" i="2"/>
  <c r="H64" i="2" s="1"/>
  <c r="D63" i="2"/>
  <c r="I62" i="2"/>
  <c r="D62" i="2"/>
  <c r="J62" i="2" s="1"/>
  <c r="I61" i="2"/>
  <c r="G61" i="2"/>
  <c r="D61" i="2"/>
  <c r="J61" i="2" s="1"/>
  <c r="G60" i="2"/>
  <c r="D60" i="2"/>
  <c r="H60" i="2" s="1"/>
  <c r="D59" i="2"/>
  <c r="I58" i="2"/>
  <c r="D58" i="2"/>
  <c r="J58" i="2" s="1"/>
  <c r="I57" i="2"/>
  <c r="H57" i="2"/>
  <c r="G57" i="2"/>
  <c r="D57" i="2"/>
  <c r="J57" i="2" s="1"/>
  <c r="G56" i="2"/>
  <c r="D56" i="2"/>
  <c r="H56" i="2" s="1"/>
  <c r="D55" i="2"/>
  <c r="I54" i="2"/>
  <c r="D54" i="2"/>
  <c r="J54" i="2" s="1"/>
  <c r="I53" i="2"/>
  <c r="H53" i="2"/>
  <c r="G53" i="2"/>
  <c r="D53" i="2"/>
  <c r="J53" i="2" s="1"/>
  <c r="G52" i="2"/>
  <c r="D52" i="2"/>
  <c r="H52" i="2" s="1"/>
  <c r="D51" i="2"/>
  <c r="I50" i="2"/>
  <c r="D50" i="2"/>
  <c r="J50" i="2" s="1"/>
  <c r="I49" i="2"/>
  <c r="H49" i="2"/>
  <c r="G49" i="2"/>
  <c r="D49" i="2"/>
  <c r="J49" i="2" s="1"/>
  <c r="G48" i="2"/>
  <c r="D48" i="2"/>
  <c r="H48" i="2" s="1"/>
  <c r="D47" i="2"/>
  <c r="I46" i="2"/>
  <c r="D46" i="2"/>
  <c r="J46" i="2" s="1"/>
  <c r="I45" i="2"/>
  <c r="H45" i="2"/>
  <c r="G45" i="2"/>
  <c r="D45" i="2"/>
  <c r="J45" i="2" s="1"/>
  <c r="G44" i="2"/>
  <c r="D44" i="2"/>
  <c r="H44" i="2" s="1"/>
  <c r="D43" i="2"/>
  <c r="I42" i="2"/>
  <c r="D42" i="2"/>
  <c r="J42" i="2" s="1"/>
  <c r="I41" i="2"/>
  <c r="H41" i="2"/>
  <c r="G41" i="2"/>
  <c r="D41" i="2"/>
  <c r="J41" i="2" s="1"/>
  <c r="G40" i="2"/>
  <c r="D40" i="2"/>
  <c r="H40" i="2" s="1"/>
  <c r="D39" i="2"/>
  <c r="I38" i="2"/>
  <c r="D38" i="2"/>
  <c r="J38" i="2" s="1"/>
  <c r="I37" i="2"/>
  <c r="H37" i="2"/>
  <c r="G37" i="2"/>
  <c r="D37" i="2"/>
  <c r="J37" i="2" s="1"/>
  <c r="G36" i="2"/>
  <c r="D36" i="2"/>
  <c r="H36" i="2" s="1"/>
  <c r="D35" i="2"/>
  <c r="I34" i="2"/>
  <c r="D34" i="2"/>
  <c r="J34" i="2" s="1"/>
  <c r="I33" i="2"/>
  <c r="H33" i="2"/>
  <c r="G33" i="2"/>
  <c r="D33" i="2"/>
  <c r="J33" i="2" s="1"/>
  <c r="G32" i="2"/>
  <c r="D32" i="2"/>
  <c r="H32" i="2" s="1"/>
  <c r="D31" i="2"/>
  <c r="I30" i="2"/>
  <c r="D30" i="2"/>
  <c r="J30" i="2" s="1"/>
  <c r="I29" i="2"/>
  <c r="H29" i="2"/>
  <c r="G29" i="2"/>
  <c r="D29" i="2"/>
  <c r="J29" i="2" s="1"/>
  <c r="G28" i="2"/>
  <c r="D28" i="2"/>
  <c r="H28" i="2" s="1"/>
  <c r="D27" i="2"/>
  <c r="I26" i="2"/>
  <c r="D26" i="2"/>
  <c r="J26" i="2" s="1"/>
  <c r="I25" i="2"/>
  <c r="H25" i="2"/>
  <c r="G25" i="2"/>
  <c r="D25" i="2"/>
  <c r="J25" i="2" s="1"/>
  <c r="G24" i="2"/>
  <c r="D24" i="2"/>
  <c r="H24" i="2" s="1"/>
  <c r="D23" i="2"/>
  <c r="I22" i="2"/>
  <c r="D22" i="2"/>
  <c r="J22" i="2" s="1"/>
  <c r="I21" i="2"/>
  <c r="H21" i="2"/>
  <c r="G21" i="2"/>
  <c r="D21" i="2"/>
  <c r="J21" i="2" s="1"/>
  <c r="G20" i="2"/>
  <c r="F26" i="1" s="1"/>
  <c r="D20" i="2"/>
  <c r="H20" i="2" s="1"/>
  <c r="D19" i="2"/>
  <c r="I18" i="2"/>
  <c r="D18" i="2"/>
  <c r="J18" i="2" s="1"/>
  <c r="I17" i="2"/>
  <c r="H17" i="2"/>
  <c r="G17" i="2"/>
  <c r="F17" i="2"/>
  <c r="D17" i="2"/>
  <c r="J17" i="2" s="1"/>
  <c r="I28" i="1" s="1"/>
  <c r="G16" i="2"/>
  <c r="D16" i="2"/>
  <c r="H16" i="2" s="1"/>
  <c r="D15" i="2"/>
  <c r="I14" i="2"/>
  <c r="D14" i="2"/>
  <c r="J14" i="2" s="1"/>
  <c r="I13" i="2"/>
  <c r="H13" i="2"/>
  <c r="G13" i="2"/>
  <c r="F13" i="2"/>
  <c r="D13" i="2"/>
  <c r="J13" i="2" s="1"/>
  <c r="G12" i="2"/>
  <c r="D12" i="2"/>
  <c r="H12" i="2" s="1"/>
  <c r="D11" i="2"/>
  <c r="I10" i="2"/>
  <c r="D10" i="2"/>
  <c r="J10" i="2" s="1"/>
  <c r="I9" i="2"/>
  <c r="H9" i="2"/>
  <c r="G9" i="2"/>
  <c r="F9" i="2"/>
  <c r="D9" i="2"/>
  <c r="J9" i="2" s="1"/>
  <c r="G8" i="2"/>
  <c r="D8" i="2"/>
  <c r="H8" i="2" s="1"/>
  <c r="D7" i="2"/>
  <c r="I6" i="2"/>
  <c r="D6" i="2"/>
  <c r="J6" i="2" s="1"/>
  <c r="I36" i="1" s="1"/>
  <c r="I5" i="2"/>
  <c r="H5" i="2"/>
  <c r="G5" i="2"/>
  <c r="F5" i="2"/>
  <c r="D5" i="2"/>
  <c r="J5" i="2" s="1"/>
  <c r="G4" i="2"/>
  <c r="D4" i="2"/>
  <c r="H4" i="2" s="1"/>
  <c r="D3" i="2"/>
  <c r="I2" i="2"/>
  <c r="D2" i="2"/>
  <c r="J2" i="2" s="1"/>
  <c r="H36" i="1"/>
  <c r="H28" i="1"/>
  <c r="G28" i="1"/>
  <c r="F28" i="1"/>
  <c r="E28" i="1"/>
  <c r="D28" i="1"/>
  <c r="E27" i="1"/>
  <c r="G26" i="1"/>
  <c r="F23" i="1"/>
  <c r="F22" i="1"/>
  <c r="I21" i="1"/>
  <c r="H21" i="1"/>
  <c r="I14" i="1"/>
  <c r="H14" i="1"/>
  <c r="I13" i="1"/>
  <c r="H13" i="1"/>
  <c r="H12" i="1"/>
  <c r="I9" i="1"/>
  <c r="H9" i="1"/>
  <c r="D6" i="1"/>
  <c r="C2" i="1"/>
  <c r="F19" i="2" l="1"/>
  <c r="J19" i="2"/>
  <c r="I19" i="2"/>
  <c r="H19" i="2"/>
  <c r="G32" i="1" s="1"/>
  <c r="G19" i="2"/>
  <c r="F23" i="2"/>
  <c r="J23" i="2"/>
  <c r="I23" i="2"/>
  <c r="H23" i="2"/>
  <c r="G23" i="2"/>
  <c r="F55" i="2"/>
  <c r="J55" i="2"/>
  <c r="I55" i="2"/>
  <c r="H55" i="2"/>
  <c r="G55" i="2"/>
  <c r="F51" i="2"/>
  <c r="J51" i="2"/>
  <c r="I29" i="1" s="1"/>
  <c r="I51" i="2"/>
  <c r="H29" i="1" s="1"/>
  <c r="H51" i="2"/>
  <c r="G51" i="2"/>
  <c r="F7" i="2"/>
  <c r="J7" i="2"/>
  <c r="I7" i="2"/>
  <c r="H7" i="2"/>
  <c r="G7" i="2"/>
  <c r="F27" i="2"/>
  <c r="E10" i="1" s="1"/>
  <c r="J27" i="2"/>
  <c r="I27" i="2"/>
  <c r="H27" i="2"/>
  <c r="G10" i="1" s="1"/>
  <c r="G27" i="2"/>
  <c r="F10" i="1" s="1"/>
  <c r="F59" i="2"/>
  <c r="J59" i="2"/>
  <c r="I59" i="2"/>
  <c r="H59" i="2"/>
  <c r="G59" i="2"/>
  <c r="F63" i="2"/>
  <c r="J63" i="2"/>
  <c r="I63" i="2"/>
  <c r="H63" i="2"/>
  <c r="G63" i="2"/>
  <c r="F67" i="2"/>
  <c r="J67" i="2"/>
  <c r="I67" i="2"/>
  <c r="H67" i="2"/>
  <c r="G67" i="2"/>
  <c r="F71" i="2"/>
  <c r="J71" i="2"/>
  <c r="I15" i="1" s="1"/>
  <c r="I71" i="2"/>
  <c r="H15" i="1" s="1"/>
  <c r="H71" i="2"/>
  <c r="G71" i="2"/>
  <c r="F75" i="2"/>
  <c r="J75" i="2"/>
  <c r="I75" i="2"/>
  <c r="H75" i="2"/>
  <c r="G75" i="2"/>
  <c r="F79" i="2"/>
  <c r="J79" i="2"/>
  <c r="I19" i="1" s="1"/>
  <c r="I79" i="2"/>
  <c r="H19" i="1" s="1"/>
  <c r="H79" i="2"/>
  <c r="G79" i="2"/>
  <c r="F83" i="2"/>
  <c r="J83" i="2"/>
  <c r="I83" i="2"/>
  <c r="H83" i="2"/>
  <c r="G83" i="2"/>
  <c r="F30" i="1"/>
  <c r="F31" i="2"/>
  <c r="J31" i="2"/>
  <c r="I24" i="1" s="1"/>
  <c r="I31" i="2"/>
  <c r="H24" i="1" s="1"/>
  <c r="H31" i="2"/>
  <c r="G31" i="2"/>
  <c r="F24" i="1" s="1"/>
  <c r="F11" i="2"/>
  <c r="E38" i="1" s="1"/>
  <c r="J11" i="2"/>
  <c r="I11" i="2"/>
  <c r="H11" i="2"/>
  <c r="G38" i="1" s="1"/>
  <c r="G11" i="2"/>
  <c r="F38" i="1" s="1"/>
  <c r="F35" i="2"/>
  <c r="J35" i="2"/>
  <c r="I33" i="1" s="1"/>
  <c r="I35" i="2"/>
  <c r="H33" i="1" s="1"/>
  <c r="H35" i="2"/>
  <c r="G33" i="1" s="1"/>
  <c r="G35" i="2"/>
  <c r="G34" i="1"/>
  <c r="F39" i="2"/>
  <c r="J39" i="2"/>
  <c r="I39" i="2"/>
  <c r="H39" i="2"/>
  <c r="G39" i="2"/>
  <c r="F3" i="2"/>
  <c r="J3" i="2"/>
  <c r="I18" i="1" s="1"/>
  <c r="I3" i="2"/>
  <c r="H18" i="1" s="1"/>
  <c r="H3" i="2"/>
  <c r="G3" i="2"/>
  <c r="F18" i="1" s="1"/>
  <c r="F34" i="1"/>
  <c r="F15" i="2"/>
  <c r="J15" i="2"/>
  <c r="I15" i="2"/>
  <c r="H15" i="2"/>
  <c r="G15" i="2"/>
  <c r="F43" i="2"/>
  <c r="J43" i="2"/>
  <c r="I43" i="2"/>
  <c r="H43" i="2"/>
  <c r="G43" i="2"/>
  <c r="F47" i="2"/>
  <c r="J47" i="2"/>
  <c r="I47" i="2"/>
  <c r="H47" i="2"/>
  <c r="G47" i="2"/>
  <c r="I4" i="2"/>
  <c r="H31" i="1" s="1"/>
  <c r="I8" i="2"/>
  <c r="H17" i="1" s="1"/>
  <c r="I12" i="2"/>
  <c r="H34" i="1" s="1"/>
  <c r="I16" i="2"/>
  <c r="H30" i="1" s="1"/>
  <c r="I20" i="2"/>
  <c r="H26" i="1" s="1"/>
  <c r="I24" i="2"/>
  <c r="I28" i="2"/>
  <c r="I32" i="2"/>
  <c r="H20" i="1" s="1"/>
  <c r="I36" i="2"/>
  <c r="I40" i="2"/>
  <c r="I44" i="2"/>
  <c r="H40" i="1" s="1"/>
  <c r="I48" i="2"/>
  <c r="I52" i="2"/>
  <c r="H11" i="1" s="1"/>
  <c r="I56" i="2"/>
  <c r="I60" i="2"/>
  <c r="I64" i="2"/>
  <c r="H25" i="1" s="1"/>
  <c r="I68" i="2"/>
  <c r="H23" i="1" s="1"/>
  <c r="I72" i="2"/>
  <c r="H39" i="1" s="1"/>
  <c r="I76" i="2"/>
  <c r="I80" i="2"/>
  <c r="I84" i="2"/>
  <c r="G87" i="2"/>
  <c r="I88" i="2"/>
  <c r="G91" i="2"/>
  <c r="I92" i="2"/>
  <c r="G95" i="2"/>
  <c r="F25" i="1" s="1"/>
  <c r="I96" i="2"/>
  <c r="G99" i="2"/>
  <c r="F27" i="1" s="1"/>
  <c r="D27" i="1" s="1"/>
  <c r="I100" i="2"/>
  <c r="F2" i="2"/>
  <c r="J4" i="2"/>
  <c r="I31" i="1" s="1"/>
  <c r="F6" i="2"/>
  <c r="E36" i="1" s="1"/>
  <c r="D36" i="1" s="1"/>
  <c r="J8" i="2"/>
  <c r="F10" i="2"/>
  <c r="J12" i="2"/>
  <c r="F14" i="2"/>
  <c r="E14" i="1" s="1"/>
  <c r="J16" i="2"/>
  <c r="I30" i="1" s="1"/>
  <c r="F18" i="2"/>
  <c r="J20" i="2"/>
  <c r="F22" i="2"/>
  <c r="E11" i="1" s="1"/>
  <c r="J24" i="2"/>
  <c r="F26" i="2"/>
  <c r="J28" i="2"/>
  <c r="F30" i="2"/>
  <c r="J32" i="2"/>
  <c r="I20" i="1" s="1"/>
  <c r="F34" i="2"/>
  <c r="J36" i="2"/>
  <c r="F38" i="2"/>
  <c r="J40" i="2"/>
  <c r="F42" i="2"/>
  <c r="J44" i="2"/>
  <c r="I40" i="1" s="1"/>
  <c r="F46" i="2"/>
  <c r="J48" i="2"/>
  <c r="F50" i="2"/>
  <c r="J52" i="2"/>
  <c r="F54" i="2"/>
  <c r="J56" i="2"/>
  <c r="F58" i="2"/>
  <c r="J60" i="2"/>
  <c r="F62" i="2"/>
  <c r="J64" i="2"/>
  <c r="F66" i="2"/>
  <c r="J68" i="2"/>
  <c r="I23" i="1" s="1"/>
  <c r="F70" i="2"/>
  <c r="E19" i="1" s="1"/>
  <c r="J72" i="2"/>
  <c r="I39" i="1" s="1"/>
  <c r="F74" i="2"/>
  <c r="J76" i="2"/>
  <c r="F78" i="2"/>
  <c r="J80" i="2"/>
  <c r="F82" i="2"/>
  <c r="E12" i="1" s="1"/>
  <c r="J84" i="2"/>
  <c r="F86" i="2"/>
  <c r="H87" i="2"/>
  <c r="J88" i="2"/>
  <c r="F90" i="2"/>
  <c r="H91" i="2"/>
  <c r="J92" i="2"/>
  <c r="F94" i="2"/>
  <c r="H95" i="2"/>
  <c r="G25" i="1" s="1"/>
  <c r="J96" i="2"/>
  <c r="F98" i="2"/>
  <c r="H99" i="2"/>
  <c r="G27" i="1" s="1"/>
  <c r="J100" i="2"/>
  <c r="G2" i="2"/>
  <c r="F13" i="1" s="1"/>
  <c r="G6" i="2"/>
  <c r="F36" i="1" s="1"/>
  <c r="G10" i="2"/>
  <c r="G14" i="2"/>
  <c r="F14" i="1" s="1"/>
  <c r="G18" i="2"/>
  <c r="G22" i="2"/>
  <c r="F11" i="1" s="1"/>
  <c r="G26" i="2"/>
  <c r="G30" i="2"/>
  <c r="G34" i="2"/>
  <c r="G38" i="2"/>
  <c r="G42" i="2"/>
  <c r="F9" i="1" s="1"/>
  <c r="G46" i="2"/>
  <c r="F40" i="1" s="1"/>
  <c r="G50" i="2"/>
  <c r="F15" i="1" s="1"/>
  <c r="G54" i="2"/>
  <c r="F20" i="1" s="1"/>
  <c r="G58" i="2"/>
  <c r="G62" i="2"/>
  <c r="F31" i="1" s="1"/>
  <c r="G66" i="2"/>
  <c r="G70" i="2"/>
  <c r="F19" i="1" s="1"/>
  <c r="G74" i="2"/>
  <c r="G78" i="2"/>
  <c r="F21" i="1" s="1"/>
  <c r="G82" i="2"/>
  <c r="F12" i="1" s="1"/>
  <c r="G86" i="2"/>
  <c r="I87" i="2"/>
  <c r="G90" i="2"/>
  <c r="F39" i="1" s="1"/>
  <c r="I91" i="2"/>
  <c r="G94" i="2"/>
  <c r="I95" i="2"/>
  <c r="G98" i="2"/>
  <c r="I99" i="2"/>
  <c r="H27" i="1" s="1"/>
  <c r="H2" i="2"/>
  <c r="G13" i="1" s="1"/>
  <c r="H6" i="2"/>
  <c r="G36" i="1" s="1"/>
  <c r="H10" i="2"/>
  <c r="G17" i="1" s="1"/>
  <c r="H14" i="2"/>
  <c r="G14" i="1" s="1"/>
  <c r="H18" i="2"/>
  <c r="F21" i="2"/>
  <c r="H22" i="2"/>
  <c r="G11" i="1" s="1"/>
  <c r="F25" i="2"/>
  <c r="E29" i="1" s="1"/>
  <c r="H26" i="2"/>
  <c r="G30" i="1" s="1"/>
  <c r="F29" i="2"/>
  <c r="H30" i="2"/>
  <c r="G16" i="1" s="1"/>
  <c r="F33" i="2"/>
  <c r="H34" i="2"/>
  <c r="F37" i="2"/>
  <c r="H38" i="2"/>
  <c r="F41" i="2"/>
  <c r="H42" i="2"/>
  <c r="F45" i="2"/>
  <c r="H46" i="2"/>
  <c r="G40" i="1" s="1"/>
  <c r="F49" i="2"/>
  <c r="H50" i="2"/>
  <c r="G15" i="1" s="1"/>
  <c r="F53" i="2"/>
  <c r="H54" i="2"/>
  <c r="G20" i="1" s="1"/>
  <c r="F57" i="2"/>
  <c r="H58" i="2"/>
  <c r="F61" i="2"/>
  <c r="H62" i="2"/>
  <c r="G31" i="1" s="1"/>
  <c r="F65" i="2"/>
  <c r="H66" i="2"/>
  <c r="F69" i="2"/>
  <c r="H70" i="2"/>
  <c r="G19" i="1" s="1"/>
  <c r="F73" i="2"/>
  <c r="E21" i="1" s="1"/>
  <c r="H74" i="2"/>
  <c r="F77" i="2"/>
  <c r="H78" i="2"/>
  <c r="F81" i="2"/>
  <c r="H82" i="2"/>
  <c r="G12" i="1" s="1"/>
  <c r="F85" i="2"/>
  <c r="H86" i="2"/>
  <c r="J87" i="2"/>
  <c r="F89" i="2"/>
  <c r="H90" i="2"/>
  <c r="G39" i="1" s="1"/>
  <c r="J91" i="2"/>
  <c r="F93" i="2"/>
  <c r="H94" i="2"/>
  <c r="J95" i="2"/>
  <c r="F97" i="2"/>
  <c r="H98" i="2"/>
  <c r="J99" i="2"/>
  <c r="I27" i="1" s="1"/>
  <c r="F101" i="2"/>
  <c r="F4" i="2"/>
  <c r="E31" i="1" s="1"/>
  <c r="F8" i="2"/>
  <c r="E17" i="1" s="1"/>
  <c r="F12" i="2"/>
  <c r="F16" i="2"/>
  <c r="F20" i="2"/>
  <c r="E26" i="1" s="1"/>
  <c r="F24" i="2"/>
  <c r="F28" i="2"/>
  <c r="F32" i="2"/>
  <c r="F36" i="2"/>
  <c r="F40" i="2"/>
  <c r="F44" i="2"/>
  <c r="E40" i="1" s="1"/>
  <c r="F48" i="2"/>
  <c r="F52" i="2"/>
  <c r="F56" i="2"/>
  <c r="F60" i="2"/>
  <c r="H61" i="2"/>
  <c r="G23" i="1" s="1"/>
  <c r="F64" i="2"/>
  <c r="H65" i="2"/>
  <c r="F68" i="2"/>
  <c r="H69" i="2"/>
  <c r="F72" i="2"/>
  <c r="H73" i="2"/>
  <c r="G21" i="1" s="1"/>
  <c r="F76" i="2"/>
  <c r="H77" i="2"/>
  <c r="F80" i="2"/>
  <c r="H81" i="2"/>
  <c r="F84" i="2"/>
  <c r="H85" i="2"/>
  <c r="G22" i="1" s="1"/>
  <c r="F88" i="2"/>
  <c r="H89" i="2"/>
  <c r="F92" i="2"/>
  <c r="H93" i="2"/>
  <c r="F96" i="2"/>
  <c r="H97" i="2"/>
  <c r="F100" i="2"/>
  <c r="H101" i="2"/>
  <c r="E39" i="1" l="1"/>
  <c r="D39" i="1" s="1"/>
  <c r="I11" i="1"/>
  <c r="I26" i="1"/>
  <c r="D26" i="1" s="1"/>
  <c r="F37" i="1"/>
  <c r="H32" i="1"/>
  <c r="E30" i="1"/>
  <c r="D30" i="1" s="1"/>
  <c r="E22" i="1"/>
  <c r="E20" i="1"/>
  <c r="D20" i="1" s="1"/>
  <c r="F17" i="1"/>
  <c r="D12" i="1"/>
  <c r="E15" i="1"/>
  <c r="D15" i="1" s="1"/>
  <c r="E13" i="1"/>
  <c r="D13" i="1" s="1"/>
  <c r="H16" i="1"/>
  <c r="F35" i="1"/>
  <c r="G37" i="1"/>
  <c r="I32" i="1"/>
  <c r="G29" i="1"/>
  <c r="I25" i="1"/>
  <c r="I16" i="1"/>
  <c r="E33" i="1"/>
  <c r="G24" i="1"/>
  <c r="G35" i="1"/>
  <c r="H37" i="1"/>
  <c r="E32" i="1"/>
  <c r="D21" i="1"/>
  <c r="D11" i="1"/>
  <c r="E25" i="1"/>
  <c r="D25" i="1" s="1"/>
  <c r="F29" i="1"/>
  <c r="E16" i="1"/>
  <c r="D14" i="1"/>
  <c r="G18" i="1"/>
  <c r="H35" i="1"/>
  <c r="I37" i="1"/>
  <c r="D40" i="1"/>
  <c r="F16" i="1"/>
  <c r="F41" i="1" s="1"/>
  <c r="I22" i="1"/>
  <c r="I34" i="1"/>
  <c r="H22" i="1"/>
  <c r="I35" i="1"/>
  <c r="E37" i="1"/>
  <c r="D37" i="1" s="1"/>
  <c r="D29" i="1"/>
  <c r="D31" i="1"/>
  <c r="E23" i="1"/>
  <c r="D23" i="1" s="1"/>
  <c r="E9" i="1"/>
  <c r="H38" i="1"/>
  <c r="D38" i="1" s="1"/>
  <c r="E24" i="1"/>
  <c r="D24" i="1" s="1"/>
  <c r="E35" i="1"/>
  <c r="D35" i="1" s="1"/>
  <c r="H10" i="1"/>
  <c r="D19" i="1"/>
  <c r="E34" i="1"/>
  <c r="G9" i="1"/>
  <c r="G41" i="1" s="1"/>
  <c r="I17" i="1"/>
  <c r="D17" i="1" s="1"/>
  <c r="E18" i="1"/>
  <c r="D18" i="1" s="1"/>
  <c r="F33" i="1"/>
  <c r="I38" i="1"/>
  <c r="I10" i="1"/>
  <c r="I41" i="1" s="1"/>
  <c r="F32" i="1"/>
  <c r="D33" i="1" l="1"/>
  <c r="D34" i="1"/>
  <c r="H41" i="1"/>
  <c r="D32" i="1"/>
  <c r="D16" i="1"/>
  <c r="E41" i="1"/>
  <c r="D9" i="1"/>
  <c r="D41" i="1" s="1"/>
  <c r="D22" i="1"/>
  <c r="D10" i="1"/>
</calcChain>
</file>

<file path=xl/sharedStrings.xml><?xml version="1.0" encoding="utf-8"?>
<sst xmlns="http://schemas.openxmlformats.org/spreadsheetml/2006/main" count="159" uniqueCount="59">
  <si>
    <t xml:space="preserve">Aged Accounts Receivable Statement  </t>
  </si>
  <si>
    <t>Account Name:</t>
  </si>
  <si>
    <t>Division 1 Southwest Region</t>
  </si>
  <si>
    <t xml:space="preserve">Prepared By: </t>
  </si>
  <si>
    <t>Donald Williamson</t>
  </si>
  <si>
    <t>Account Number:</t>
  </si>
  <si>
    <t>GC285614</t>
  </si>
  <si>
    <t xml:space="preserve">Prepared Date: </t>
  </si>
  <si>
    <t>Aging Date:</t>
  </si>
  <si>
    <t>Customer</t>
  </si>
  <si>
    <t>Total Outstanding</t>
  </si>
  <si>
    <t>Current</t>
  </si>
  <si>
    <t>Aged 1-30</t>
  </si>
  <si>
    <t xml:space="preserve">Aged 31-60 </t>
  </si>
  <si>
    <t>Aged 61-90</t>
  </si>
  <si>
    <t>Aged 91+</t>
  </si>
  <si>
    <t>Alan Hwang</t>
  </si>
  <si>
    <t>Alejandro Savely</t>
  </si>
  <si>
    <t>Andrew Allen</t>
  </si>
  <si>
    <t>Anna Andreadi</t>
  </si>
  <si>
    <t>Anthony Garverick</t>
  </si>
  <si>
    <t>Anthony Jacobs</t>
  </si>
  <si>
    <t>Benjamin Patterson</t>
  </si>
  <si>
    <t>Bryan Mills</t>
  </si>
  <si>
    <t>Cathy Prescott</t>
  </si>
  <si>
    <t>Christine Phan</t>
  </si>
  <si>
    <t>Christopher Conant</t>
  </si>
  <si>
    <t>Damala Kotsonis</t>
  </si>
  <si>
    <t>Dean Braden</t>
  </si>
  <si>
    <t>Deborah Brumfield</t>
  </si>
  <si>
    <t>Duane Huffman</t>
  </si>
  <si>
    <t>Eugene Barchas</t>
  </si>
  <si>
    <t>Greg Hansen</t>
  </si>
  <si>
    <t>John Dryer</t>
  </si>
  <si>
    <t>Joseph Holt</t>
  </si>
  <si>
    <t>Liz Carlisle</t>
  </si>
  <si>
    <t>Liz MacKendrick</t>
  </si>
  <si>
    <t>Maribeth Yedwab</t>
  </si>
  <si>
    <t>Mark Packer</t>
  </si>
  <si>
    <t>Mitch Webber</t>
  </si>
  <si>
    <t>Olvera Toch</t>
  </si>
  <si>
    <t>Patrick Gardner</t>
  </si>
  <si>
    <t>Patrick O'Donnell</t>
  </si>
  <si>
    <t>Rob Beeghly</t>
  </si>
  <si>
    <t>Rob Dowd</t>
  </si>
  <si>
    <t>Rose O'Brian</t>
  </si>
  <si>
    <t>Sam Zeldin</t>
  </si>
  <si>
    <t>Ted Trevino</t>
  </si>
  <si>
    <t>CustomerName</t>
  </si>
  <si>
    <t>Invoice Number</t>
  </si>
  <si>
    <t>Invoice Date</t>
  </si>
  <si>
    <t>Due Date</t>
  </si>
  <si>
    <t>Invoice Amount</t>
  </si>
  <si>
    <t>Aging Date</t>
  </si>
  <si>
    <t>Herbert Flentye</t>
  </si>
  <si>
    <t>Charles McCrossin</t>
  </si>
  <si>
    <t>Katrina Edelman</t>
  </si>
  <si>
    <t>Mike Vittorini</t>
  </si>
  <si>
    <t>Philip Fox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</si>
</sst>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&quot;$&quot;#,##0"/>
    <numFmt numFmtId="165" formatCode="_(&quot;$&quot;* #,##0_);_(&quot;$&quot;* \(#,##0\);_(&quot;$&quot;* &quot;-&quot;??_);_(@_)"/>
    <numFmt numFmtId="166" formatCode="&quot;$&quot;#,##0.00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b/>
      <sz val="18"/>
      <color theme="1"/>
      <name val="Calibri"/>
      <scheme val="minor"/>
    </font>
    <font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44" fontId="0" fillId="0" borderId="0" xfId="0" applyNumberFormat="1" applyFont="1" applyAlignment="1">
      <alignment vertical="center" wrapText="1"/>
    </xf>
    <xf numFmtId="14" fontId="0" fillId="0" borderId="1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4" fontId="0" fillId="0" borderId="2" xfId="0" applyNumberFormat="1" applyFont="1" applyBorder="1" applyAlignment="1">
      <alignment horizontal="left"/>
    </xf>
    <xf numFmtId="14" fontId="0" fillId="0" borderId="0" xfId="0" applyNumberFormat="1" applyFont="1"/>
    <xf numFmtId="165" fontId="0" fillId="0" borderId="0" xfId="0" applyNumberFormat="1" applyFont="1"/>
    <xf numFmtId="0" fontId="2" fillId="0" borderId="0" xfId="0" applyFont="1"/>
    <xf numFmtId="0" fontId="3" fillId="0" borderId="0" xfId="0" applyFont="1" applyAlignment="1">
      <alignment vertical="top" wrapText="1"/>
    </xf>
    <xf numFmtId="0" fontId="0" fillId="0" borderId="2" xfId="0" applyFont="1" applyBorder="1"/>
    <xf numFmtId="0" fontId="0" fillId="0" borderId="1" xfId="0" applyFont="1" applyBorder="1"/>
    <xf numFmtId="0" fontId="0" fillId="0" borderId="0" xfId="0" applyFont="1" applyAlignment="1">
      <alignment horizontal="left"/>
    </xf>
    <xf numFmtId="0" fontId="0" fillId="0" borderId="3" xfId="0" applyFont="1" applyBorder="1"/>
    <xf numFmtId="0" fontId="0" fillId="0" borderId="4" xfId="0" applyFont="1" applyBorder="1"/>
    <xf numFmtId="164" fontId="0" fillId="0" borderId="5" xfId="0" applyNumberFormat="1" applyFont="1" applyBorder="1"/>
    <xf numFmtId="164" fontId="0" fillId="0" borderId="6" xfId="0" applyNumberFormat="1" applyFont="1" applyBorder="1"/>
    <xf numFmtId="0" fontId="0" fillId="0" borderId="7" xfId="0" applyFont="1" applyBorder="1"/>
    <xf numFmtId="0" fontId="1" fillId="0" borderId="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0" fillId="0" borderId="10" xfId="0" applyNumberFormat="1" applyFont="1" applyBorder="1"/>
    <xf numFmtId="164" fontId="0" fillId="0" borderId="11" xfId="0" applyNumberFormat="1" applyFont="1" applyBorder="1"/>
    <xf numFmtId="164" fontId="0" fillId="0" borderId="8" xfId="0" applyNumberFormat="1" applyFont="1" applyBorder="1"/>
    <xf numFmtId="164" fontId="0" fillId="0" borderId="9" xfId="0" applyNumberFormat="1" applyFont="1" applyBorder="1"/>
    <xf numFmtId="166" fontId="0" fillId="0" borderId="7" xfId="0" applyNumberFormat="1" applyFont="1" applyBorder="1"/>
    <xf numFmtId="165" fontId="0" fillId="0" borderId="7" xfId="0" applyNumberFormat="1" applyFont="1" applyBorder="1"/>
    <xf numFmtId="165" fontId="0" fillId="0" borderId="10" xfId="0" applyNumberFormat="1" applyFont="1" applyBorder="1"/>
    <xf numFmtId="165" fontId="0" fillId="0" borderId="11" xfId="0" applyNumberFormat="1" applyFont="1" applyBorder="1"/>
    <xf numFmtId="0" fontId="2" fillId="0" borderId="0" xfId="0" applyFont="1" applyAlignment="1">
      <alignment horizontal="center"/>
    </xf>
    <xf numFmtId="14" fontId="3" fillId="0" borderId="12" xfId="0" applyNumberFormat="1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1009290</xdr:colOff>
      <xdr:row>0</xdr:row>
      <xdr:rowOff>39719</xdr:rowOff>
    </xdr:from>
    <xdr:to>
      <xdr:col>9</xdr:col>
      <xdr:colOff>107220</xdr:colOff>
      <xdr:row>1</xdr:row>
      <xdr:rowOff>204597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>
          <a:prstDash val="solid"/>
        </a:ln>
      </xdr:spPr>
    </xdr:pic>
    <xdr:clientData/>
  </xdr:twoCellAnchor>
</xdr:wsDr>
</file>

<file path=xl/tables/table1.xml><?xml version="1.0" encoding="utf-8"?>
<table xmlns="http://schemas.openxmlformats.org/spreadsheetml/2006/main" id="1" name="tblAging" displayName="tblAging" ref="C8:I41" totalsRowCount="1">
  <autoFilter ref="C8:I40"/>
  <tableColumns count="7">
    <tableColumn id="1" name="Customer"/>
    <tableColumn id="2" name="Total Outstanding" totalsRowFunction="custom">
      <totalsRowFormula>SUM(tblAging[Total Outstanding])</totalsRowFormula>
    </tableColumn>
    <tableColumn id="6" name="Current" totalsRowFunction="custom">
      <totalsRowFormula>SUM(tblAging[Current])</totalsRowFormula>
    </tableColumn>
    <tableColumn id="7" name="Aged 1-30" totalsRowFunction="custom">
      <totalsRowFormula>SUM(tblAging[Aged 1-30])</totalsRowFormula>
    </tableColumn>
    <tableColumn id="8" name="Aged 31-60 " totalsRowFunction="custom">
      <totalsRowFormula>SUM(tblAging[Aged 31-60 ])</totalsRowFormula>
    </tableColumn>
    <tableColumn id="9" name="Aged 61-90" totalsRowFunction="custom">
      <totalsRowFormula>SUM(tblAging[Aged 61-90])</totalsRowFormula>
    </tableColumn>
    <tableColumn id="10" name="Aged 91+" totalsRowFunction="custom">
      <totalsRowFormula>SUM(tblAging[Aged 91+])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blInvoices" displayName="tblInvoices" ref="A1:J101">
  <autoFilter ref="A1:J101"/>
  <tableColumns count="10">
    <tableColumn id="1" name="CustomerName"/>
    <tableColumn id="2" name="Invoice Number"/>
    <tableColumn id="3" name="Invoice Date"/>
    <tableColumn id="4" name="Due Date"/>
    <tableColumn id="5" name="Invoice Amount"/>
    <tableColumn id="6" name="Current"/>
    <tableColumn id="7" name="Aged 1-30"/>
    <tableColumn id="8" name="Aged 31-60 "/>
    <tableColumn id="9" name="Aged 61-90"/>
    <tableColumn id="10" name="Aged 91+"/>
  </tableColumns>
  <tableStyleInfo name="TableStyleLight1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44"/>
  <sheetViews>
    <sheetView showGridLines="0" tabSelected="1" workbookViewId="0">
      <selection activeCell="J43" sqref="J43"/>
    </sheetView>
  </sheetViews>
  <sheetFormatPr defaultColWidth="8.85546875" defaultRowHeight="14.25" customHeight="1" x14ac:dyDescent="0.25"/>
  <cols>
    <col min="1" max="1" width="1.7109375" customWidth="1"/>
    <col min="2" max="2" width="1.5703125" customWidth="1"/>
    <col min="3" max="3" width="27.5703125" customWidth="1"/>
    <col min="4" max="4" width="21.42578125" customWidth="1"/>
    <col min="5" max="5" width="13.85546875" customWidth="1"/>
    <col min="6" max="6" width="14.140625" customWidth="1"/>
    <col min="7" max="7" width="14.42578125" customWidth="1"/>
    <col min="8" max="8" width="15.140625" customWidth="1"/>
    <col min="9" max="9" width="16.5703125" customWidth="1"/>
    <col min="10" max="13" width="12.7109375" style="6" customWidth="1"/>
  </cols>
  <sheetData>
    <row r="1" spans="3:13" ht="28.5" customHeight="1" x14ac:dyDescent="0.35">
      <c r="C1" s="31" t="s">
        <v>0</v>
      </c>
      <c r="D1" s="31"/>
      <c r="E1" s="31"/>
      <c r="F1" s="31"/>
      <c r="G1" s="31"/>
      <c r="H1" s="31"/>
      <c r="I1" s="31"/>
      <c r="J1" s="10"/>
      <c r="K1" s="10"/>
      <c r="L1" s="10"/>
      <c r="M1" s="10"/>
    </row>
    <row r="2" spans="3:13" ht="27.75" customHeight="1" x14ac:dyDescent="0.25">
      <c r="C2" s="32">
        <f>AgingDate</f>
        <v>42947</v>
      </c>
      <c r="D2" s="32"/>
      <c r="E2" s="32"/>
      <c r="F2" s="32"/>
      <c r="G2" s="32"/>
      <c r="H2" s="32"/>
      <c r="I2" s="32"/>
      <c r="J2" s="11"/>
      <c r="K2" s="11"/>
      <c r="L2" s="11"/>
      <c r="M2" s="11"/>
    </row>
    <row r="3" spans="3:13" ht="20.25" customHeight="1" x14ac:dyDescent="0.25"/>
    <row r="4" spans="3:13" ht="14.25" customHeight="1" x14ac:dyDescent="0.25">
      <c r="C4" s="1" t="s">
        <v>1</v>
      </c>
      <c r="D4" s="12" t="s">
        <v>2</v>
      </c>
      <c r="H4" s="2" t="s">
        <v>3</v>
      </c>
      <c r="I4" s="7" t="s">
        <v>4</v>
      </c>
      <c r="J4" s="14"/>
    </row>
    <row r="5" spans="3:13" ht="14.25" customHeight="1" x14ac:dyDescent="0.25">
      <c r="C5" s="1" t="s">
        <v>5</v>
      </c>
      <c r="D5" s="13" t="s">
        <v>6</v>
      </c>
      <c r="E5" s="13"/>
      <c r="H5" s="2" t="s">
        <v>7</v>
      </c>
      <c r="I5" s="5">
        <v>42977</v>
      </c>
      <c r="J5" s="14"/>
    </row>
    <row r="6" spans="3:13" ht="14.25" customHeight="1" x14ac:dyDescent="0.25">
      <c r="C6" s="1" t="s">
        <v>8</v>
      </c>
      <c r="D6" s="5">
        <f>AgingDate</f>
        <v>42947</v>
      </c>
      <c r="E6" s="13"/>
      <c r="J6" s="14"/>
    </row>
    <row r="7" spans="3:13" ht="14.25" customHeight="1" x14ac:dyDescent="0.25">
      <c r="C7" s="1"/>
      <c r="D7" s="1"/>
      <c r="E7" s="3"/>
      <c r="F7" s="3"/>
      <c r="G7" s="3"/>
    </row>
    <row r="8" spans="3:13" ht="16.5" customHeight="1" x14ac:dyDescent="0.25">
      <c r="C8" s="20" t="s">
        <v>9</v>
      </c>
      <c r="D8" s="20" t="s">
        <v>10</v>
      </c>
      <c r="E8" s="21" t="s">
        <v>11</v>
      </c>
      <c r="F8" s="21" t="s">
        <v>12</v>
      </c>
      <c r="G8" s="21" t="s">
        <v>13</v>
      </c>
      <c r="H8" s="21" t="s">
        <v>14</v>
      </c>
      <c r="I8" s="22" t="s">
        <v>15</v>
      </c>
      <c r="J8"/>
      <c r="K8"/>
      <c r="L8"/>
      <c r="M8"/>
    </row>
    <row r="9" spans="3:13" ht="14.25" customHeight="1" x14ac:dyDescent="0.25">
      <c r="C9" s="19" t="s">
        <v>16</v>
      </c>
      <c r="D9" s="27">
        <f>SUM(tblAging[[#This Row], [Current]:[Aged 91+]])</f>
        <v>1712</v>
      </c>
      <c r="E9" s="23">
        <f>SUMIFS(tblInvoices[Current],tblInvoices[CustomerName],tblAging[[#This Row], [Customer]])</f>
        <v>856</v>
      </c>
      <c r="F9" s="23">
        <f>SUMIFS(tblInvoices[Aged 1-30],tblInvoices[CustomerName],tblAging[[#This Row], [Customer]])</f>
        <v>542</v>
      </c>
      <c r="G9" s="23">
        <f>SUMIFS(tblInvoices[Aged 31-60 ],tblInvoices[CustomerName],tblAging[[#This Row], [Customer]])</f>
        <v>314</v>
      </c>
      <c r="H9" s="23">
        <f>SUMIFS(tblInvoices[Aged 61-90],tblInvoices[CustomerName],tblAging[[#This Row], [Customer]])</f>
        <v>0</v>
      </c>
      <c r="I9" s="24">
        <f>SUMIFS(tblInvoices[Aged 91+],tblInvoices[CustomerName],tblAging[[#This Row], [Customer]])</f>
        <v>0</v>
      </c>
      <c r="J9"/>
      <c r="K9"/>
      <c r="L9"/>
      <c r="M9"/>
    </row>
    <row r="10" spans="3:13" ht="14.25" customHeight="1" x14ac:dyDescent="0.25">
      <c r="C10" s="16" t="s">
        <v>17</v>
      </c>
      <c r="D10" s="27">
        <f>SUM(tblAging[[#This Row], [Current]:[Aged 91+]])</f>
        <v>1902</v>
      </c>
      <c r="E10" s="17">
        <f>SUMIFS(tblInvoices[Current],tblInvoices[CustomerName],tblAging[[#This Row], [Customer]])</f>
        <v>951</v>
      </c>
      <c r="F10" s="17">
        <f>SUMIFS(tblInvoices[Aged 1-30],tblInvoices[CustomerName],tblAging[[#This Row], [Customer]])</f>
        <v>376</v>
      </c>
      <c r="G10" s="17">
        <f>SUMIFS(tblInvoices[Aged 31-60 ],tblInvoices[CustomerName],tblAging[[#This Row], [Customer]])</f>
        <v>575</v>
      </c>
      <c r="H10" s="17">
        <f>SUMIFS(tblInvoices[Aged 61-90],tblInvoices[CustomerName],tblAging[[#This Row], [Customer]])</f>
        <v>0</v>
      </c>
      <c r="I10" s="18">
        <f>SUMIFS(tblInvoices[Aged 91+],tblInvoices[CustomerName],tblAging[[#This Row], [Customer]])</f>
        <v>0</v>
      </c>
      <c r="J10"/>
      <c r="K10"/>
      <c r="L10"/>
      <c r="M10"/>
    </row>
    <row r="11" spans="3:13" ht="14.25" customHeight="1" x14ac:dyDescent="0.25">
      <c r="C11" s="16" t="s">
        <v>18</v>
      </c>
      <c r="D11" s="27">
        <f>SUM(tblAging[[#This Row], [Current]:[Aged 91+]])</f>
        <v>5242</v>
      </c>
      <c r="E11" s="17">
        <f>SUMIFS(tblInvoices[Current],tblInvoices[CustomerName],tblAging[[#This Row], [Customer]])</f>
        <v>2621</v>
      </c>
      <c r="F11" s="17">
        <f>SUMIFS(tblInvoices[Aged 1-30],tblInvoices[CustomerName],tblAging[[#This Row], [Customer]])</f>
        <v>1823</v>
      </c>
      <c r="G11" s="17">
        <f>SUMIFS(tblInvoices[Aged 31-60 ],tblInvoices[CustomerName],tblAging[[#This Row], [Customer]])</f>
        <v>798</v>
      </c>
      <c r="H11" s="17">
        <f>SUMIFS(tblInvoices[Aged 61-90],tblInvoices[CustomerName],tblAging[[#This Row], [Customer]])</f>
        <v>0</v>
      </c>
      <c r="I11" s="18">
        <f>SUMIFS(tblInvoices[Aged 91+],tblInvoices[CustomerName],tblAging[[#This Row], [Customer]])</f>
        <v>0</v>
      </c>
      <c r="J11"/>
      <c r="K11"/>
      <c r="L11"/>
      <c r="M11"/>
    </row>
    <row r="12" spans="3:13" ht="14.25" customHeight="1" x14ac:dyDescent="0.25">
      <c r="C12" s="16" t="s">
        <v>19</v>
      </c>
      <c r="D12" s="27">
        <f>SUM(tblAging[[#This Row], [Current]:[Aged 91+]])</f>
        <v>1776</v>
      </c>
      <c r="E12" s="17">
        <f>SUMIFS(tblInvoices[Current],tblInvoices[CustomerName],tblAging[[#This Row], [Customer]])</f>
        <v>888</v>
      </c>
      <c r="F12" s="17">
        <f>SUMIFS(tblInvoices[Aged 1-30],tblInvoices[CustomerName],tblAging[[#This Row], [Customer]])</f>
        <v>888</v>
      </c>
      <c r="G12" s="17">
        <f>SUMIFS(tblInvoices[Aged 31-60 ],tblInvoices[CustomerName],tblAging[[#This Row], [Customer]])</f>
        <v>0</v>
      </c>
      <c r="H12" s="17">
        <f>SUMIFS(tblInvoices[Aged 61-90],tblInvoices[CustomerName],tblAging[[#This Row], [Customer]])</f>
        <v>0</v>
      </c>
      <c r="I12" s="18">
        <f>SUMIFS(tblInvoices[Aged 91+],tblInvoices[CustomerName],tblAging[[#This Row], [Customer]])</f>
        <v>0</v>
      </c>
      <c r="J12"/>
      <c r="K12"/>
      <c r="L12"/>
      <c r="M12"/>
    </row>
    <row r="13" spans="3:13" ht="14.25" customHeight="1" x14ac:dyDescent="0.25">
      <c r="C13" s="16" t="s">
        <v>20</v>
      </c>
      <c r="D13" s="27">
        <f>SUM(tblAging[[#This Row], [Current]:[Aged 91+]])</f>
        <v>2850</v>
      </c>
      <c r="E13" s="17">
        <f>SUMIFS(tblInvoices[Current],tblInvoices[CustomerName],tblAging[[#This Row], [Customer]])</f>
        <v>1425</v>
      </c>
      <c r="F13" s="17">
        <f>SUMIFS(tblInvoices[Aged 1-30],tblInvoices[CustomerName],tblAging[[#This Row], [Customer]])</f>
        <v>767</v>
      </c>
      <c r="G13" s="17">
        <f>SUMIFS(tblInvoices[Aged 31-60 ],tblInvoices[CustomerName],tblAging[[#This Row], [Customer]])</f>
        <v>658</v>
      </c>
      <c r="H13" s="17">
        <f>SUMIFS(tblInvoices[Aged 61-90],tblInvoices[CustomerName],tblAging[[#This Row], [Customer]])</f>
        <v>0</v>
      </c>
      <c r="I13" s="18">
        <f>SUMIFS(tblInvoices[Aged 91+],tblInvoices[CustomerName],tblAging[[#This Row], [Customer]])</f>
        <v>0</v>
      </c>
      <c r="J13"/>
      <c r="K13"/>
      <c r="L13"/>
      <c r="M13"/>
    </row>
    <row r="14" spans="3:13" ht="14.25" customHeight="1" x14ac:dyDescent="0.25">
      <c r="C14" s="16" t="s">
        <v>21</v>
      </c>
      <c r="D14" s="27">
        <f>SUM(tblAging[[#This Row], [Current]:[Aged 91+]])</f>
        <v>834</v>
      </c>
      <c r="E14" s="17">
        <f>SUMIFS(tblInvoices[Current],tblInvoices[CustomerName],tblAging[[#This Row], [Customer]])</f>
        <v>417</v>
      </c>
      <c r="F14" s="17">
        <f>SUMIFS(tblInvoices[Aged 1-30],tblInvoices[CustomerName],tblAging[[#This Row], [Customer]])</f>
        <v>0</v>
      </c>
      <c r="G14" s="17">
        <f>SUMIFS(tblInvoices[Aged 31-60 ],tblInvoices[CustomerName],tblAging[[#This Row], [Customer]])</f>
        <v>0</v>
      </c>
      <c r="H14" s="17">
        <f>SUMIFS(tblInvoices[Aged 61-90],tblInvoices[CustomerName],tblAging[[#This Row], [Customer]])</f>
        <v>0</v>
      </c>
      <c r="I14" s="18">
        <f>SUMIFS(tblInvoices[Aged 91+],tblInvoices[CustomerName],tblAging[[#This Row], [Customer]])</f>
        <v>417</v>
      </c>
      <c r="J14"/>
      <c r="K14"/>
      <c r="L14"/>
      <c r="M14"/>
    </row>
    <row r="15" spans="3:13" ht="14.25" customHeight="1" x14ac:dyDescent="0.25">
      <c r="C15" s="16" t="s">
        <v>22</v>
      </c>
      <c r="D15" s="27">
        <f>SUM(tblAging[[#This Row], [Current]:[Aged 91+]])</f>
        <v>2614</v>
      </c>
      <c r="E15" s="17">
        <f>SUMIFS(tblInvoices[Current],tblInvoices[CustomerName],tblAging[[#This Row], [Customer]])</f>
        <v>1307</v>
      </c>
      <c r="F15" s="17">
        <f>SUMIFS(tblInvoices[Aged 1-30],tblInvoices[CustomerName],tblAging[[#This Row], [Customer]])</f>
        <v>0</v>
      </c>
      <c r="G15" s="17">
        <f>SUMIFS(tblInvoices[Aged 31-60 ],tblInvoices[CustomerName],tblAging[[#This Row], [Customer]])</f>
        <v>836</v>
      </c>
      <c r="H15" s="17">
        <f>SUMIFS(tblInvoices[Aged 61-90],tblInvoices[CustomerName],tblAging[[#This Row], [Customer]])</f>
        <v>471</v>
      </c>
      <c r="I15" s="18">
        <f>SUMIFS(tblInvoices[Aged 91+],tblInvoices[CustomerName],tblAging[[#This Row], [Customer]])</f>
        <v>0</v>
      </c>
      <c r="J15"/>
      <c r="K15"/>
      <c r="L15"/>
      <c r="M15"/>
    </row>
    <row r="16" spans="3:13" ht="14.25" customHeight="1" x14ac:dyDescent="0.25">
      <c r="C16" s="16" t="s">
        <v>23</v>
      </c>
      <c r="D16" s="27">
        <f>SUM(tblAging[[#This Row], [Current]:[Aged 91+]])</f>
        <v>7822</v>
      </c>
      <c r="E16" s="17">
        <f>SUMIFS(tblInvoices[Current],tblInvoices[CustomerName],tblAging[[#This Row], [Customer]])</f>
        <v>3911</v>
      </c>
      <c r="F16" s="17">
        <f>SUMIFS(tblInvoices[Aged 1-30],tblInvoices[CustomerName],tblAging[[#This Row], [Customer]])</f>
        <v>754</v>
      </c>
      <c r="G16" s="17">
        <f>SUMIFS(tblInvoices[Aged 31-60 ],tblInvoices[CustomerName],tblAging[[#This Row], [Customer]])</f>
        <v>1565</v>
      </c>
      <c r="H16" s="17">
        <f>SUMIFS(tblInvoices[Aged 61-90],tblInvoices[CustomerName],tblAging[[#This Row], [Customer]])</f>
        <v>1592</v>
      </c>
      <c r="I16" s="18">
        <f>SUMIFS(tblInvoices[Aged 91+],tblInvoices[CustomerName],tblAging[[#This Row], [Customer]])</f>
        <v>0</v>
      </c>
      <c r="J16"/>
      <c r="K16"/>
      <c r="L16"/>
      <c r="M16"/>
    </row>
    <row r="17" spans="3:13" ht="14.25" customHeight="1" x14ac:dyDescent="0.25">
      <c r="C17" s="16" t="s">
        <v>24</v>
      </c>
      <c r="D17" s="27">
        <f>SUM(tblAging[[#This Row], [Current]:[Aged 91+]])</f>
        <v>7874</v>
      </c>
      <c r="E17" s="17">
        <f>SUMIFS(tblInvoices[Current],tblInvoices[CustomerName],tblAging[[#This Row], [Customer]])</f>
        <v>3937</v>
      </c>
      <c r="F17" s="17">
        <f>SUMIFS(tblInvoices[Aged 1-30],tblInvoices[CustomerName],tblAging[[#This Row], [Customer]])</f>
        <v>858</v>
      </c>
      <c r="G17" s="17">
        <f>SUMIFS(tblInvoices[Aged 31-60 ],tblInvoices[CustomerName],tblAging[[#This Row], [Customer]])</f>
        <v>1872</v>
      </c>
      <c r="H17" s="17">
        <f>SUMIFS(tblInvoices[Aged 61-90],tblInvoices[CustomerName],tblAging[[#This Row], [Customer]])</f>
        <v>374</v>
      </c>
      <c r="I17" s="18">
        <f>SUMIFS(tblInvoices[Aged 91+],tblInvoices[CustomerName],tblAging[[#This Row], [Customer]])</f>
        <v>833</v>
      </c>
      <c r="J17"/>
      <c r="K17"/>
      <c r="L17"/>
      <c r="M17"/>
    </row>
    <row r="18" spans="3:13" ht="14.25" customHeight="1" x14ac:dyDescent="0.25">
      <c r="C18" s="16" t="s">
        <v>25</v>
      </c>
      <c r="D18" s="27">
        <f>SUM(tblAging[[#This Row], [Current]:[Aged 91+]])</f>
        <v>4904</v>
      </c>
      <c r="E18" s="17">
        <f>SUMIFS(tblInvoices[Current],tblInvoices[CustomerName],tblAging[[#This Row], [Customer]])</f>
        <v>2452</v>
      </c>
      <c r="F18" s="17">
        <f>SUMIFS(tblInvoices[Aged 1-30],tblInvoices[CustomerName],tblAging[[#This Row], [Customer]])</f>
        <v>889</v>
      </c>
      <c r="G18" s="17">
        <f>SUMIFS(tblInvoices[Aged 31-60 ],tblInvoices[CustomerName],tblAging[[#This Row], [Customer]])</f>
        <v>950</v>
      </c>
      <c r="H18" s="17">
        <f>SUMIFS(tblInvoices[Aged 61-90],tblInvoices[CustomerName],tblAging[[#This Row], [Customer]])</f>
        <v>0</v>
      </c>
      <c r="I18" s="18">
        <f>SUMIFS(tblInvoices[Aged 91+],tblInvoices[CustomerName],tblAging[[#This Row], [Customer]])</f>
        <v>613</v>
      </c>
      <c r="J18"/>
      <c r="K18"/>
      <c r="L18"/>
      <c r="M18"/>
    </row>
    <row r="19" spans="3:13" ht="14.25" customHeight="1" x14ac:dyDescent="0.25">
      <c r="C19" s="16" t="s">
        <v>26</v>
      </c>
      <c r="D19" s="27">
        <f>SUM(tblAging[[#This Row], [Current]:[Aged 91+]])</f>
        <v>3956</v>
      </c>
      <c r="E19" s="17">
        <f>SUMIFS(tblInvoices[Current],tblInvoices[CustomerName],tblAging[[#This Row], [Customer]])</f>
        <v>1978</v>
      </c>
      <c r="F19" s="17">
        <f>SUMIFS(tblInvoices[Aged 1-30],tblInvoices[CustomerName],tblAging[[#This Row], [Customer]])</f>
        <v>682</v>
      </c>
      <c r="G19" s="17">
        <f>SUMIFS(tblInvoices[Aged 31-60 ],tblInvoices[CustomerName],tblAging[[#This Row], [Customer]])</f>
        <v>1296</v>
      </c>
      <c r="H19" s="17">
        <f>SUMIFS(tblInvoices[Aged 61-90],tblInvoices[CustomerName],tblAging[[#This Row], [Customer]])</f>
        <v>0</v>
      </c>
      <c r="I19" s="18">
        <f>SUMIFS(tblInvoices[Aged 91+],tblInvoices[CustomerName],tblAging[[#This Row], [Customer]])</f>
        <v>0</v>
      </c>
      <c r="J19"/>
      <c r="K19"/>
      <c r="L19"/>
      <c r="M19"/>
    </row>
    <row r="20" spans="3:13" ht="14.25" customHeight="1" x14ac:dyDescent="0.25">
      <c r="C20" s="16" t="s">
        <v>27</v>
      </c>
      <c r="D20" s="27">
        <f>SUM(tblAging[[#This Row], [Current]:[Aged 91+]])</f>
        <v>3414</v>
      </c>
      <c r="E20" s="17">
        <f>SUMIFS(tblInvoices[Current],tblInvoices[CustomerName],tblAging[[#This Row], [Customer]])</f>
        <v>1707</v>
      </c>
      <c r="F20" s="17">
        <f>SUMIFS(tblInvoices[Aged 1-30],tblInvoices[CustomerName],tblAging[[#This Row], [Customer]])</f>
        <v>867</v>
      </c>
      <c r="G20" s="17">
        <f>SUMIFS(tblInvoices[Aged 31-60 ],tblInvoices[CustomerName],tblAging[[#This Row], [Customer]])</f>
        <v>444</v>
      </c>
      <c r="H20" s="17">
        <f>SUMIFS(tblInvoices[Aged 61-90],tblInvoices[CustomerName],tblAging[[#This Row], [Customer]])</f>
        <v>396</v>
      </c>
      <c r="I20" s="18">
        <f>SUMIFS(tblInvoices[Aged 91+],tblInvoices[CustomerName],tblAging[[#This Row], [Customer]])</f>
        <v>0</v>
      </c>
      <c r="J20"/>
      <c r="K20"/>
      <c r="L20"/>
      <c r="M20"/>
    </row>
    <row r="21" spans="3:13" ht="14.25" customHeight="1" x14ac:dyDescent="0.25">
      <c r="C21" s="16" t="s">
        <v>28</v>
      </c>
      <c r="D21" s="27">
        <f>SUM(tblAging[[#This Row], [Current]:[Aged 91+]])</f>
        <v>3182</v>
      </c>
      <c r="E21" s="17">
        <f>SUMIFS(tblInvoices[Current],tblInvoices[CustomerName],tblAging[[#This Row], [Customer]])</f>
        <v>1591</v>
      </c>
      <c r="F21" s="17">
        <f>SUMIFS(tblInvoices[Aged 1-30],tblInvoices[CustomerName],tblAging[[#This Row], [Customer]])</f>
        <v>654</v>
      </c>
      <c r="G21" s="17">
        <f>SUMIFS(tblInvoices[Aged 31-60 ],tblInvoices[CustomerName],tblAging[[#This Row], [Customer]])</f>
        <v>937</v>
      </c>
      <c r="H21" s="17">
        <f>SUMIFS(tblInvoices[Aged 61-90],tblInvoices[CustomerName],tblAging[[#This Row], [Customer]])</f>
        <v>0</v>
      </c>
      <c r="I21" s="18">
        <f>SUMIFS(tblInvoices[Aged 91+],tblInvoices[CustomerName],tblAging[[#This Row], [Customer]])</f>
        <v>0</v>
      </c>
      <c r="J21"/>
      <c r="K21"/>
      <c r="L21"/>
      <c r="M21"/>
    </row>
    <row r="22" spans="3:13" ht="14.25" customHeight="1" x14ac:dyDescent="0.25">
      <c r="C22" s="16" t="s">
        <v>29</v>
      </c>
      <c r="D22" s="27">
        <f>SUM(tblAging[[#This Row], [Current]:[Aged 91+]])</f>
        <v>3366</v>
      </c>
      <c r="E22" s="17">
        <f>SUMIFS(tblInvoices[Current],tblInvoices[CustomerName],tblAging[[#This Row], [Customer]])</f>
        <v>1683</v>
      </c>
      <c r="F22" s="17">
        <f>SUMIFS(tblInvoices[Aged 1-30],tblInvoices[CustomerName],tblAging[[#This Row], [Customer]])</f>
        <v>1683</v>
      </c>
      <c r="G22" s="17">
        <f>SUMIFS(tblInvoices[Aged 31-60 ],tblInvoices[CustomerName],tblAging[[#This Row], [Customer]])</f>
        <v>0</v>
      </c>
      <c r="H22" s="17">
        <f>SUMIFS(tblInvoices[Aged 61-90],tblInvoices[CustomerName],tblAging[[#This Row], [Customer]])</f>
        <v>0</v>
      </c>
      <c r="I22" s="18">
        <f>SUMIFS(tblInvoices[Aged 91+],tblInvoices[CustomerName],tblAging[[#This Row], [Customer]])</f>
        <v>0</v>
      </c>
      <c r="J22"/>
      <c r="K22"/>
      <c r="L22"/>
      <c r="M22"/>
    </row>
    <row r="23" spans="3:13" ht="14.25" customHeight="1" x14ac:dyDescent="0.25">
      <c r="C23" s="16" t="s">
        <v>30</v>
      </c>
      <c r="D23" s="27">
        <f>SUM(tblAging[[#This Row], [Current]:[Aged 91+]])</f>
        <v>3630</v>
      </c>
      <c r="E23" s="17">
        <f>SUMIFS(tblInvoices[Current],tblInvoices[CustomerName],tblAging[[#This Row], [Customer]])</f>
        <v>1815</v>
      </c>
      <c r="F23" s="17">
        <f>SUMIFS(tblInvoices[Aged 1-30],tblInvoices[CustomerName],tblAging[[#This Row], [Customer]])</f>
        <v>1815</v>
      </c>
      <c r="G23" s="17">
        <f>SUMIFS(tblInvoices[Aged 31-60 ],tblInvoices[CustomerName],tblAging[[#This Row], [Customer]])</f>
        <v>0</v>
      </c>
      <c r="H23" s="17">
        <f>SUMIFS(tblInvoices[Aged 61-90],tblInvoices[CustomerName],tblAging[[#This Row], [Customer]])</f>
        <v>0</v>
      </c>
      <c r="I23" s="18">
        <f>SUMIFS(tblInvoices[Aged 91+],tblInvoices[CustomerName],tblAging[[#This Row], [Customer]])</f>
        <v>0</v>
      </c>
      <c r="J23"/>
      <c r="K23"/>
      <c r="L23"/>
      <c r="M23"/>
    </row>
    <row r="24" spans="3:13" ht="14.25" customHeight="1" x14ac:dyDescent="0.25">
      <c r="C24" s="16" t="s">
        <v>31</v>
      </c>
      <c r="D24" s="27">
        <f>SUM(tblAging[[#This Row], [Current]:[Aged 91+]])</f>
        <v>2736</v>
      </c>
      <c r="E24" s="17">
        <f>SUMIFS(tblInvoices[Current],tblInvoices[CustomerName],tblAging[[#This Row], [Customer]])</f>
        <v>1368</v>
      </c>
      <c r="F24" s="17">
        <f>SUMIFS(tblInvoices[Aged 1-30],tblInvoices[CustomerName],tblAging[[#This Row], [Customer]])</f>
        <v>714</v>
      </c>
      <c r="G24" s="17">
        <f>SUMIFS(tblInvoices[Aged 31-60 ],tblInvoices[CustomerName],tblAging[[#This Row], [Customer]])</f>
        <v>654</v>
      </c>
      <c r="H24" s="17">
        <f>SUMIFS(tblInvoices[Aged 61-90],tblInvoices[CustomerName],tblAging[[#This Row], [Customer]])</f>
        <v>0</v>
      </c>
      <c r="I24" s="18">
        <f>SUMIFS(tblInvoices[Aged 91+],tblInvoices[CustomerName],tblAging[[#This Row], [Customer]])</f>
        <v>0</v>
      </c>
      <c r="J24"/>
      <c r="K24"/>
      <c r="L24"/>
      <c r="M24"/>
    </row>
    <row r="25" spans="3:13" ht="14.25" customHeight="1" x14ac:dyDescent="0.25">
      <c r="C25" s="16" t="s">
        <v>32</v>
      </c>
      <c r="D25" s="27">
        <f>SUM(tblAging[[#This Row], [Current]:[Aged 91+]])</f>
        <v>2592</v>
      </c>
      <c r="E25" s="17">
        <f>SUMIFS(tblInvoices[Current],tblInvoices[CustomerName],tblAging[[#This Row], [Customer]])</f>
        <v>1296</v>
      </c>
      <c r="F25" s="17">
        <f>SUMIFS(tblInvoices[Aged 1-30],tblInvoices[CustomerName],tblAging[[#This Row], [Customer]])</f>
        <v>0</v>
      </c>
      <c r="G25" s="17">
        <f>SUMIFS(tblInvoices[Aged 31-60 ],tblInvoices[CustomerName],tblAging[[#This Row], [Customer]])</f>
        <v>778</v>
      </c>
      <c r="H25" s="17">
        <f>SUMIFS(tblInvoices[Aged 61-90],tblInvoices[CustomerName],tblAging[[#This Row], [Customer]])</f>
        <v>518</v>
      </c>
      <c r="I25" s="18">
        <f>SUMIFS(tblInvoices[Aged 91+],tblInvoices[CustomerName],tblAging[[#This Row], [Customer]])</f>
        <v>0</v>
      </c>
      <c r="J25"/>
      <c r="K25"/>
      <c r="L25"/>
      <c r="M25"/>
    </row>
    <row r="26" spans="3:13" ht="14.25" customHeight="1" x14ac:dyDescent="0.25">
      <c r="C26" s="16" t="s">
        <v>33</v>
      </c>
      <c r="D26" s="27">
        <f>SUM(tblAging[[#This Row], [Current]:[Aged 91+]])</f>
        <v>2572</v>
      </c>
      <c r="E26" s="17">
        <f>SUMIFS(tblInvoices[Current],tblInvoices[CustomerName],tblAging[[#This Row], [Customer]])</f>
        <v>1286</v>
      </c>
      <c r="F26" s="17">
        <f>SUMIFS(tblInvoices[Aged 1-30],tblInvoices[CustomerName],tblAging[[#This Row], [Customer]])</f>
        <v>841</v>
      </c>
      <c r="G26" s="17">
        <f>SUMIFS(tblInvoices[Aged 31-60 ],tblInvoices[CustomerName],tblAging[[#This Row], [Customer]])</f>
        <v>0</v>
      </c>
      <c r="H26" s="17">
        <f>SUMIFS(tblInvoices[Aged 61-90],tblInvoices[CustomerName],tblAging[[#This Row], [Customer]])</f>
        <v>445</v>
      </c>
      <c r="I26" s="18">
        <f>SUMIFS(tblInvoices[Aged 91+],tblInvoices[CustomerName],tblAging[[#This Row], [Customer]])</f>
        <v>0</v>
      </c>
      <c r="J26"/>
      <c r="K26"/>
      <c r="L26"/>
      <c r="M26"/>
    </row>
    <row r="27" spans="3:13" ht="14.25" hidden="1" customHeight="1" x14ac:dyDescent="0.25">
      <c r="C27" s="16" t="s">
        <v>34</v>
      </c>
      <c r="D27" s="27">
        <f>SUM(tblAging[[#This Row], [Current]:[Aged 91+]])</f>
        <v>1774</v>
      </c>
      <c r="E27" s="17">
        <f>SUMIFS(tblInvoices[Current],tblInvoices[CustomerName],tblAging[[#This Row], [Customer]])</f>
        <v>887</v>
      </c>
      <c r="F27" s="17">
        <f>SUMIFS(tblInvoices[Aged 1-30],tblInvoices[CustomerName],tblAging[[#This Row], [Customer]])</f>
        <v>0</v>
      </c>
      <c r="G27" s="17">
        <f>SUMIFS(tblInvoices[Aged 31-60 ],tblInvoices[CustomerName],tblAging[[#This Row], [Customer]])</f>
        <v>0</v>
      </c>
      <c r="H27" s="17">
        <f>SUMIFS(tblInvoices[Aged 61-90],tblInvoices[CustomerName],tblAging[[#This Row], [Customer]])</f>
        <v>887</v>
      </c>
      <c r="I27" s="18">
        <f>SUMIFS(tblInvoices[Aged 91+],tblInvoices[CustomerName],tblAging[[#This Row], [Customer]])</f>
        <v>0</v>
      </c>
      <c r="J27"/>
      <c r="K27"/>
      <c r="L27"/>
      <c r="M27"/>
    </row>
    <row r="28" spans="3:13" ht="14.25" hidden="1" customHeight="1" x14ac:dyDescent="0.25">
      <c r="C28" s="16" t="s">
        <v>35</v>
      </c>
      <c r="D28" s="27">
        <f>SUM(tblAging[[#This Row], [Current]:[Aged 91+]])</f>
        <v>1474</v>
      </c>
      <c r="E28" s="17">
        <f>SUMIFS(tblInvoices[Current],tblInvoices[CustomerName],tblAging[[#This Row], [Customer]])</f>
        <v>737</v>
      </c>
      <c r="F28" s="17">
        <f>SUMIFS(tblInvoices[Aged 1-30],tblInvoices[CustomerName],tblAging[[#This Row], [Customer]])</f>
        <v>0</v>
      </c>
      <c r="G28" s="17">
        <f>SUMIFS(tblInvoices[Aged 31-60 ],tblInvoices[CustomerName],tblAging[[#This Row], [Customer]])</f>
        <v>0</v>
      </c>
      <c r="H28" s="17">
        <f>SUMIFS(tblInvoices[Aged 61-90],tblInvoices[CustomerName],tblAging[[#This Row], [Customer]])</f>
        <v>0</v>
      </c>
      <c r="I28" s="18">
        <f>SUMIFS(tblInvoices[Aged 91+],tblInvoices[CustomerName],tblAging[[#This Row], [Customer]])</f>
        <v>737</v>
      </c>
      <c r="J28"/>
      <c r="K28"/>
      <c r="L28"/>
      <c r="M28"/>
    </row>
    <row r="29" spans="3:13" ht="14.25" customHeight="1" x14ac:dyDescent="0.25">
      <c r="C29" s="16" t="s">
        <v>36</v>
      </c>
      <c r="D29" s="27">
        <f>SUM(tblAging[[#This Row], [Current]:[Aged 91+]])</f>
        <v>6932</v>
      </c>
      <c r="E29" s="17">
        <f>SUMIFS(tblInvoices[Current],tblInvoices[CustomerName],tblAging[[#This Row], [Customer]])</f>
        <v>3466</v>
      </c>
      <c r="F29" s="17">
        <f>SUMIFS(tblInvoices[Aged 1-30],tblInvoices[CustomerName],tblAging[[#This Row], [Customer]])</f>
        <v>1344</v>
      </c>
      <c r="G29" s="17">
        <f>SUMIFS(tblInvoices[Aged 31-60 ],tblInvoices[CustomerName],tblAging[[#This Row], [Customer]])</f>
        <v>2122</v>
      </c>
      <c r="H29" s="17">
        <f>SUMIFS(tblInvoices[Aged 61-90],tblInvoices[CustomerName],tblAging[[#This Row], [Customer]])</f>
        <v>0</v>
      </c>
      <c r="I29" s="18">
        <f>SUMIFS(tblInvoices[Aged 91+],tblInvoices[CustomerName],tblAging[[#This Row], [Customer]])</f>
        <v>0</v>
      </c>
      <c r="J29"/>
      <c r="K29"/>
      <c r="L29"/>
      <c r="M29"/>
    </row>
    <row r="30" spans="3:13" ht="14.25" customHeight="1" x14ac:dyDescent="0.25">
      <c r="C30" s="16" t="s">
        <v>37</v>
      </c>
      <c r="D30" s="27">
        <f>SUM(tblAging[[#This Row], [Current]:[Aged 91+]])</f>
        <v>4012</v>
      </c>
      <c r="E30" s="17">
        <f>SUMIFS(tblInvoices[Current],tblInvoices[CustomerName],tblAging[[#This Row], [Customer]])</f>
        <v>2006</v>
      </c>
      <c r="F30" s="17">
        <f>SUMIFS(tblInvoices[Aged 1-30],tblInvoices[CustomerName],tblAging[[#This Row], [Customer]])</f>
        <v>0</v>
      </c>
      <c r="G30" s="17">
        <f>SUMIFS(tblInvoices[Aged 31-60 ],tblInvoices[CustomerName],tblAging[[#This Row], [Customer]])</f>
        <v>1007</v>
      </c>
      <c r="H30" s="17">
        <f>SUMIFS(tblInvoices[Aged 61-90],tblInvoices[CustomerName],tblAging[[#This Row], [Customer]])</f>
        <v>999</v>
      </c>
      <c r="I30" s="18">
        <f>SUMIFS(tblInvoices[Aged 91+],tblInvoices[CustomerName],tblAging[[#This Row], [Customer]])</f>
        <v>0</v>
      </c>
      <c r="J30"/>
      <c r="K30"/>
      <c r="L30"/>
      <c r="M30"/>
    </row>
    <row r="31" spans="3:13" ht="14.25" hidden="1" customHeight="1" x14ac:dyDescent="0.25">
      <c r="C31" s="16" t="s">
        <v>38</v>
      </c>
      <c r="D31" s="27">
        <f>SUM(tblAging[[#This Row], [Current]:[Aged 91+]])</f>
        <v>2206</v>
      </c>
      <c r="E31" s="17">
        <f>SUMIFS(tblInvoices[Current],tblInvoices[CustomerName],tblAging[[#This Row], [Customer]])</f>
        <v>1103</v>
      </c>
      <c r="F31" s="17">
        <f>SUMIFS(tblInvoices[Aged 1-30],tblInvoices[CustomerName],tblAging[[#This Row], [Customer]])</f>
        <v>0</v>
      </c>
      <c r="G31" s="17">
        <f>SUMIFS(tblInvoices[Aged 31-60 ],tblInvoices[CustomerName],tblAging[[#This Row], [Customer]])</f>
        <v>603</v>
      </c>
      <c r="H31" s="17">
        <f>SUMIFS(tblInvoices[Aged 61-90],tblInvoices[CustomerName],tblAging[[#This Row], [Customer]])</f>
        <v>0</v>
      </c>
      <c r="I31" s="18">
        <f>SUMIFS(tblInvoices[Aged 91+],tblInvoices[CustomerName],tblAging[[#This Row], [Customer]])</f>
        <v>500</v>
      </c>
      <c r="J31"/>
      <c r="K31"/>
      <c r="L31"/>
      <c r="M31"/>
    </row>
    <row r="32" spans="3:13" ht="14.25" hidden="1" customHeight="1" x14ac:dyDescent="0.25">
      <c r="C32" s="16" t="s">
        <v>39</v>
      </c>
      <c r="D32" s="27">
        <f>SUM(tblAging[[#This Row], [Current]:[Aged 91+]])</f>
        <v>2894</v>
      </c>
      <c r="E32" s="17">
        <f>SUMIFS(tblInvoices[Current],tblInvoices[CustomerName],tblAging[[#This Row], [Customer]])</f>
        <v>1447</v>
      </c>
      <c r="F32" s="17">
        <f>SUMIFS(tblInvoices[Aged 1-30],tblInvoices[CustomerName],tblAging[[#This Row], [Customer]])</f>
        <v>0</v>
      </c>
      <c r="G32" s="17">
        <f>SUMIFS(tblInvoices[Aged 31-60 ],tblInvoices[CustomerName],tblAging[[#This Row], [Customer]])</f>
        <v>1447</v>
      </c>
      <c r="H32" s="17">
        <f>SUMIFS(tblInvoices[Aged 61-90],tblInvoices[CustomerName],tblAging[[#This Row], [Customer]])</f>
        <v>0</v>
      </c>
      <c r="I32" s="18">
        <f>SUMIFS(tblInvoices[Aged 91+],tblInvoices[CustomerName],tblAging[[#This Row], [Customer]])</f>
        <v>0</v>
      </c>
      <c r="J32"/>
      <c r="K32"/>
      <c r="L32"/>
      <c r="M32"/>
    </row>
    <row r="33" spans="3:13" ht="14.25" hidden="1" customHeight="1" x14ac:dyDescent="0.25">
      <c r="C33" s="16" t="s">
        <v>40</v>
      </c>
      <c r="D33" s="27">
        <f>SUM(tblAging[[#This Row], [Current]:[Aged 91+]])</f>
        <v>2774</v>
      </c>
      <c r="E33" s="17">
        <f>SUMIFS(tblInvoices[Current],tblInvoices[CustomerName],tblAging[[#This Row], [Customer]])</f>
        <v>1387</v>
      </c>
      <c r="F33" s="17">
        <f>SUMIFS(tblInvoices[Aged 1-30],tblInvoices[CustomerName],tblAging[[#This Row], [Customer]])</f>
        <v>772</v>
      </c>
      <c r="G33" s="17">
        <f>SUMIFS(tblInvoices[Aged 31-60 ],tblInvoices[CustomerName],tblAging[[#This Row], [Customer]])</f>
        <v>615</v>
      </c>
      <c r="H33" s="17">
        <f>SUMIFS(tblInvoices[Aged 61-90],tblInvoices[CustomerName],tblAging[[#This Row], [Customer]])</f>
        <v>0</v>
      </c>
      <c r="I33" s="18">
        <f>SUMIFS(tblInvoices[Aged 91+],tblInvoices[CustomerName],tblAging[[#This Row], [Customer]])</f>
        <v>0</v>
      </c>
      <c r="J33"/>
      <c r="K33"/>
      <c r="L33"/>
      <c r="M33"/>
    </row>
    <row r="34" spans="3:13" ht="14.25" hidden="1" customHeight="1" x14ac:dyDescent="0.25">
      <c r="C34" s="16" t="s">
        <v>41</v>
      </c>
      <c r="D34" s="27">
        <f>SUM(tblAging[[#This Row], [Current]:[Aged 91+]])</f>
        <v>4332</v>
      </c>
      <c r="E34" s="17">
        <f>SUMIFS(tblInvoices[Current],tblInvoices[CustomerName],tblAging[[#This Row], [Customer]])</f>
        <v>2166</v>
      </c>
      <c r="F34" s="17">
        <f>SUMIFS(tblInvoices[Aged 1-30],tblInvoices[CustomerName],tblAging[[#This Row], [Customer]])</f>
        <v>0</v>
      </c>
      <c r="G34" s="17">
        <f>SUMIFS(tblInvoices[Aged 31-60 ],tblInvoices[CustomerName],tblAging[[#This Row], [Customer]])</f>
        <v>486</v>
      </c>
      <c r="H34" s="17">
        <f>SUMIFS(tblInvoices[Aged 61-90],tblInvoices[CustomerName],tblAging[[#This Row], [Customer]])</f>
        <v>826</v>
      </c>
      <c r="I34" s="18">
        <f>SUMIFS(tblInvoices[Aged 91+],tblInvoices[CustomerName],tblAging[[#This Row], [Customer]])</f>
        <v>854</v>
      </c>
      <c r="J34"/>
      <c r="K34"/>
      <c r="L34"/>
      <c r="M34"/>
    </row>
    <row r="35" spans="3:13" ht="14.25" hidden="1" customHeight="1" x14ac:dyDescent="0.25">
      <c r="C35" s="16" t="s">
        <v>42</v>
      </c>
      <c r="D35" s="27">
        <f>SUM(tblAging[[#This Row], [Current]:[Aged 91+]])</f>
        <v>4676</v>
      </c>
      <c r="E35" s="17">
        <f>SUMIFS(tblInvoices[Current],tblInvoices[CustomerName],tblAging[[#This Row], [Customer]])</f>
        <v>2338</v>
      </c>
      <c r="F35" s="17">
        <f>SUMIFS(tblInvoices[Aged 1-30],tblInvoices[CustomerName],tblAging[[#This Row], [Customer]])</f>
        <v>917</v>
      </c>
      <c r="G35" s="17">
        <f>SUMIFS(tblInvoices[Aged 31-60 ],tblInvoices[CustomerName],tblAging[[#This Row], [Customer]])</f>
        <v>848</v>
      </c>
      <c r="H35" s="17">
        <f>SUMIFS(tblInvoices[Aged 61-90],tblInvoices[CustomerName],tblAging[[#This Row], [Customer]])</f>
        <v>573</v>
      </c>
      <c r="I35" s="18">
        <f>SUMIFS(tblInvoices[Aged 91+],tblInvoices[CustomerName],tblAging[[#This Row], [Customer]])</f>
        <v>0</v>
      </c>
      <c r="J35"/>
      <c r="K35"/>
      <c r="L35"/>
      <c r="M35"/>
    </row>
    <row r="36" spans="3:13" ht="14.25" hidden="1" customHeight="1" x14ac:dyDescent="0.25">
      <c r="C36" s="16" t="s">
        <v>43</v>
      </c>
      <c r="D36" s="27">
        <f>SUM(tblAging[[#This Row], [Current]:[Aged 91+]])</f>
        <v>904</v>
      </c>
      <c r="E36" s="17">
        <f>SUMIFS(tblInvoices[Current],tblInvoices[CustomerName],tblAging[[#This Row], [Customer]])</f>
        <v>452</v>
      </c>
      <c r="F36" s="17">
        <f>SUMIFS(tblInvoices[Aged 1-30],tblInvoices[CustomerName],tblAging[[#This Row], [Customer]])</f>
        <v>0</v>
      </c>
      <c r="G36" s="17">
        <f>SUMIFS(tblInvoices[Aged 31-60 ],tblInvoices[CustomerName],tblAging[[#This Row], [Customer]])</f>
        <v>0</v>
      </c>
      <c r="H36" s="17">
        <f>SUMIFS(tblInvoices[Aged 61-90],tblInvoices[CustomerName],tblAging[[#This Row], [Customer]])</f>
        <v>452</v>
      </c>
      <c r="I36" s="18">
        <f>SUMIFS(tblInvoices[Aged 91+],tblInvoices[CustomerName],tblAging[[#This Row], [Customer]])</f>
        <v>0</v>
      </c>
      <c r="J36"/>
      <c r="K36"/>
      <c r="L36"/>
      <c r="M36"/>
    </row>
    <row r="37" spans="3:13" ht="14.25" hidden="1" customHeight="1" x14ac:dyDescent="0.25">
      <c r="C37" s="16" t="s">
        <v>44</v>
      </c>
      <c r="D37" s="27">
        <f>SUM(tblAging[[#This Row], [Current]:[Aged 91+]])</f>
        <v>6368</v>
      </c>
      <c r="E37" s="17">
        <f>SUMIFS(tblInvoices[Current],tblInvoices[CustomerName],tblAging[[#This Row], [Customer]])</f>
        <v>3184</v>
      </c>
      <c r="F37" s="17">
        <f>SUMIFS(tblInvoices[Aged 1-30],tblInvoices[CustomerName],tblAging[[#This Row], [Customer]])</f>
        <v>1616</v>
      </c>
      <c r="G37" s="17">
        <f>SUMIFS(tblInvoices[Aged 31-60 ],tblInvoices[CustomerName],tblAging[[#This Row], [Customer]])</f>
        <v>977</v>
      </c>
      <c r="H37" s="17">
        <f>SUMIFS(tblInvoices[Aged 61-90],tblInvoices[CustomerName],tblAging[[#This Row], [Customer]])</f>
        <v>0</v>
      </c>
      <c r="I37" s="18">
        <f>SUMIFS(tblInvoices[Aged 91+],tblInvoices[CustomerName],tblAging[[#This Row], [Customer]])</f>
        <v>591</v>
      </c>
      <c r="J37"/>
      <c r="K37"/>
      <c r="L37"/>
      <c r="M37"/>
    </row>
    <row r="38" spans="3:13" ht="14.25" hidden="1" customHeight="1" x14ac:dyDescent="0.25">
      <c r="C38" s="16" t="s">
        <v>45</v>
      </c>
      <c r="D38" s="27">
        <f>SUM(tblAging[[#This Row], [Current]:[Aged 91+]])</f>
        <v>2498</v>
      </c>
      <c r="E38" s="17">
        <f>SUMIFS(tblInvoices[Current],tblInvoices[CustomerName],tblAging[[#This Row], [Customer]])</f>
        <v>1249</v>
      </c>
      <c r="F38" s="17">
        <f>SUMIFS(tblInvoices[Aged 1-30],tblInvoices[CustomerName],tblAging[[#This Row], [Customer]])</f>
        <v>881</v>
      </c>
      <c r="G38" s="17">
        <f>SUMIFS(tblInvoices[Aged 31-60 ],tblInvoices[CustomerName],tblAging[[#This Row], [Customer]])</f>
        <v>0</v>
      </c>
      <c r="H38" s="17">
        <f>SUMIFS(tblInvoices[Aged 61-90],tblInvoices[CustomerName],tblAging[[#This Row], [Customer]])</f>
        <v>0</v>
      </c>
      <c r="I38" s="18">
        <f>SUMIFS(tblInvoices[Aged 91+],tblInvoices[CustomerName],tblAging[[#This Row], [Customer]])</f>
        <v>368</v>
      </c>
      <c r="J38"/>
      <c r="K38"/>
      <c r="L38"/>
      <c r="M38"/>
    </row>
    <row r="39" spans="3:13" ht="14.25" hidden="1" customHeight="1" x14ac:dyDescent="0.25">
      <c r="C39" s="16" t="s">
        <v>46</v>
      </c>
      <c r="D39" s="27">
        <f>SUM(tblAging[[#This Row], [Current]:[Aged 91+]])</f>
        <v>5516</v>
      </c>
      <c r="E39" s="17">
        <f>SUMIFS(tblInvoices[Current],tblInvoices[CustomerName],tblAging[[#This Row], [Customer]])</f>
        <v>2758</v>
      </c>
      <c r="F39" s="17">
        <f>SUMIFS(tblInvoices[Aged 1-30],tblInvoices[CustomerName],tblAging[[#This Row], [Customer]])</f>
        <v>2210</v>
      </c>
      <c r="G39" s="17">
        <f>SUMIFS(tblInvoices[Aged 31-60 ],tblInvoices[CustomerName],tblAging[[#This Row], [Customer]])</f>
        <v>548</v>
      </c>
      <c r="H39" s="17">
        <f>SUMIFS(tblInvoices[Aged 61-90],tblInvoices[CustomerName],tblAging[[#This Row], [Customer]])</f>
        <v>0</v>
      </c>
      <c r="I39" s="18">
        <f>SUMIFS(tblInvoices[Aged 91+],tblInvoices[CustomerName],tblAging[[#This Row], [Customer]])</f>
        <v>0</v>
      </c>
      <c r="J39"/>
      <c r="K39"/>
      <c r="L39"/>
      <c r="M39"/>
    </row>
    <row r="40" spans="3:13" ht="14.25" hidden="1" customHeight="1" x14ac:dyDescent="0.25">
      <c r="C40" s="15" t="s">
        <v>47</v>
      </c>
      <c r="D40" s="27">
        <f>SUM(tblAging[[#This Row], [Current]:[Aged 91+]])</f>
        <v>3472</v>
      </c>
      <c r="E40" s="25">
        <f>SUMIFS(tblInvoices[Current],tblInvoices[CustomerName],tblAging[[#This Row], [Customer]])</f>
        <v>1736</v>
      </c>
      <c r="F40" s="25">
        <f>SUMIFS(tblInvoices[Aged 1-30],tblInvoices[CustomerName],tblAging[[#This Row], [Customer]])</f>
        <v>738</v>
      </c>
      <c r="G40" s="25">
        <f>SUMIFS(tblInvoices[Aged 31-60 ],tblInvoices[CustomerName],tblAging[[#This Row], [Customer]])</f>
        <v>998</v>
      </c>
      <c r="H40" s="25">
        <f>SUMIFS(tblInvoices[Aged 61-90],tblInvoices[CustomerName],tblAging[[#This Row], [Customer]])</f>
        <v>0</v>
      </c>
      <c r="I40" s="26">
        <f>SUMIFS(tblInvoices[Aged 91+],tblInvoices[CustomerName],tblAging[[#This Row], [Customer]])</f>
        <v>0</v>
      </c>
      <c r="J40"/>
      <c r="K40"/>
      <c r="L40"/>
      <c r="M40"/>
    </row>
    <row r="41" spans="3:13" ht="14.25" customHeight="1" x14ac:dyDescent="0.25">
      <c r="C41" s="28"/>
      <c r="D41" s="29">
        <f>SUM(tblAging[Total Outstanding])</f>
        <v>112810</v>
      </c>
      <c r="E41" s="29">
        <f>SUM(tblAging[Current])</f>
        <v>56405</v>
      </c>
      <c r="F41" s="29">
        <f>SUM(tblAging[Aged 1-30])</f>
        <v>22631</v>
      </c>
      <c r="G41" s="29">
        <f>SUM(tblAging[Aged 31-60 ])</f>
        <v>21328</v>
      </c>
      <c r="H41" s="29">
        <f>SUM(tblAging[Aged 61-90])</f>
        <v>7533</v>
      </c>
      <c r="I41" s="30">
        <f>SUM(tblAging[Aged 91+])</f>
        <v>4913</v>
      </c>
      <c r="J41"/>
      <c r="K41"/>
      <c r="L41"/>
      <c r="M41"/>
    </row>
    <row r="42" spans="3:13" ht="14.25" customHeight="1" x14ac:dyDescent="0.25">
      <c r="J42"/>
      <c r="K42"/>
      <c r="L42"/>
      <c r="M42"/>
    </row>
    <row r="43" spans="3:13" ht="14.25" customHeight="1" x14ac:dyDescent="0.25">
      <c r="J43"/>
      <c r="K43"/>
      <c r="L43"/>
      <c r="M43"/>
    </row>
    <row r="44" spans="3:13" ht="14.25" customHeight="1" x14ac:dyDescent="0.25">
      <c r="J44"/>
      <c r="K44"/>
      <c r="L44"/>
      <c r="M44"/>
    </row>
  </sheetData>
  <mergeCells count="2">
    <mergeCell ref="C1:I1"/>
    <mergeCell ref="C2:I2"/>
  </mergeCells>
  <conditionalFormatting sqref="C9">
    <cfRule type="iconSet" priority="66">
      <iconSet>
        <cfvo type="percent" val="0"/>
        <cfvo type="percent" val="33"/>
        <cfvo type="percent" val="67"/>
      </iconSet>
    </cfRule>
  </conditionalFormatting>
  <conditionalFormatting sqref="D9:D40">
    <cfRule type="dataBar" priority="1">
      <dataBar>
        <cfvo type="min" val="(Automatic)"/>
        <cfvo type="max" val="(Automatic)"/>
        <color rgb="FFFFA500"/>
      </dataBar>
      <extLst>
        <ext xmlns:x14="http://schemas.microsoft.com/office/spreadsheetml/2009/9/main" uri="{B025F937-C7B1-47D3-B67F-A62EFF666E3E}">
          <x14:id>{F2569665-5F55-4BDA-94C9-AD8FFCAC84E9}</x14:id>
        </ext>
      </extLst>
    </cfRule>
  </conditionalFormatting>
  <pageMargins left="0.7" right="0.7" top="0.75" bottom="0.75" header="0.3" footer="0.3"/>
  <pageSetup orientation="portrait"/>
  <headerFooter>
    <oddHeader>&amp;L&amp;C&amp;R</oddHeader>
    <oddFooter>&amp;L&amp;C&amp;R</oddFooter>
    <evenHeader>&amp;L&amp;C&amp;R</evenHeader>
    <evenFooter>&amp;L&amp;C&amp;R</evenFooter>
  </headerFooter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569665-5F55-4BDA-94C9-AD8FFCAC84E9}">
            <x14:dataBar minLength="0" maxLength="100" direction="leftToRight">
              <x14:cfvo type="autoMin">
                <xm:f>(Automatic)</xm:f>
              </x14:cfvo>
              <x14:cfvo type="autoMax">
                <xm:f>(Automatic)</xm:f>
              </x14:cfvo>
              <x14:negativeFillColor rgb="FFFFA500"/>
              <x14:axisColor auto="1"/>
            </x14:dataBar>
          </x14:cfRule>
          <xm:sqref>D9:D40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9"/>
  <sheetViews>
    <sheetView workbookViewId="0">
      <selection activeCell="M1" sqref="M1"/>
    </sheetView>
  </sheetViews>
  <sheetFormatPr defaultColWidth="8.85546875" defaultRowHeight="14.25" customHeight="1" x14ac:dyDescent="0.25"/>
  <cols>
    <col min="1" max="1" width="22.42578125" customWidth="1"/>
    <col min="2" max="2" width="15.85546875" customWidth="1"/>
    <col min="3" max="3" width="13.140625" customWidth="1"/>
    <col min="4" max="4" width="11.28515625" customWidth="1"/>
    <col min="5" max="5" width="15.85546875" style="9" customWidth="1"/>
    <col min="6" max="7" width="11.28515625" style="9" customWidth="1"/>
    <col min="8" max="8" width="11.42578125" style="9" customWidth="1"/>
    <col min="9" max="10" width="11.28515625" style="9" customWidth="1"/>
  </cols>
  <sheetData>
    <row r="1" spans="1:13" ht="14.25" customHeight="1" x14ac:dyDescent="0.25">
      <c r="A1" t="s">
        <v>48</v>
      </c>
      <c r="B1" t="s">
        <v>49</v>
      </c>
      <c r="C1" t="s">
        <v>50</v>
      </c>
      <c r="D1" t="s">
        <v>51</v>
      </c>
      <c r="E1" s="9" t="s">
        <v>52</v>
      </c>
      <c r="F1" s="9" t="s">
        <v>11</v>
      </c>
      <c r="G1" s="9" t="s">
        <v>12</v>
      </c>
      <c r="H1" s="9" t="s">
        <v>13</v>
      </c>
      <c r="I1" s="9" t="s">
        <v>14</v>
      </c>
      <c r="J1" s="9" t="s">
        <v>15</v>
      </c>
      <c r="L1" t="s">
        <v>53</v>
      </c>
      <c r="M1" s="8">
        <v>42947</v>
      </c>
    </row>
    <row r="2" spans="1:13" ht="14.25" customHeight="1" x14ac:dyDescent="0.25">
      <c r="A2" t="s">
        <v>20</v>
      </c>
      <c r="B2">
        <v>101</v>
      </c>
      <c r="C2" s="8">
        <v>42874</v>
      </c>
      <c r="D2" s="8">
        <f>tblInvoices[[#This Row], [Invoice Date]]+30</f>
        <v>42904</v>
      </c>
      <c r="E2" s="9">
        <v>658</v>
      </c>
      <c r="F2" s="9">
        <f>IF($M$1&gt;tblInvoices[[#This Row], [Due Date]],tblInvoices[[#This Row], [Invoice Amount]],0)</f>
        <v>658</v>
      </c>
      <c r="G2" s="9">
        <f>IF(AND($M$1-tblInvoices[[#This Row], [Due Date]]&gt;=1,$M$1-tblInvoices[[#This Row], [Due Date]]&lt;=30),tblInvoices[[#This Row], [Invoice Amount]],0)</f>
        <v>0</v>
      </c>
      <c r="H2" s="9">
        <f>IF(AND($M$1-tblInvoices[[#This Row], [Due Date]]&gt;=31,$M$1-tblInvoices[[#This Row], [Due Date]]&lt;=60),tblInvoices[[#This Row], [Invoice Amount]],0)</f>
        <v>658</v>
      </c>
      <c r="I2" s="9">
        <f>IF(AND($M$1-tblInvoices[[#This Row], [Due Date]]&gt;=61,$M$1-tblInvoices[[#This Row], [Due Date]]&lt;=90),tblInvoices[[#This Row], [Invoice Amount]],0)</f>
        <v>0</v>
      </c>
      <c r="J2" s="9">
        <f>IF($M$1-tblInvoices[[#This Row], [Due Date]]&gt;=91,tblInvoices[[#This Row], [Invoice Amount]],0)</f>
        <v>0</v>
      </c>
      <c r="L2" s="8"/>
    </row>
    <row r="3" spans="1:13" ht="14.25" customHeight="1" x14ac:dyDescent="0.25">
      <c r="A3" t="s">
        <v>25</v>
      </c>
      <c r="B3">
        <v>102</v>
      </c>
      <c r="C3" s="8">
        <v>42821</v>
      </c>
      <c r="D3" s="8">
        <f>tblInvoices[[#This Row], [Invoice Date]]+30</f>
        <v>42851</v>
      </c>
      <c r="E3" s="9">
        <v>613</v>
      </c>
      <c r="F3" s="9">
        <f>IF($M$1&gt;tblInvoices[[#This Row], [Due Date]],tblInvoices[[#This Row], [Invoice Amount]],0)</f>
        <v>613</v>
      </c>
      <c r="G3" s="9">
        <f>IF(AND($M$1-tblInvoices[[#This Row], [Due Date]]&gt;=1,$M$1-tblInvoices[[#This Row], [Due Date]]&lt;=30),tblInvoices[[#This Row], [Invoice Amount]],0)</f>
        <v>0</v>
      </c>
      <c r="H3" s="9">
        <f>IF(AND($M$1-tblInvoices[[#This Row], [Due Date]]&gt;=31,$M$1-tblInvoices[[#This Row], [Due Date]]&lt;=60),tblInvoices[[#This Row], [Invoice Amount]],0)</f>
        <v>0</v>
      </c>
      <c r="I3" s="9">
        <f>IF(AND($M$1-tblInvoices[[#This Row], [Due Date]]&gt;=61,$M$1-tblInvoices[[#This Row], [Due Date]]&lt;=90),tblInvoices[[#This Row], [Invoice Amount]],0)</f>
        <v>0</v>
      </c>
      <c r="J3" s="9">
        <f>IF($M$1-tblInvoices[[#This Row], [Due Date]]&gt;=91,tblInvoices[[#This Row], [Invoice Amount]],0)</f>
        <v>613</v>
      </c>
    </row>
    <row r="4" spans="1:13" ht="14.25" customHeight="1" x14ac:dyDescent="0.25">
      <c r="A4" t="s">
        <v>38</v>
      </c>
      <c r="B4">
        <v>103</v>
      </c>
      <c r="C4" s="8">
        <v>42810</v>
      </c>
      <c r="D4" s="8">
        <f>tblInvoices[[#This Row], [Invoice Date]]+30</f>
        <v>42840</v>
      </c>
      <c r="E4" s="9">
        <v>500</v>
      </c>
      <c r="F4" s="9">
        <f>IF($M$1&gt;tblInvoices[[#This Row], [Due Date]],tblInvoices[[#This Row], [Invoice Amount]],0)</f>
        <v>500</v>
      </c>
      <c r="G4" s="9">
        <f>IF(AND($M$1-tblInvoices[[#This Row], [Due Date]]&gt;=1,$M$1-tblInvoices[[#This Row], [Due Date]]&lt;=30),tblInvoices[[#This Row], [Invoice Amount]],0)</f>
        <v>0</v>
      </c>
      <c r="H4" s="9">
        <f>IF(AND($M$1-tblInvoices[[#This Row], [Due Date]]&gt;=31,$M$1-tblInvoices[[#This Row], [Due Date]]&lt;=60),tblInvoices[[#This Row], [Invoice Amount]],0)</f>
        <v>0</v>
      </c>
      <c r="I4" s="9">
        <f>IF(AND($M$1-tblInvoices[[#This Row], [Due Date]]&gt;=61,$M$1-tblInvoices[[#This Row], [Due Date]]&lt;=90),tblInvoices[[#This Row], [Invoice Amount]],0)</f>
        <v>0</v>
      </c>
      <c r="J4" s="9">
        <f>IF($M$1-tblInvoices[[#This Row], [Due Date]]&gt;=91,tblInvoices[[#This Row], [Invoice Amount]],0)</f>
        <v>500</v>
      </c>
      <c r="L4" s="8"/>
    </row>
    <row r="5" spans="1:13" ht="14.25" customHeight="1" x14ac:dyDescent="0.25">
      <c r="A5" t="s">
        <v>24</v>
      </c>
      <c r="B5">
        <v>104</v>
      </c>
      <c r="C5" s="8">
        <v>42804</v>
      </c>
      <c r="D5" s="8">
        <f>tblInvoices[[#This Row], [Invoice Date]]+30</f>
        <v>42834</v>
      </c>
      <c r="E5" s="9">
        <v>833</v>
      </c>
      <c r="F5" s="9">
        <f>IF($M$1&gt;tblInvoices[[#This Row], [Due Date]],tblInvoices[[#This Row], [Invoice Amount]],0)</f>
        <v>833</v>
      </c>
      <c r="G5" s="9">
        <f>IF(AND($M$1-tblInvoices[[#This Row], [Due Date]]&gt;=1,$M$1-tblInvoices[[#This Row], [Due Date]]&lt;=30),tblInvoices[[#This Row], [Invoice Amount]],0)</f>
        <v>0</v>
      </c>
      <c r="H5" s="9">
        <f>IF(AND($M$1-tblInvoices[[#This Row], [Due Date]]&gt;=31,$M$1-tblInvoices[[#This Row], [Due Date]]&lt;=60),tblInvoices[[#This Row], [Invoice Amount]],0)</f>
        <v>0</v>
      </c>
      <c r="I5" s="9">
        <f>IF(AND($M$1-tblInvoices[[#This Row], [Due Date]]&gt;=61,$M$1-tblInvoices[[#This Row], [Due Date]]&lt;=90),tblInvoices[[#This Row], [Invoice Amount]],0)</f>
        <v>0</v>
      </c>
      <c r="J5" s="9">
        <f>IF($M$1-tblInvoices[[#This Row], [Due Date]]&gt;=91,tblInvoices[[#This Row], [Invoice Amount]],0)</f>
        <v>833</v>
      </c>
    </row>
    <row r="6" spans="1:13" ht="14.25" customHeight="1" x14ac:dyDescent="0.25">
      <c r="A6" t="s">
        <v>43</v>
      </c>
      <c r="B6">
        <v>105</v>
      </c>
      <c r="C6" s="8">
        <v>42847</v>
      </c>
      <c r="D6" s="8">
        <f>tblInvoices[[#This Row], [Invoice Date]]+30</f>
        <v>42877</v>
      </c>
      <c r="E6" s="9">
        <v>452</v>
      </c>
      <c r="F6" s="9">
        <f>IF($M$1&gt;tblInvoices[[#This Row], [Due Date]],tblInvoices[[#This Row], [Invoice Amount]],0)</f>
        <v>452</v>
      </c>
      <c r="G6" s="9">
        <f>IF(AND($M$1-tblInvoices[[#This Row], [Due Date]]&gt;=1,$M$1-tblInvoices[[#This Row], [Due Date]]&lt;=30),tblInvoices[[#This Row], [Invoice Amount]],0)</f>
        <v>0</v>
      </c>
      <c r="H6" s="9">
        <f>IF(AND($M$1-tblInvoices[[#This Row], [Due Date]]&gt;=31,$M$1-tblInvoices[[#This Row], [Due Date]]&lt;=60),tblInvoices[[#This Row], [Invoice Amount]],0)</f>
        <v>0</v>
      </c>
      <c r="I6" s="9">
        <f>IF(AND($M$1-tblInvoices[[#This Row], [Due Date]]&gt;=61,$M$1-tblInvoices[[#This Row], [Due Date]]&lt;=90),tblInvoices[[#This Row], [Invoice Amount]],0)</f>
        <v>452</v>
      </c>
      <c r="J6" s="9">
        <f>IF($M$1-tblInvoices[[#This Row], [Due Date]]&gt;=91,tblInvoices[[#This Row], [Invoice Amount]],0)</f>
        <v>0</v>
      </c>
    </row>
    <row r="7" spans="1:13" ht="14.25" customHeight="1" x14ac:dyDescent="0.25">
      <c r="A7" t="s">
        <v>44</v>
      </c>
      <c r="B7">
        <v>106</v>
      </c>
      <c r="C7" s="8">
        <v>42826</v>
      </c>
      <c r="D7" s="8">
        <f>tblInvoices[[#This Row], [Invoice Date]]+30</f>
        <v>42856</v>
      </c>
      <c r="E7" s="9">
        <v>591</v>
      </c>
      <c r="F7" s="9">
        <f>IF($M$1&gt;tblInvoices[[#This Row], [Due Date]],tblInvoices[[#This Row], [Invoice Amount]],0)</f>
        <v>591</v>
      </c>
      <c r="G7" s="9">
        <f>IF(AND($M$1-tblInvoices[[#This Row], [Due Date]]&gt;=1,$M$1-tblInvoices[[#This Row], [Due Date]]&lt;=30),tblInvoices[[#This Row], [Invoice Amount]],0)</f>
        <v>0</v>
      </c>
      <c r="H7" s="9">
        <f>IF(AND($M$1-tblInvoices[[#This Row], [Due Date]]&gt;=31,$M$1-tblInvoices[[#This Row], [Due Date]]&lt;=60),tblInvoices[[#This Row], [Invoice Amount]],0)</f>
        <v>0</v>
      </c>
      <c r="I7" s="9">
        <f>IF(AND($M$1-tblInvoices[[#This Row], [Due Date]]&gt;=61,$M$1-tblInvoices[[#This Row], [Due Date]]&lt;=90),tblInvoices[[#This Row], [Invoice Amount]],0)</f>
        <v>0</v>
      </c>
      <c r="J7" s="9">
        <f>IF($M$1-tblInvoices[[#This Row], [Due Date]]&gt;=91,tblInvoices[[#This Row], [Invoice Amount]],0)</f>
        <v>591</v>
      </c>
    </row>
    <row r="8" spans="1:13" ht="14.25" customHeight="1" x14ac:dyDescent="0.25">
      <c r="A8" t="s">
        <v>24</v>
      </c>
      <c r="B8">
        <v>107</v>
      </c>
      <c r="C8" s="8">
        <v>42857</v>
      </c>
      <c r="D8" s="8">
        <f>tblInvoices[[#This Row], [Invoice Date]]+30</f>
        <v>42887</v>
      </c>
      <c r="E8" s="9">
        <v>512</v>
      </c>
      <c r="F8" s="9">
        <f>IF($M$1&gt;tblInvoices[[#This Row], [Due Date]],tblInvoices[[#This Row], [Invoice Amount]],0)</f>
        <v>512</v>
      </c>
      <c r="G8" s="9">
        <f>IF(AND($M$1-tblInvoices[[#This Row], [Due Date]]&gt;=1,$M$1-tblInvoices[[#This Row], [Due Date]]&lt;=30),tblInvoices[[#This Row], [Invoice Amount]],0)</f>
        <v>0</v>
      </c>
      <c r="H8" s="9">
        <f>IF(AND($M$1-tblInvoices[[#This Row], [Due Date]]&gt;=31,$M$1-tblInvoices[[#This Row], [Due Date]]&lt;=60),tblInvoices[[#This Row], [Invoice Amount]],0)</f>
        <v>512</v>
      </c>
      <c r="I8" s="9">
        <f>IF(AND($M$1-tblInvoices[[#This Row], [Due Date]]&gt;=61,$M$1-tblInvoices[[#This Row], [Due Date]]&lt;=90),tblInvoices[[#This Row], [Invoice Amount]],0)</f>
        <v>0</v>
      </c>
      <c r="J8" s="9">
        <f>IF($M$1-tblInvoices[[#This Row], [Due Date]]&gt;=91,tblInvoices[[#This Row], [Invoice Amount]],0)</f>
        <v>0</v>
      </c>
    </row>
    <row r="9" spans="1:13" ht="14.25" customHeight="1" x14ac:dyDescent="0.25">
      <c r="A9" t="s">
        <v>54</v>
      </c>
      <c r="B9">
        <v>108</v>
      </c>
      <c r="C9" s="8">
        <v>42809</v>
      </c>
      <c r="D9" s="8">
        <f>tblInvoices[[#This Row], [Invoice Date]]+30</f>
        <v>42839</v>
      </c>
      <c r="E9" s="9">
        <v>304</v>
      </c>
      <c r="F9" s="9">
        <f>IF($M$1&gt;tblInvoices[[#This Row], [Due Date]],tblInvoices[[#This Row], [Invoice Amount]],0)</f>
        <v>304</v>
      </c>
      <c r="G9" s="9">
        <f>IF(AND($M$1-tblInvoices[[#This Row], [Due Date]]&gt;=1,$M$1-tblInvoices[[#This Row], [Due Date]]&lt;=30),tblInvoices[[#This Row], [Invoice Amount]],0)</f>
        <v>0</v>
      </c>
      <c r="H9" s="9">
        <f>IF(AND($M$1-tblInvoices[[#This Row], [Due Date]]&gt;=31,$M$1-tblInvoices[[#This Row], [Due Date]]&lt;=60),tblInvoices[[#This Row], [Invoice Amount]],0)</f>
        <v>0</v>
      </c>
      <c r="I9" s="9">
        <f>IF(AND($M$1-tblInvoices[[#This Row], [Due Date]]&gt;=61,$M$1-tblInvoices[[#This Row], [Due Date]]&lt;=90),tblInvoices[[#This Row], [Invoice Amount]],0)</f>
        <v>0</v>
      </c>
      <c r="J9" s="9">
        <f>IF($M$1-tblInvoices[[#This Row], [Due Date]]&gt;=91,tblInvoices[[#This Row], [Invoice Amount]],0)</f>
        <v>304</v>
      </c>
    </row>
    <row r="10" spans="1:13" ht="14.25" customHeight="1" x14ac:dyDescent="0.25">
      <c r="A10" t="s">
        <v>24</v>
      </c>
      <c r="B10">
        <v>109</v>
      </c>
      <c r="C10" s="8">
        <v>42843</v>
      </c>
      <c r="D10" s="8">
        <f>tblInvoices[[#This Row], [Invoice Date]]+30</f>
        <v>42873</v>
      </c>
      <c r="E10" s="9">
        <v>374</v>
      </c>
      <c r="F10" s="9">
        <f>IF($M$1&gt;tblInvoices[[#This Row], [Due Date]],tblInvoices[[#This Row], [Invoice Amount]],0)</f>
        <v>374</v>
      </c>
      <c r="G10" s="9">
        <f>IF(AND($M$1-tblInvoices[[#This Row], [Due Date]]&gt;=1,$M$1-tblInvoices[[#This Row], [Due Date]]&lt;=30),tblInvoices[[#This Row], [Invoice Amount]],0)</f>
        <v>0</v>
      </c>
      <c r="H10" s="9">
        <f>IF(AND($M$1-tblInvoices[[#This Row], [Due Date]]&gt;=31,$M$1-tblInvoices[[#This Row], [Due Date]]&lt;=60),tblInvoices[[#This Row], [Invoice Amount]],0)</f>
        <v>0</v>
      </c>
      <c r="I10" s="9">
        <f>IF(AND($M$1-tblInvoices[[#This Row], [Due Date]]&gt;=61,$M$1-tblInvoices[[#This Row], [Due Date]]&lt;=90),tblInvoices[[#This Row], [Invoice Amount]],0)</f>
        <v>374</v>
      </c>
      <c r="J10" s="9">
        <f>IF($M$1-tblInvoices[[#This Row], [Due Date]]&gt;=91,tblInvoices[[#This Row], [Invoice Amount]],0)</f>
        <v>0</v>
      </c>
    </row>
    <row r="11" spans="1:13" ht="14.25" customHeight="1" x14ac:dyDescent="0.25">
      <c r="A11" t="s">
        <v>45</v>
      </c>
      <c r="B11">
        <v>110</v>
      </c>
      <c r="C11" s="8">
        <v>42821</v>
      </c>
      <c r="D11" s="8">
        <f>tblInvoices[[#This Row], [Invoice Date]]+30</f>
        <v>42851</v>
      </c>
      <c r="E11" s="9">
        <v>368</v>
      </c>
      <c r="F11" s="9">
        <f>IF($M$1&gt;tblInvoices[[#This Row], [Due Date]],tblInvoices[[#This Row], [Invoice Amount]],0)</f>
        <v>368</v>
      </c>
      <c r="G11" s="9">
        <f>IF(AND($M$1-tblInvoices[[#This Row], [Due Date]]&gt;=1,$M$1-tblInvoices[[#This Row], [Due Date]]&lt;=30),tblInvoices[[#This Row], [Invoice Amount]],0)</f>
        <v>0</v>
      </c>
      <c r="H11" s="9">
        <f>IF(AND($M$1-tblInvoices[[#This Row], [Due Date]]&gt;=31,$M$1-tblInvoices[[#This Row], [Due Date]]&lt;=60),tblInvoices[[#This Row], [Invoice Amount]],0)</f>
        <v>0</v>
      </c>
      <c r="I11" s="9">
        <f>IF(AND($M$1-tblInvoices[[#This Row], [Due Date]]&gt;=61,$M$1-tblInvoices[[#This Row], [Due Date]]&lt;=90),tblInvoices[[#This Row], [Invoice Amount]],0)</f>
        <v>0</v>
      </c>
      <c r="J11" s="9">
        <f>IF($M$1-tblInvoices[[#This Row], [Due Date]]&gt;=91,tblInvoices[[#This Row], [Invoice Amount]],0)</f>
        <v>368</v>
      </c>
    </row>
    <row r="12" spans="1:13" ht="14.25" customHeight="1" x14ac:dyDescent="0.25">
      <c r="A12" t="s">
        <v>41</v>
      </c>
      <c r="B12">
        <v>111</v>
      </c>
      <c r="C12" s="8">
        <v>42815</v>
      </c>
      <c r="D12" s="8">
        <f>tblInvoices[[#This Row], [Invoice Date]]+30</f>
        <v>42845</v>
      </c>
      <c r="E12" s="9">
        <v>854</v>
      </c>
      <c r="F12" s="9">
        <f>IF($M$1&gt;tblInvoices[[#This Row], [Due Date]],tblInvoices[[#This Row], [Invoice Amount]],0)</f>
        <v>854</v>
      </c>
      <c r="G12" s="9">
        <f>IF(AND($M$1-tblInvoices[[#This Row], [Due Date]]&gt;=1,$M$1-tblInvoices[[#This Row], [Due Date]]&lt;=30),tblInvoices[[#This Row], [Invoice Amount]],0)</f>
        <v>0</v>
      </c>
      <c r="H12" s="9">
        <f>IF(AND($M$1-tblInvoices[[#This Row], [Due Date]]&gt;=31,$M$1-tblInvoices[[#This Row], [Due Date]]&lt;=60),tblInvoices[[#This Row], [Invoice Amount]],0)</f>
        <v>0</v>
      </c>
      <c r="I12" s="9">
        <f>IF(AND($M$1-tblInvoices[[#This Row], [Due Date]]&gt;=61,$M$1-tblInvoices[[#This Row], [Due Date]]&lt;=90),tblInvoices[[#This Row], [Invoice Amount]],0)</f>
        <v>0</v>
      </c>
      <c r="J12" s="9">
        <f>IF($M$1-tblInvoices[[#This Row], [Due Date]]&gt;=91,tblInvoices[[#This Row], [Invoice Amount]],0)</f>
        <v>854</v>
      </c>
    </row>
    <row r="13" spans="1:13" ht="14.25" customHeight="1" x14ac:dyDescent="0.25">
      <c r="A13" t="s">
        <v>46</v>
      </c>
      <c r="B13">
        <v>112</v>
      </c>
      <c r="C13" s="8">
        <v>42868</v>
      </c>
      <c r="D13" s="8">
        <f>tblInvoices[[#This Row], [Invoice Date]]+30</f>
        <v>42898</v>
      </c>
      <c r="E13" s="9">
        <v>548</v>
      </c>
      <c r="F13" s="9">
        <f>IF($M$1&gt;tblInvoices[[#This Row], [Due Date]],tblInvoices[[#This Row], [Invoice Amount]],0)</f>
        <v>548</v>
      </c>
      <c r="G13" s="9">
        <f>IF(AND($M$1-tblInvoices[[#This Row], [Due Date]]&gt;=1,$M$1-tblInvoices[[#This Row], [Due Date]]&lt;=30),tblInvoices[[#This Row], [Invoice Amount]],0)</f>
        <v>0</v>
      </c>
      <c r="H13" s="9">
        <f>IF(AND($M$1-tblInvoices[[#This Row], [Due Date]]&gt;=31,$M$1-tblInvoices[[#This Row], [Due Date]]&lt;=60),tblInvoices[[#This Row], [Invoice Amount]],0)</f>
        <v>548</v>
      </c>
      <c r="I13" s="9">
        <f>IF(AND($M$1-tblInvoices[[#This Row], [Due Date]]&gt;=61,$M$1-tblInvoices[[#This Row], [Due Date]]&lt;=90),tblInvoices[[#This Row], [Invoice Amount]],0)</f>
        <v>0</v>
      </c>
      <c r="J13" s="9">
        <f>IF($M$1-tblInvoices[[#This Row], [Due Date]]&gt;=91,tblInvoices[[#This Row], [Invoice Amount]],0)</f>
        <v>0</v>
      </c>
    </row>
    <row r="14" spans="1:13" ht="14.25" customHeight="1" x14ac:dyDescent="0.25">
      <c r="A14" t="s">
        <v>21</v>
      </c>
      <c r="B14">
        <v>113</v>
      </c>
      <c r="C14" s="8">
        <v>42803</v>
      </c>
      <c r="D14" s="8">
        <f>tblInvoices[[#This Row], [Invoice Date]]+30</f>
        <v>42833</v>
      </c>
      <c r="E14" s="9">
        <v>417</v>
      </c>
      <c r="F14" s="9">
        <f>IF($M$1&gt;tblInvoices[[#This Row], [Due Date]],tblInvoices[[#This Row], [Invoice Amount]],0)</f>
        <v>417</v>
      </c>
      <c r="G14" s="9">
        <f>IF(AND($M$1-tblInvoices[[#This Row], [Due Date]]&gt;=1,$M$1-tblInvoices[[#This Row], [Due Date]]&lt;=30),tblInvoices[[#This Row], [Invoice Amount]],0)</f>
        <v>0</v>
      </c>
      <c r="H14" s="9">
        <f>IF(AND($M$1-tblInvoices[[#This Row], [Due Date]]&gt;=31,$M$1-tblInvoices[[#This Row], [Due Date]]&lt;=60),tblInvoices[[#This Row], [Invoice Amount]],0)</f>
        <v>0</v>
      </c>
      <c r="I14" s="9">
        <f>IF(AND($M$1-tblInvoices[[#This Row], [Due Date]]&gt;=61,$M$1-tblInvoices[[#This Row], [Due Date]]&lt;=90),tblInvoices[[#This Row], [Invoice Amount]],0)</f>
        <v>0</v>
      </c>
      <c r="J14" s="9">
        <f>IF($M$1-tblInvoices[[#This Row], [Due Date]]&gt;=91,tblInvoices[[#This Row], [Invoice Amount]],0)</f>
        <v>417</v>
      </c>
    </row>
    <row r="15" spans="1:13" ht="14.25" customHeight="1" x14ac:dyDescent="0.25">
      <c r="A15" t="s">
        <v>24</v>
      </c>
      <c r="B15">
        <v>114</v>
      </c>
      <c r="C15" s="8">
        <v>42892</v>
      </c>
      <c r="D15" s="8">
        <f>tblInvoices[[#This Row], [Invoice Date]]+30</f>
        <v>42922</v>
      </c>
      <c r="E15" s="9">
        <v>858</v>
      </c>
      <c r="F15" s="9">
        <f>IF($M$1&gt;tblInvoices[[#This Row], [Due Date]],tblInvoices[[#This Row], [Invoice Amount]],0)</f>
        <v>858</v>
      </c>
      <c r="G15" s="9">
        <f>IF(AND($M$1-tblInvoices[[#This Row], [Due Date]]&gt;=1,$M$1-tblInvoices[[#This Row], [Due Date]]&lt;=30),tblInvoices[[#This Row], [Invoice Amount]],0)</f>
        <v>858</v>
      </c>
      <c r="H15" s="9">
        <f>IF(AND($M$1-tblInvoices[[#This Row], [Due Date]]&gt;=31,$M$1-tblInvoices[[#This Row], [Due Date]]&lt;=60),tblInvoices[[#This Row], [Invoice Amount]],0)</f>
        <v>0</v>
      </c>
      <c r="I15" s="9">
        <f>IF(AND($M$1-tblInvoices[[#This Row], [Due Date]]&gt;=61,$M$1-tblInvoices[[#This Row], [Due Date]]&lt;=90),tblInvoices[[#This Row], [Invoice Amount]],0)</f>
        <v>0</v>
      </c>
      <c r="J15" s="9">
        <f>IF($M$1-tblInvoices[[#This Row], [Due Date]]&gt;=91,tblInvoices[[#This Row], [Invoice Amount]],0)</f>
        <v>0</v>
      </c>
    </row>
    <row r="16" spans="1:13" ht="14.25" customHeight="1" x14ac:dyDescent="0.25">
      <c r="A16" t="s">
        <v>37</v>
      </c>
      <c r="B16">
        <v>115</v>
      </c>
      <c r="C16" s="8">
        <v>42862</v>
      </c>
      <c r="D16" s="8">
        <f>tblInvoices[[#This Row], [Invoice Date]]+30</f>
        <v>42892</v>
      </c>
      <c r="E16" s="9">
        <v>378</v>
      </c>
      <c r="F16" s="9">
        <f>IF($M$1&gt;tblInvoices[[#This Row], [Due Date]],tblInvoices[[#This Row], [Invoice Amount]],0)</f>
        <v>378</v>
      </c>
      <c r="G16" s="9">
        <f>IF(AND($M$1-tblInvoices[[#This Row], [Due Date]]&gt;=1,$M$1-tblInvoices[[#This Row], [Due Date]]&lt;=30),tblInvoices[[#This Row], [Invoice Amount]],0)</f>
        <v>0</v>
      </c>
      <c r="H16" s="9">
        <f>IF(AND($M$1-tblInvoices[[#This Row], [Due Date]]&gt;=31,$M$1-tblInvoices[[#This Row], [Due Date]]&lt;=60),tblInvoices[[#This Row], [Invoice Amount]],0)</f>
        <v>378</v>
      </c>
      <c r="I16" s="9">
        <f>IF(AND($M$1-tblInvoices[[#This Row], [Due Date]]&gt;=61,$M$1-tblInvoices[[#This Row], [Due Date]]&lt;=90),tblInvoices[[#This Row], [Invoice Amount]],0)</f>
        <v>0</v>
      </c>
      <c r="J16" s="9">
        <f>IF($M$1-tblInvoices[[#This Row], [Due Date]]&gt;=91,tblInvoices[[#This Row], [Invoice Amount]],0)</f>
        <v>0</v>
      </c>
    </row>
    <row r="17" spans="1:10" ht="14.25" customHeight="1" x14ac:dyDescent="0.25">
      <c r="A17" t="s">
        <v>35</v>
      </c>
      <c r="B17">
        <v>116</v>
      </c>
      <c r="C17" s="8">
        <v>42812</v>
      </c>
      <c r="D17" s="8">
        <f>tblInvoices[[#This Row], [Invoice Date]]+30</f>
        <v>42842</v>
      </c>
      <c r="E17" s="9">
        <v>737</v>
      </c>
      <c r="F17" s="9">
        <f>IF($M$1&gt;tblInvoices[[#This Row], [Due Date]],tblInvoices[[#This Row], [Invoice Amount]],0)</f>
        <v>737</v>
      </c>
      <c r="G17" s="9">
        <f>IF(AND($M$1-tblInvoices[[#This Row], [Due Date]]&gt;=1,$M$1-tblInvoices[[#This Row], [Due Date]]&lt;=30),tblInvoices[[#This Row], [Invoice Amount]],0)</f>
        <v>0</v>
      </c>
      <c r="H17" s="9">
        <f>IF(AND($M$1-tblInvoices[[#This Row], [Due Date]]&gt;=31,$M$1-tblInvoices[[#This Row], [Due Date]]&lt;=60),tblInvoices[[#This Row], [Invoice Amount]],0)</f>
        <v>0</v>
      </c>
      <c r="I17" s="9">
        <f>IF(AND($M$1-tblInvoices[[#This Row], [Due Date]]&gt;=61,$M$1-tblInvoices[[#This Row], [Due Date]]&lt;=90),tblInvoices[[#This Row], [Invoice Amount]],0)</f>
        <v>0</v>
      </c>
      <c r="J17" s="9">
        <f>IF($M$1-tblInvoices[[#This Row], [Due Date]]&gt;=91,tblInvoices[[#This Row], [Invoice Amount]],0)</f>
        <v>737</v>
      </c>
    </row>
    <row r="18" spans="1:10" ht="14.25" customHeight="1" x14ac:dyDescent="0.25">
      <c r="A18" t="s">
        <v>24</v>
      </c>
      <c r="B18">
        <v>117</v>
      </c>
      <c r="C18" s="8">
        <v>42883</v>
      </c>
      <c r="D18" s="8">
        <f>tblInvoices[[#This Row], [Invoice Date]]+30</f>
        <v>42913</v>
      </c>
      <c r="E18" s="9">
        <v>970</v>
      </c>
      <c r="F18" s="9">
        <f>IF($M$1&gt;tblInvoices[[#This Row], [Due Date]],tblInvoices[[#This Row], [Invoice Amount]],0)</f>
        <v>970</v>
      </c>
      <c r="G18" s="9">
        <f>IF(AND($M$1-tblInvoices[[#This Row], [Due Date]]&gt;=1,$M$1-tblInvoices[[#This Row], [Due Date]]&lt;=30),tblInvoices[[#This Row], [Invoice Amount]],0)</f>
        <v>0</v>
      </c>
      <c r="H18" s="9">
        <f>IF(AND($M$1-tblInvoices[[#This Row], [Due Date]]&gt;=31,$M$1-tblInvoices[[#This Row], [Due Date]]&lt;=60),tblInvoices[[#This Row], [Invoice Amount]],0)</f>
        <v>970</v>
      </c>
      <c r="I18" s="9">
        <f>IF(AND($M$1-tblInvoices[[#This Row], [Due Date]]&gt;=61,$M$1-tblInvoices[[#This Row], [Due Date]]&lt;=90),tblInvoices[[#This Row], [Invoice Amount]],0)</f>
        <v>0</v>
      </c>
      <c r="J18" s="9">
        <f>IF($M$1-tblInvoices[[#This Row], [Due Date]]&gt;=91,tblInvoices[[#This Row], [Invoice Amount]],0)</f>
        <v>0</v>
      </c>
    </row>
    <row r="19" spans="1:10" ht="14.25" customHeight="1" x14ac:dyDescent="0.25">
      <c r="A19" t="s">
        <v>39</v>
      </c>
      <c r="B19">
        <v>118</v>
      </c>
      <c r="C19" s="8">
        <v>42882</v>
      </c>
      <c r="D19" s="8">
        <f>tblInvoices[[#This Row], [Invoice Date]]+30</f>
        <v>42912</v>
      </c>
      <c r="E19" s="9">
        <v>544</v>
      </c>
      <c r="F19" s="9">
        <f>IF($M$1&gt;tblInvoices[[#This Row], [Due Date]],tblInvoices[[#This Row], [Invoice Amount]],0)</f>
        <v>544</v>
      </c>
      <c r="G19" s="9">
        <f>IF(AND($M$1-tblInvoices[[#This Row], [Due Date]]&gt;=1,$M$1-tblInvoices[[#This Row], [Due Date]]&lt;=30),tblInvoices[[#This Row], [Invoice Amount]],0)</f>
        <v>0</v>
      </c>
      <c r="H19" s="9">
        <f>IF(AND($M$1-tblInvoices[[#This Row], [Due Date]]&gt;=31,$M$1-tblInvoices[[#This Row], [Due Date]]&lt;=60),tblInvoices[[#This Row], [Invoice Amount]],0)</f>
        <v>544</v>
      </c>
      <c r="I19" s="9">
        <f>IF(AND($M$1-tblInvoices[[#This Row], [Due Date]]&gt;=61,$M$1-tblInvoices[[#This Row], [Due Date]]&lt;=90),tblInvoices[[#This Row], [Invoice Amount]],0)</f>
        <v>0</v>
      </c>
      <c r="J19" s="9">
        <f>IF($M$1-tblInvoices[[#This Row], [Due Date]]&gt;=91,tblInvoices[[#This Row], [Invoice Amount]],0)</f>
        <v>0</v>
      </c>
    </row>
    <row r="20" spans="1:10" ht="14.25" customHeight="1" x14ac:dyDescent="0.25">
      <c r="A20" t="s">
        <v>33</v>
      </c>
      <c r="B20">
        <v>119</v>
      </c>
      <c r="C20" s="8">
        <v>42839</v>
      </c>
      <c r="D20" s="8">
        <f>tblInvoices[[#This Row], [Invoice Date]]+30</f>
        <v>42869</v>
      </c>
      <c r="E20" s="9">
        <v>445</v>
      </c>
      <c r="F20" s="9">
        <f>IF($M$1&gt;tblInvoices[[#This Row], [Due Date]],tblInvoices[[#This Row], [Invoice Amount]],0)</f>
        <v>445</v>
      </c>
      <c r="G20" s="9">
        <f>IF(AND($M$1-tblInvoices[[#This Row], [Due Date]]&gt;=1,$M$1-tblInvoices[[#This Row], [Due Date]]&lt;=30),tblInvoices[[#This Row], [Invoice Amount]],0)</f>
        <v>0</v>
      </c>
      <c r="H20" s="9">
        <f>IF(AND($M$1-tblInvoices[[#This Row], [Due Date]]&gt;=31,$M$1-tblInvoices[[#This Row], [Due Date]]&lt;=60),tblInvoices[[#This Row], [Invoice Amount]],0)</f>
        <v>0</v>
      </c>
      <c r="I20" s="9">
        <f>IF(AND($M$1-tblInvoices[[#This Row], [Due Date]]&gt;=61,$M$1-tblInvoices[[#This Row], [Due Date]]&lt;=90),tblInvoices[[#This Row], [Invoice Amount]],0)</f>
        <v>445</v>
      </c>
      <c r="J20" s="9">
        <f>IF($M$1-tblInvoices[[#This Row], [Due Date]]&gt;=91,tblInvoices[[#This Row], [Invoice Amount]],0)</f>
        <v>0</v>
      </c>
    </row>
    <row r="21" spans="1:10" ht="14.25" customHeight="1" x14ac:dyDescent="0.25">
      <c r="A21" t="s">
        <v>27</v>
      </c>
      <c r="B21">
        <v>120</v>
      </c>
      <c r="C21" s="8">
        <v>42863</v>
      </c>
      <c r="D21" s="8">
        <f>tblInvoices[[#This Row], [Invoice Date]]+30</f>
        <v>42893</v>
      </c>
      <c r="E21" s="9">
        <v>444</v>
      </c>
      <c r="F21" s="9">
        <f>IF($M$1&gt;tblInvoices[[#This Row], [Due Date]],tblInvoices[[#This Row], [Invoice Amount]],0)</f>
        <v>444</v>
      </c>
      <c r="G21" s="9">
        <f>IF(AND($M$1-tblInvoices[[#This Row], [Due Date]]&gt;=1,$M$1-tblInvoices[[#This Row], [Due Date]]&lt;=30),tblInvoices[[#This Row], [Invoice Amount]],0)</f>
        <v>0</v>
      </c>
      <c r="H21" s="9">
        <f>IF(AND($M$1-tblInvoices[[#This Row], [Due Date]]&gt;=31,$M$1-tblInvoices[[#This Row], [Due Date]]&lt;=60),tblInvoices[[#This Row], [Invoice Amount]],0)</f>
        <v>444</v>
      </c>
      <c r="I21" s="9">
        <f>IF(AND($M$1-tblInvoices[[#This Row], [Due Date]]&gt;=61,$M$1-tblInvoices[[#This Row], [Due Date]]&lt;=90),tblInvoices[[#This Row], [Invoice Amount]],0)</f>
        <v>0</v>
      </c>
      <c r="J21" s="9">
        <f>IF($M$1-tblInvoices[[#This Row], [Due Date]]&gt;=91,tblInvoices[[#This Row], [Invoice Amount]],0)</f>
        <v>0</v>
      </c>
    </row>
    <row r="22" spans="1:10" ht="14.25" customHeight="1" x14ac:dyDescent="0.25">
      <c r="A22" t="s">
        <v>18</v>
      </c>
      <c r="B22">
        <v>121</v>
      </c>
      <c r="C22" s="8">
        <v>42857</v>
      </c>
      <c r="D22" s="8">
        <f>tblInvoices[[#This Row], [Invoice Date]]+30</f>
        <v>42887</v>
      </c>
      <c r="E22" s="9">
        <v>798</v>
      </c>
      <c r="F22" s="9">
        <f>IF($M$1&gt;tblInvoices[[#This Row], [Due Date]],tblInvoices[[#This Row], [Invoice Amount]],0)</f>
        <v>798</v>
      </c>
      <c r="G22" s="9">
        <f>IF(AND($M$1-tblInvoices[[#This Row], [Due Date]]&gt;=1,$M$1-tblInvoices[[#This Row], [Due Date]]&lt;=30),tblInvoices[[#This Row], [Invoice Amount]],0)</f>
        <v>0</v>
      </c>
      <c r="H22" s="9">
        <f>IF(AND($M$1-tblInvoices[[#This Row], [Due Date]]&gt;=31,$M$1-tblInvoices[[#This Row], [Due Date]]&lt;=60),tblInvoices[[#This Row], [Invoice Amount]],0)</f>
        <v>798</v>
      </c>
      <c r="I22" s="9">
        <f>IF(AND($M$1-tblInvoices[[#This Row], [Due Date]]&gt;=61,$M$1-tblInvoices[[#This Row], [Due Date]]&lt;=90),tblInvoices[[#This Row], [Invoice Amount]],0)</f>
        <v>0</v>
      </c>
      <c r="J22" s="9">
        <f>IF($M$1-tblInvoices[[#This Row], [Due Date]]&gt;=91,tblInvoices[[#This Row], [Invoice Amount]],0)</f>
        <v>0</v>
      </c>
    </row>
    <row r="23" spans="1:10" ht="14.25" customHeight="1" x14ac:dyDescent="0.25">
      <c r="A23" t="s">
        <v>25</v>
      </c>
      <c r="B23">
        <v>122</v>
      </c>
      <c r="C23" s="8">
        <v>42900</v>
      </c>
      <c r="D23" s="8">
        <f>tblInvoices[[#This Row], [Invoice Date]]+30</f>
        <v>42930</v>
      </c>
      <c r="E23" s="9">
        <v>569</v>
      </c>
      <c r="F23" s="9">
        <f>IF($M$1&gt;tblInvoices[[#This Row], [Due Date]],tblInvoices[[#This Row], [Invoice Amount]],0)</f>
        <v>569</v>
      </c>
      <c r="G23" s="9">
        <f>IF(AND($M$1-tblInvoices[[#This Row], [Due Date]]&gt;=1,$M$1-tblInvoices[[#This Row], [Due Date]]&lt;=30),tblInvoices[[#This Row], [Invoice Amount]],0)</f>
        <v>569</v>
      </c>
      <c r="H23" s="9">
        <f>IF(AND($M$1-tblInvoices[[#This Row], [Due Date]]&gt;=31,$M$1-tblInvoices[[#This Row], [Due Date]]&lt;=60),tblInvoices[[#This Row], [Invoice Amount]],0)</f>
        <v>0</v>
      </c>
      <c r="I23" s="9">
        <f>IF(AND($M$1-tblInvoices[[#This Row], [Due Date]]&gt;=61,$M$1-tblInvoices[[#This Row], [Due Date]]&lt;=90),tblInvoices[[#This Row], [Invoice Amount]],0)</f>
        <v>0</v>
      </c>
      <c r="J23" s="9">
        <f>IF($M$1-tblInvoices[[#This Row], [Due Date]]&gt;=91,tblInvoices[[#This Row], [Invoice Amount]],0)</f>
        <v>0</v>
      </c>
    </row>
    <row r="24" spans="1:10" ht="14.25" customHeight="1" x14ac:dyDescent="0.25">
      <c r="A24" t="s">
        <v>39</v>
      </c>
      <c r="B24">
        <v>123</v>
      </c>
      <c r="C24" s="8">
        <v>42866</v>
      </c>
      <c r="D24" s="8">
        <f>tblInvoices[[#This Row], [Invoice Date]]+30</f>
        <v>42896</v>
      </c>
      <c r="E24" s="9">
        <v>903</v>
      </c>
      <c r="F24" s="9">
        <f>IF($M$1&gt;tblInvoices[[#This Row], [Due Date]],tblInvoices[[#This Row], [Invoice Amount]],0)</f>
        <v>903</v>
      </c>
      <c r="G24" s="9">
        <f>IF(AND($M$1-tblInvoices[[#This Row], [Due Date]]&gt;=1,$M$1-tblInvoices[[#This Row], [Due Date]]&lt;=30),tblInvoices[[#This Row], [Invoice Amount]],0)</f>
        <v>0</v>
      </c>
      <c r="H24" s="9">
        <f>IF(AND($M$1-tblInvoices[[#This Row], [Due Date]]&gt;=31,$M$1-tblInvoices[[#This Row], [Due Date]]&lt;=60),tblInvoices[[#This Row], [Invoice Amount]],0)</f>
        <v>903</v>
      </c>
      <c r="I24" s="9">
        <f>IF(AND($M$1-tblInvoices[[#This Row], [Due Date]]&gt;=61,$M$1-tblInvoices[[#This Row], [Due Date]]&lt;=90),tblInvoices[[#This Row], [Invoice Amount]],0)</f>
        <v>0</v>
      </c>
      <c r="J24" s="9">
        <f>IF($M$1-tblInvoices[[#This Row], [Due Date]]&gt;=91,tblInvoices[[#This Row], [Invoice Amount]],0)</f>
        <v>0</v>
      </c>
    </row>
    <row r="25" spans="1:10" ht="14.25" customHeight="1" x14ac:dyDescent="0.25">
      <c r="A25" t="s">
        <v>36</v>
      </c>
      <c r="B25">
        <v>124</v>
      </c>
      <c r="C25" s="8">
        <v>42900</v>
      </c>
      <c r="D25" s="8">
        <f>tblInvoices[[#This Row], [Invoice Date]]+30</f>
        <v>42930</v>
      </c>
      <c r="E25" s="9">
        <v>430</v>
      </c>
      <c r="F25" s="9">
        <f>IF($M$1&gt;tblInvoices[[#This Row], [Due Date]],tblInvoices[[#This Row], [Invoice Amount]],0)</f>
        <v>430</v>
      </c>
      <c r="G25" s="9">
        <f>IF(AND($M$1-tblInvoices[[#This Row], [Due Date]]&gt;=1,$M$1-tblInvoices[[#This Row], [Due Date]]&lt;=30),tblInvoices[[#This Row], [Invoice Amount]],0)</f>
        <v>430</v>
      </c>
      <c r="H25" s="9">
        <f>IF(AND($M$1-tblInvoices[[#This Row], [Due Date]]&gt;=31,$M$1-tblInvoices[[#This Row], [Due Date]]&lt;=60),tblInvoices[[#This Row], [Invoice Amount]],0)</f>
        <v>0</v>
      </c>
      <c r="I25" s="9">
        <f>IF(AND($M$1-tblInvoices[[#This Row], [Due Date]]&gt;=61,$M$1-tblInvoices[[#This Row], [Due Date]]&lt;=90),tblInvoices[[#This Row], [Invoice Amount]],0)</f>
        <v>0</v>
      </c>
      <c r="J25" s="9">
        <f>IF($M$1-tblInvoices[[#This Row], [Due Date]]&gt;=91,tblInvoices[[#This Row], [Invoice Amount]],0)</f>
        <v>0</v>
      </c>
    </row>
    <row r="26" spans="1:10" ht="14.25" customHeight="1" x14ac:dyDescent="0.25">
      <c r="A26" t="s">
        <v>37</v>
      </c>
      <c r="B26">
        <v>125</v>
      </c>
      <c r="C26" s="8">
        <v>42871</v>
      </c>
      <c r="D26" s="8">
        <f>tblInvoices[[#This Row], [Invoice Date]]+30</f>
        <v>42901</v>
      </c>
      <c r="E26" s="9">
        <v>629</v>
      </c>
      <c r="F26" s="9">
        <f>IF($M$1&gt;tblInvoices[[#This Row], [Due Date]],tblInvoices[[#This Row], [Invoice Amount]],0)</f>
        <v>629</v>
      </c>
      <c r="G26" s="9">
        <f>IF(AND($M$1-tblInvoices[[#This Row], [Due Date]]&gt;=1,$M$1-tblInvoices[[#This Row], [Due Date]]&lt;=30),tblInvoices[[#This Row], [Invoice Amount]],0)</f>
        <v>0</v>
      </c>
      <c r="H26" s="9">
        <f>IF(AND($M$1-tblInvoices[[#This Row], [Due Date]]&gt;=31,$M$1-tblInvoices[[#This Row], [Due Date]]&lt;=60),tblInvoices[[#This Row], [Invoice Amount]],0)</f>
        <v>629</v>
      </c>
      <c r="I26" s="9">
        <f>IF(AND($M$1-tblInvoices[[#This Row], [Due Date]]&gt;=61,$M$1-tblInvoices[[#This Row], [Due Date]]&lt;=90),tblInvoices[[#This Row], [Invoice Amount]],0)</f>
        <v>0</v>
      </c>
      <c r="J26" s="9">
        <f>IF($M$1-tblInvoices[[#This Row], [Due Date]]&gt;=91,tblInvoices[[#This Row], [Invoice Amount]],0)</f>
        <v>0</v>
      </c>
    </row>
    <row r="27" spans="1:10" ht="14.25" customHeight="1" x14ac:dyDescent="0.25">
      <c r="A27" t="s">
        <v>17</v>
      </c>
      <c r="B27">
        <v>126</v>
      </c>
      <c r="C27" s="8">
        <v>42891</v>
      </c>
      <c r="D27" s="8">
        <f>tblInvoices[[#This Row], [Invoice Date]]+30</f>
        <v>42921</v>
      </c>
      <c r="E27" s="9">
        <v>376</v>
      </c>
      <c r="F27" s="9">
        <f>IF($M$1&gt;tblInvoices[[#This Row], [Due Date]],tblInvoices[[#This Row], [Invoice Amount]],0)</f>
        <v>376</v>
      </c>
      <c r="G27" s="9">
        <f>IF(AND($M$1-tblInvoices[[#This Row], [Due Date]]&gt;=1,$M$1-tblInvoices[[#This Row], [Due Date]]&lt;=30),tblInvoices[[#This Row], [Invoice Amount]],0)</f>
        <v>376</v>
      </c>
      <c r="H27" s="9">
        <f>IF(AND($M$1-tblInvoices[[#This Row], [Due Date]]&gt;=31,$M$1-tblInvoices[[#This Row], [Due Date]]&lt;=60),tblInvoices[[#This Row], [Invoice Amount]],0)</f>
        <v>0</v>
      </c>
      <c r="I27" s="9">
        <f>IF(AND($M$1-tblInvoices[[#This Row], [Due Date]]&gt;=61,$M$1-tblInvoices[[#This Row], [Due Date]]&lt;=90),tblInvoices[[#This Row], [Invoice Amount]],0)</f>
        <v>0</v>
      </c>
      <c r="J27" s="9">
        <f>IF($M$1-tblInvoices[[#This Row], [Due Date]]&gt;=91,tblInvoices[[#This Row], [Invoice Amount]],0)</f>
        <v>0</v>
      </c>
    </row>
    <row r="28" spans="1:10" ht="14.25" customHeight="1" x14ac:dyDescent="0.25">
      <c r="A28" t="s">
        <v>41</v>
      </c>
      <c r="B28">
        <v>127</v>
      </c>
      <c r="C28" s="8">
        <v>42844</v>
      </c>
      <c r="D28" s="8">
        <f>tblInvoices[[#This Row], [Invoice Date]]+30</f>
        <v>42874</v>
      </c>
      <c r="E28" s="9">
        <v>826</v>
      </c>
      <c r="F28" s="9">
        <f>IF($M$1&gt;tblInvoices[[#This Row], [Due Date]],tblInvoices[[#This Row], [Invoice Amount]],0)</f>
        <v>826</v>
      </c>
      <c r="G28" s="9">
        <f>IF(AND($M$1-tblInvoices[[#This Row], [Due Date]]&gt;=1,$M$1-tblInvoices[[#This Row], [Due Date]]&lt;=30),tblInvoices[[#This Row], [Invoice Amount]],0)</f>
        <v>0</v>
      </c>
      <c r="H28" s="9">
        <f>IF(AND($M$1-tblInvoices[[#This Row], [Due Date]]&gt;=31,$M$1-tblInvoices[[#This Row], [Due Date]]&lt;=60),tblInvoices[[#This Row], [Invoice Amount]],0)</f>
        <v>0</v>
      </c>
      <c r="I28" s="9">
        <f>IF(AND($M$1-tblInvoices[[#This Row], [Due Date]]&gt;=61,$M$1-tblInvoices[[#This Row], [Due Date]]&lt;=90),tblInvoices[[#This Row], [Invoice Amount]],0)</f>
        <v>826</v>
      </c>
      <c r="J28" s="9">
        <f>IF($M$1-tblInvoices[[#This Row], [Due Date]]&gt;=91,tblInvoices[[#This Row], [Invoice Amount]],0)</f>
        <v>0</v>
      </c>
    </row>
    <row r="29" spans="1:10" ht="14.25" customHeight="1" x14ac:dyDescent="0.25">
      <c r="A29" t="s">
        <v>36</v>
      </c>
      <c r="B29">
        <v>128</v>
      </c>
      <c r="C29" s="8">
        <v>42857</v>
      </c>
      <c r="D29" s="8">
        <f>tblInvoices[[#This Row], [Invoice Date]]+30</f>
        <v>42887</v>
      </c>
      <c r="E29" s="9">
        <v>548</v>
      </c>
      <c r="F29" s="9">
        <f>IF($M$1&gt;tblInvoices[[#This Row], [Due Date]],tblInvoices[[#This Row], [Invoice Amount]],0)</f>
        <v>548</v>
      </c>
      <c r="G29" s="9">
        <f>IF(AND($M$1-tblInvoices[[#This Row], [Due Date]]&gt;=1,$M$1-tblInvoices[[#This Row], [Due Date]]&lt;=30),tblInvoices[[#This Row], [Invoice Amount]],0)</f>
        <v>0</v>
      </c>
      <c r="H29" s="9">
        <f>IF(AND($M$1-tblInvoices[[#This Row], [Due Date]]&gt;=31,$M$1-tblInvoices[[#This Row], [Due Date]]&lt;=60),tblInvoices[[#This Row], [Invoice Amount]],0)</f>
        <v>548</v>
      </c>
      <c r="I29" s="9">
        <f>IF(AND($M$1-tblInvoices[[#This Row], [Due Date]]&gt;=61,$M$1-tblInvoices[[#This Row], [Due Date]]&lt;=90),tblInvoices[[#This Row], [Invoice Amount]],0)</f>
        <v>0</v>
      </c>
      <c r="J29" s="9">
        <f>IF($M$1-tblInvoices[[#This Row], [Due Date]]&gt;=91,tblInvoices[[#This Row], [Invoice Amount]],0)</f>
        <v>0</v>
      </c>
    </row>
    <row r="30" spans="1:10" ht="14.25" customHeight="1" x14ac:dyDescent="0.25">
      <c r="A30" t="s">
        <v>23</v>
      </c>
      <c r="B30">
        <v>129</v>
      </c>
      <c r="C30" s="8">
        <v>42856</v>
      </c>
      <c r="D30" s="8">
        <f>tblInvoices[[#This Row], [Invoice Date]]+30</f>
        <v>42886</v>
      </c>
      <c r="E30" s="9">
        <v>807</v>
      </c>
      <c r="F30" s="9">
        <f>IF($M$1&gt;tblInvoices[[#This Row], [Due Date]],tblInvoices[[#This Row], [Invoice Amount]],0)</f>
        <v>807</v>
      </c>
      <c r="G30" s="9">
        <f>IF(AND($M$1-tblInvoices[[#This Row], [Due Date]]&gt;=1,$M$1-tblInvoices[[#This Row], [Due Date]]&lt;=30),tblInvoices[[#This Row], [Invoice Amount]],0)</f>
        <v>0</v>
      </c>
      <c r="H30" s="9">
        <f>IF(AND($M$1-tblInvoices[[#This Row], [Due Date]]&gt;=31,$M$1-tblInvoices[[#This Row], [Due Date]]&lt;=60),tblInvoices[[#This Row], [Invoice Amount]],0)</f>
        <v>0</v>
      </c>
      <c r="I30" s="9">
        <f>IF(AND($M$1-tblInvoices[[#This Row], [Due Date]]&gt;=61,$M$1-tblInvoices[[#This Row], [Due Date]]&lt;=90),tblInvoices[[#This Row], [Invoice Amount]],0)</f>
        <v>807</v>
      </c>
      <c r="J30" s="9">
        <f>IF($M$1-tblInvoices[[#This Row], [Due Date]]&gt;=91,tblInvoices[[#This Row], [Invoice Amount]],0)</f>
        <v>0</v>
      </c>
    </row>
    <row r="31" spans="1:10" ht="14.25" customHeight="1" x14ac:dyDescent="0.25">
      <c r="A31" t="s">
        <v>31</v>
      </c>
      <c r="B31">
        <v>130</v>
      </c>
      <c r="C31" s="8">
        <v>42861</v>
      </c>
      <c r="D31" s="8">
        <f>tblInvoices[[#This Row], [Invoice Date]]+30</f>
        <v>42891</v>
      </c>
      <c r="E31" s="9">
        <v>654</v>
      </c>
      <c r="F31" s="9">
        <f>IF($M$1&gt;tblInvoices[[#This Row], [Due Date]],tblInvoices[[#This Row], [Invoice Amount]],0)</f>
        <v>654</v>
      </c>
      <c r="G31" s="9">
        <f>IF(AND($M$1-tblInvoices[[#This Row], [Due Date]]&gt;=1,$M$1-tblInvoices[[#This Row], [Due Date]]&lt;=30),tblInvoices[[#This Row], [Invoice Amount]],0)</f>
        <v>0</v>
      </c>
      <c r="H31" s="9">
        <f>IF(AND($M$1-tblInvoices[[#This Row], [Due Date]]&gt;=31,$M$1-tblInvoices[[#This Row], [Due Date]]&lt;=60),tblInvoices[[#This Row], [Invoice Amount]],0)</f>
        <v>654</v>
      </c>
      <c r="I31" s="9">
        <f>IF(AND($M$1-tblInvoices[[#This Row], [Due Date]]&gt;=61,$M$1-tblInvoices[[#This Row], [Due Date]]&lt;=90),tblInvoices[[#This Row], [Invoice Amount]],0)</f>
        <v>0</v>
      </c>
      <c r="J31" s="9">
        <f>IF($M$1-tblInvoices[[#This Row], [Due Date]]&gt;=91,tblInvoices[[#This Row], [Invoice Amount]],0)</f>
        <v>0</v>
      </c>
    </row>
    <row r="32" spans="1:10" ht="14.25" customHeight="1" x14ac:dyDescent="0.25">
      <c r="A32" t="s">
        <v>27</v>
      </c>
      <c r="B32">
        <v>131</v>
      </c>
      <c r="C32" s="8">
        <v>42850</v>
      </c>
      <c r="D32" s="8">
        <f>tblInvoices[[#This Row], [Invoice Date]]+30</f>
        <v>42880</v>
      </c>
      <c r="E32" s="9">
        <v>396</v>
      </c>
      <c r="F32" s="9">
        <f>IF($M$1&gt;tblInvoices[[#This Row], [Due Date]],tblInvoices[[#This Row], [Invoice Amount]],0)</f>
        <v>396</v>
      </c>
      <c r="G32" s="9">
        <f>IF(AND($M$1-tblInvoices[[#This Row], [Due Date]]&gt;=1,$M$1-tblInvoices[[#This Row], [Due Date]]&lt;=30),tblInvoices[[#This Row], [Invoice Amount]],0)</f>
        <v>0</v>
      </c>
      <c r="H32" s="9">
        <f>IF(AND($M$1-tblInvoices[[#This Row], [Due Date]]&gt;=31,$M$1-tblInvoices[[#This Row], [Due Date]]&lt;=60),tblInvoices[[#This Row], [Invoice Amount]],0)</f>
        <v>0</v>
      </c>
      <c r="I32" s="9">
        <f>IF(AND($M$1-tblInvoices[[#This Row], [Due Date]]&gt;=61,$M$1-tblInvoices[[#This Row], [Due Date]]&lt;=90),tblInvoices[[#This Row], [Invoice Amount]],0)</f>
        <v>396</v>
      </c>
      <c r="J32" s="9">
        <f>IF($M$1-tblInvoices[[#This Row], [Due Date]]&gt;=91,tblInvoices[[#This Row], [Invoice Amount]],0)</f>
        <v>0</v>
      </c>
    </row>
    <row r="33" spans="1:10" ht="14.25" customHeight="1" x14ac:dyDescent="0.25">
      <c r="A33" t="s">
        <v>55</v>
      </c>
      <c r="B33">
        <v>132</v>
      </c>
      <c r="C33" s="8">
        <v>42933</v>
      </c>
      <c r="D33" s="8">
        <f>tblInvoices[[#This Row], [Invoice Date]]+30</f>
        <v>42963</v>
      </c>
      <c r="E33" s="9">
        <v>871</v>
      </c>
      <c r="F33" s="9">
        <f>IF($M$1&gt;tblInvoices[[#This Row], [Due Date]],tblInvoices[[#This Row], [Invoice Amount]],0)</f>
        <v>0</v>
      </c>
      <c r="G33" s="9">
        <f>IF(AND($M$1-tblInvoices[[#This Row], [Due Date]]&gt;=1,$M$1-tblInvoices[[#This Row], [Due Date]]&lt;=30),tblInvoices[[#This Row], [Invoice Amount]],0)</f>
        <v>0</v>
      </c>
      <c r="H33" s="9">
        <f>IF(AND($M$1-tblInvoices[[#This Row], [Due Date]]&gt;=31,$M$1-tblInvoices[[#This Row], [Due Date]]&lt;=60),tblInvoices[[#This Row], [Invoice Amount]],0)</f>
        <v>0</v>
      </c>
      <c r="I33" s="9">
        <f>IF(AND($M$1-tblInvoices[[#This Row], [Due Date]]&gt;=61,$M$1-tblInvoices[[#This Row], [Due Date]]&lt;=90),tblInvoices[[#This Row], [Invoice Amount]],0)</f>
        <v>0</v>
      </c>
      <c r="J33" s="9">
        <f>IF($M$1-tblInvoices[[#This Row], [Due Date]]&gt;=91,tblInvoices[[#This Row], [Invoice Amount]],0)</f>
        <v>0</v>
      </c>
    </row>
    <row r="34" spans="1:10" ht="14.25" customHeight="1" x14ac:dyDescent="0.25">
      <c r="A34" t="s">
        <v>36</v>
      </c>
      <c r="B34">
        <v>133</v>
      </c>
      <c r="C34" s="8">
        <v>42910</v>
      </c>
      <c r="D34" s="8">
        <f>tblInvoices[[#This Row], [Invoice Date]]+30</f>
        <v>42940</v>
      </c>
      <c r="E34" s="9">
        <v>914</v>
      </c>
      <c r="F34" s="9">
        <f>IF($M$1&gt;tblInvoices[[#This Row], [Due Date]],tblInvoices[[#This Row], [Invoice Amount]],0)</f>
        <v>914</v>
      </c>
      <c r="G34" s="9">
        <f>IF(AND($M$1-tblInvoices[[#This Row], [Due Date]]&gt;=1,$M$1-tblInvoices[[#This Row], [Due Date]]&lt;=30),tblInvoices[[#This Row], [Invoice Amount]],0)</f>
        <v>914</v>
      </c>
      <c r="H34" s="9">
        <f>IF(AND($M$1-tblInvoices[[#This Row], [Due Date]]&gt;=31,$M$1-tblInvoices[[#This Row], [Due Date]]&lt;=60),tblInvoices[[#This Row], [Invoice Amount]],0)</f>
        <v>0</v>
      </c>
      <c r="I34" s="9">
        <f>IF(AND($M$1-tblInvoices[[#This Row], [Due Date]]&gt;=61,$M$1-tblInvoices[[#This Row], [Due Date]]&lt;=90),tblInvoices[[#This Row], [Invoice Amount]],0)</f>
        <v>0</v>
      </c>
      <c r="J34" s="9">
        <f>IF($M$1-tblInvoices[[#This Row], [Due Date]]&gt;=91,tblInvoices[[#This Row], [Invoice Amount]],0)</f>
        <v>0</v>
      </c>
    </row>
    <row r="35" spans="1:10" ht="14.25" customHeight="1" x14ac:dyDescent="0.25">
      <c r="A35" t="s">
        <v>40</v>
      </c>
      <c r="B35">
        <v>134</v>
      </c>
      <c r="C35" s="8">
        <v>42897</v>
      </c>
      <c r="D35" s="8">
        <f>tblInvoices[[#This Row], [Invoice Date]]+30</f>
        <v>42927</v>
      </c>
      <c r="E35" s="9">
        <v>772</v>
      </c>
      <c r="F35" s="9">
        <f>IF($M$1&gt;tblInvoices[[#This Row], [Due Date]],tblInvoices[[#This Row], [Invoice Amount]],0)</f>
        <v>772</v>
      </c>
      <c r="G35" s="9">
        <f>IF(AND($M$1-tblInvoices[[#This Row], [Due Date]]&gt;=1,$M$1-tblInvoices[[#This Row], [Due Date]]&lt;=30),tblInvoices[[#This Row], [Invoice Amount]],0)</f>
        <v>772</v>
      </c>
      <c r="H35" s="9">
        <f>IF(AND($M$1-tblInvoices[[#This Row], [Due Date]]&gt;=31,$M$1-tblInvoices[[#This Row], [Due Date]]&lt;=60),tblInvoices[[#This Row], [Invoice Amount]],0)</f>
        <v>0</v>
      </c>
      <c r="I35" s="9">
        <f>IF(AND($M$1-tblInvoices[[#This Row], [Due Date]]&gt;=61,$M$1-tblInvoices[[#This Row], [Due Date]]&lt;=90),tblInvoices[[#This Row], [Invoice Amount]],0)</f>
        <v>0</v>
      </c>
      <c r="J35" s="9">
        <f>IF($M$1-tblInvoices[[#This Row], [Due Date]]&gt;=91,tblInvoices[[#This Row], [Invoice Amount]],0)</f>
        <v>0</v>
      </c>
    </row>
    <row r="36" spans="1:10" ht="14.25" customHeight="1" x14ac:dyDescent="0.25">
      <c r="A36" t="s">
        <v>44</v>
      </c>
      <c r="B36">
        <v>135</v>
      </c>
      <c r="C36" s="8">
        <v>42909</v>
      </c>
      <c r="D36" s="8">
        <f>tblInvoices[[#This Row], [Invoice Date]]+30</f>
        <v>42939</v>
      </c>
      <c r="E36" s="9">
        <v>628</v>
      </c>
      <c r="F36" s="9">
        <f>IF($M$1&gt;tblInvoices[[#This Row], [Due Date]],tblInvoices[[#This Row], [Invoice Amount]],0)</f>
        <v>628</v>
      </c>
      <c r="G36" s="9">
        <f>IF(AND($M$1-tblInvoices[[#This Row], [Due Date]]&gt;=1,$M$1-tblInvoices[[#This Row], [Due Date]]&lt;=30),tblInvoices[[#This Row], [Invoice Amount]],0)</f>
        <v>628</v>
      </c>
      <c r="H36" s="9">
        <f>IF(AND($M$1-tblInvoices[[#This Row], [Due Date]]&gt;=31,$M$1-tblInvoices[[#This Row], [Due Date]]&lt;=60),tblInvoices[[#This Row], [Invoice Amount]],0)</f>
        <v>0</v>
      </c>
      <c r="I36" s="9">
        <f>IF(AND($M$1-tblInvoices[[#This Row], [Due Date]]&gt;=61,$M$1-tblInvoices[[#This Row], [Due Date]]&lt;=90),tblInvoices[[#This Row], [Invoice Amount]],0)</f>
        <v>0</v>
      </c>
      <c r="J36" s="9">
        <f>IF($M$1-tblInvoices[[#This Row], [Due Date]]&gt;=91,tblInvoices[[#This Row], [Invoice Amount]],0)</f>
        <v>0</v>
      </c>
    </row>
    <row r="37" spans="1:10" ht="14.25" customHeight="1" x14ac:dyDescent="0.25">
      <c r="A37" t="s">
        <v>36</v>
      </c>
      <c r="B37">
        <v>136</v>
      </c>
      <c r="C37" s="8">
        <v>42927</v>
      </c>
      <c r="D37" s="8">
        <f>tblInvoices[[#This Row], [Invoice Date]]+30</f>
        <v>42957</v>
      </c>
      <c r="E37" s="9">
        <v>499</v>
      </c>
      <c r="F37" s="9">
        <f>IF($M$1&gt;tblInvoices[[#This Row], [Due Date]],tblInvoices[[#This Row], [Invoice Amount]],0)</f>
        <v>0</v>
      </c>
      <c r="G37" s="9">
        <f>IF(AND($M$1-tblInvoices[[#This Row], [Due Date]]&gt;=1,$M$1-tblInvoices[[#This Row], [Due Date]]&lt;=30),tblInvoices[[#This Row], [Invoice Amount]],0)</f>
        <v>0</v>
      </c>
      <c r="H37" s="9">
        <f>IF(AND($M$1-tblInvoices[[#This Row], [Due Date]]&gt;=31,$M$1-tblInvoices[[#This Row], [Due Date]]&lt;=60),tblInvoices[[#This Row], [Invoice Amount]],0)</f>
        <v>0</v>
      </c>
      <c r="I37" s="9">
        <f>IF(AND($M$1-tblInvoices[[#This Row], [Due Date]]&gt;=61,$M$1-tblInvoices[[#This Row], [Due Date]]&lt;=90),tblInvoices[[#This Row], [Invoice Amount]],0)</f>
        <v>0</v>
      </c>
      <c r="J37" s="9">
        <f>IF($M$1-tblInvoices[[#This Row], [Due Date]]&gt;=91,tblInvoices[[#This Row], [Invoice Amount]],0)</f>
        <v>0</v>
      </c>
    </row>
    <row r="38" spans="1:10" ht="14.25" customHeight="1" x14ac:dyDescent="0.25">
      <c r="A38" t="s">
        <v>36</v>
      </c>
      <c r="B38">
        <v>137</v>
      </c>
      <c r="C38" s="8">
        <v>42924</v>
      </c>
      <c r="D38" s="8">
        <f>tblInvoices[[#This Row], [Invoice Date]]+30</f>
        <v>42954</v>
      </c>
      <c r="E38" s="9">
        <v>777</v>
      </c>
      <c r="F38" s="9">
        <f>IF($M$1&gt;tblInvoices[[#This Row], [Due Date]],tblInvoices[[#This Row], [Invoice Amount]],0)</f>
        <v>0</v>
      </c>
      <c r="G38" s="9">
        <f>IF(AND($M$1-tblInvoices[[#This Row], [Due Date]]&gt;=1,$M$1-tblInvoices[[#This Row], [Due Date]]&lt;=30),tblInvoices[[#This Row], [Invoice Amount]],0)</f>
        <v>0</v>
      </c>
      <c r="H38" s="9">
        <f>IF(AND($M$1-tblInvoices[[#This Row], [Due Date]]&gt;=31,$M$1-tblInvoices[[#This Row], [Due Date]]&lt;=60),tblInvoices[[#This Row], [Invoice Amount]],0)</f>
        <v>0</v>
      </c>
      <c r="I38" s="9">
        <f>IF(AND($M$1-tblInvoices[[#This Row], [Due Date]]&gt;=61,$M$1-tblInvoices[[#This Row], [Due Date]]&lt;=90),tblInvoices[[#This Row], [Invoice Amount]],0)</f>
        <v>0</v>
      </c>
      <c r="J38" s="9">
        <f>IF($M$1-tblInvoices[[#This Row], [Due Date]]&gt;=91,tblInvoices[[#This Row], [Invoice Amount]],0)</f>
        <v>0</v>
      </c>
    </row>
    <row r="39" spans="1:10" ht="14.25" customHeight="1" x14ac:dyDescent="0.25">
      <c r="A39" t="s">
        <v>23</v>
      </c>
      <c r="B39">
        <v>138</v>
      </c>
      <c r="C39" s="8">
        <v>42863</v>
      </c>
      <c r="D39" s="8">
        <f>tblInvoices[[#This Row], [Invoice Date]]+30</f>
        <v>42893</v>
      </c>
      <c r="E39" s="9">
        <v>804</v>
      </c>
      <c r="F39" s="9">
        <f>IF($M$1&gt;tblInvoices[[#This Row], [Due Date]],tblInvoices[[#This Row], [Invoice Amount]],0)</f>
        <v>804</v>
      </c>
      <c r="G39" s="9">
        <f>IF(AND($M$1-tblInvoices[[#This Row], [Due Date]]&gt;=1,$M$1-tblInvoices[[#This Row], [Due Date]]&lt;=30),tblInvoices[[#This Row], [Invoice Amount]],0)</f>
        <v>0</v>
      </c>
      <c r="H39" s="9">
        <f>IF(AND($M$1-tblInvoices[[#This Row], [Due Date]]&gt;=31,$M$1-tblInvoices[[#This Row], [Due Date]]&lt;=60),tblInvoices[[#This Row], [Invoice Amount]],0)</f>
        <v>804</v>
      </c>
      <c r="I39" s="9">
        <f>IF(AND($M$1-tblInvoices[[#This Row], [Due Date]]&gt;=61,$M$1-tblInvoices[[#This Row], [Due Date]]&lt;=90),tblInvoices[[#This Row], [Invoice Amount]],0)</f>
        <v>0</v>
      </c>
      <c r="J39" s="9">
        <f>IF($M$1-tblInvoices[[#This Row], [Due Date]]&gt;=91,tblInvoices[[#This Row], [Invoice Amount]],0)</f>
        <v>0</v>
      </c>
    </row>
    <row r="40" spans="1:10" ht="14.25" customHeight="1" x14ac:dyDescent="0.25">
      <c r="A40" t="s">
        <v>17</v>
      </c>
      <c r="B40">
        <v>139</v>
      </c>
      <c r="C40" s="8">
        <v>42866</v>
      </c>
      <c r="D40" s="8">
        <f>tblInvoices[[#This Row], [Invoice Date]]+30</f>
        <v>42896</v>
      </c>
      <c r="E40" s="9">
        <v>575</v>
      </c>
      <c r="F40" s="9">
        <f>IF($M$1&gt;tblInvoices[[#This Row], [Due Date]],tblInvoices[[#This Row], [Invoice Amount]],0)</f>
        <v>575</v>
      </c>
      <c r="G40" s="9">
        <f>IF(AND($M$1-tblInvoices[[#This Row], [Due Date]]&gt;=1,$M$1-tblInvoices[[#This Row], [Due Date]]&lt;=30),tblInvoices[[#This Row], [Invoice Amount]],0)</f>
        <v>0</v>
      </c>
      <c r="H40" s="9">
        <f>IF(AND($M$1-tblInvoices[[#This Row], [Due Date]]&gt;=31,$M$1-tblInvoices[[#This Row], [Due Date]]&lt;=60),tblInvoices[[#This Row], [Invoice Amount]],0)</f>
        <v>575</v>
      </c>
      <c r="I40" s="9">
        <f>IF(AND($M$1-tblInvoices[[#This Row], [Due Date]]&gt;=61,$M$1-tblInvoices[[#This Row], [Due Date]]&lt;=90),tblInvoices[[#This Row], [Invoice Amount]],0)</f>
        <v>0</v>
      </c>
      <c r="J40" s="9">
        <f>IF($M$1-tblInvoices[[#This Row], [Due Date]]&gt;=91,tblInvoices[[#This Row], [Invoice Amount]],0)</f>
        <v>0</v>
      </c>
    </row>
    <row r="41" spans="1:10" ht="14.25" customHeight="1" x14ac:dyDescent="0.25">
      <c r="A41" t="s">
        <v>23</v>
      </c>
      <c r="B41">
        <v>140</v>
      </c>
      <c r="C41" s="8">
        <v>42844</v>
      </c>
      <c r="D41" s="8">
        <f>tblInvoices[[#This Row], [Invoice Date]]+30</f>
        <v>42874</v>
      </c>
      <c r="E41" s="9">
        <v>785</v>
      </c>
      <c r="F41" s="9">
        <f>IF($M$1&gt;tblInvoices[[#This Row], [Due Date]],tblInvoices[[#This Row], [Invoice Amount]],0)</f>
        <v>785</v>
      </c>
      <c r="G41" s="9">
        <f>IF(AND($M$1-tblInvoices[[#This Row], [Due Date]]&gt;=1,$M$1-tblInvoices[[#This Row], [Due Date]]&lt;=30),tblInvoices[[#This Row], [Invoice Amount]],0)</f>
        <v>0</v>
      </c>
      <c r="H41" s="9">
        <f>IF(AND($M$1-tblInvoices[[#This Row], [Due Date]]&gt;=31,$M$1-tblInvoices[[#This Row], [Due Date]]&lt;=60),tblInvoices[[#This Row], [Invoice Amount]],0)</f>
        <v>0</v>
      </c>
      <c r="I41" s="9">
        <f>IF(AND($M$1-tblInvoices[[#This Row], [Due Date]]&gt;=61,$M$1-tblInvoices[[#This Row], [Due Date]]&lt;=90),tblInvoices[[#This Row], [Invoice Amount]],0)</f>
        <v>785</v>
      </c>
      <c r="J41" s="9">
        <f>IF($M$1-tblInvoices[[#This Row], [Due Date]]&gt;=91,tblInvoices[[#This Row], [Invoice Amount]],0)</f>
        <v>0</v>
      </c>
    </row>
    <row r="42" spans="1:10" ht="14.25" customHeight="1" x14ac:dyDescent="0.25">
      <c r="A42" t="s">
        <v>16</v>
      </c>
      <c r="B42">
        <v>141</v>
      </c>
      <c r="C42" s="8">
        <v>42890</v>
      </c>
      <c r="D42" s="8">
        <f>tblInvoices[[#This Row], [Invoice Date]]+30</f>
        <v>42920</v>
      </c>
      <c r="E42" s="9">
        <v>542</v>
      </c>
      <c r="F42" s="9">
        <f>IF($M$1&gt;tblInvoices[[#This Row], [Due Date]],tblInvoices[[#This Row], [Invoice Amount]],0)</f>
        <v>542</v>
      </c>
      <c r="G42" s="9">
        <f>IF(AND($M$1-tblInvoices[[#This Row], [Due Date]]&gt;=1,$M$1-tblInvoices[[#This Row], [Due Date]]&lt;=30),tblInvoices[[#This Row], [Invoice Amount]],0)</f>
        <v>542</v>
      </c>
      <c r="H42" s="9">
        <f>IF(AND($M$1-tblInvoices[[#This Row], [Due Date]]&gt;=31,$M$1-tblInvoices[[#This Row], [Due Date]]&lt;=60),tblInvoices[[#This Row], [Invoice Amount]],0)</f>
        <v>0</v>
      </c>
      <c r="I42" s="9">
        <f>IF(AND($M$1-tblInvoices[[#This Row], [Due Date]]&gt;=61,$M$1-tblInvoices[[#This Row], [Due Date]]&lt;=90),tblInvoices[[#This Row], [Invoice Amount]],0)</f>
        <v>0</v>
      </c>
      <c r="J42" s="9">
        <f>IF($M$1-tblInvoices[[#This Row], [Due Date]]&gt;=91,tblInvoices[[#This Row], [Invoice Amount]],0)</f>
        <v>0</v>
      </c>
    </row>
    <row r="43" spans="1:10" ht="14.25" customHeight="1" x14ac:dyDescent="0.25">
      <c r="A43" t="s">
        <v>39</v>
      </c>
      <c r="B43">
        <v>142</v>
      </c>
      <c r="C43" s="8">
        <v>42931</v>
      </c>
      <c r="D43" s="8">
        <f>tblInvoices[[#This Row], [Invoice Date]]+30</f>
        <v>42961</v>
      </c>
      <c r="E43" s="9">
        <v>700</v>
      </c>
      <c r="F43" s="9">
        <f>IF($M$1&gt;tblInvoices[[#This Row], [Due Date]],tblInvoices[[#This Row], [Invoice Amount]],0)</f>
        <v>0</v>
      </c>
      <c r="G43" s="9">
        <f>IF(AND($M$1-tblInvoices[[#This Row], [Due Date]]&gt;=1,$M$1-tblInvoices[[#This Row], [Due Date]]&lt;=30),tblInvoices[[#This Row], [Invoice Amount]],0)</f>
        <v>0</v>
      </c>
      <c r="H43" s="9">
        <f>IF(AND($M$1-tblInvoices[[#This Row], [Due Date]]&gt;=31,$M$1-tblInvoices[[#This Row], [Due Date]]&lt;=60),tblInvoices[[#This Row], [Invoice Amount]],0)</f>
        <v>0</v>
      </c>
      <c r="I43" s="9">
        <f>IF(AND($M$1-tblInvoices[[#This Row], [Due Date]]&gt;=61,$M$1-tblInvoices[[#This Row], [Due Date]]&lt;=90),tblInvoices[[#This Row], [Invoice Amount]],0)</f>
        <v>0</v>
      </c>
      <c r="J43" s="9">
        <f>IF($M$1-tblInvoices[[#This Row], [Due Date]]&gt;=91,tblInvoices[[#This Row], [Invoice Amount]],0)</f>
        <v>0</v>
      </c>
    </row>
    <row r="44" spans="1:10" ht="14.25" customHeight="1" x14ac:dyDescent="0.25">
      <c r="A44" t="s">
        <v>47</v>
      </c>
      <c r="B44">
        <v>143</v>
      </c>
      <c r="C44" s="8">
        <v>42880</v>
      </c>
      <c r="D44" s="8">
        <f>tblInvoices[[#This Row], [Invoice Date]]+30</f>
        <v>42910</v>
      </c>
      <c r="E44" s="9">
        <v>998</v>
      </c>
      <c r="F44" s="9">
        <f>IF($M$1&gt;tblInvoices[[#This Row], [Due Date]],tblInvoices[[#This Row], [Invoice Amount]],0)</f>
        <v>998</v>
      </c>
      <c r="G44" s="9">
        <f>IF(AND($M$1-tblInvoices[[#This Row], [Due Date]]&gt;=1,$M$1-tblInvoices[[#This Row], [Due Date]]&lt;=30),tblInvoices[[#This Row], [Invoice Amount]],0)</f>
        <v>0</v>
      </c>
      <c r="H44" s="9">
        <f>IF(AND($M$1-tblInvoices[[#This Row], [Due Date]]&gt;=31,$M$1-tblInvoices[[#This Row], [Due Date]]&lt;=60),tblInvoices[[#This Row], [Invoice Amount]],0)</f>
        <v>998</v>
      </c>
      <c r="I44" s="9">
        <f>IF(AND($M$1-tblInvoices[[#This Row], [Due Date]]&gt;=61,$M$1-tblInvoices[[#This Row], [Due Date]]&lt;=90),tblInvoices[[#This Row], [Invoice Amount]],0)</f>
        <v>0</v>
      </c>
      <c r="J44" s="9">
        <f>IF($M$1-tblInvoices[[#This Row], [Due Date]]&gt;=91,tblInvoices[[#This Row], [Invoice Amount]],0)</f>
        <v>0</v>
      </c>
    </row>
    <row r="45" spans="1:10" ht="14.25" customHeight="1" x14ac:dyDescent="0.25">
      <c r="A45" t="s">
        <v>20</v>
      </c>
      <c r="B45">
        <v>144</v>
      </c>
      <c r="C45" s="8">
        <v>42903</v>
      </c>
      <c r="D45" s="8">
        <f>tblInvoices[[#This Row], [Invoice Date]]+30</f>
        <v>42933</v>
      </c>
      <c r="E45" s="9">
        <v>767</v>
      </c>
      <c r="F45" s="9">
        <f>IF($M$1&gt;tblInvoices[[#This Row], [Due Date]],tblInvoices[[#This Row], [Invoice Amount]],0)</f>
        <v>767</v>
      </c>
      <c r="G45" s="9">
        <f>IF(AND($M$1-tblInvoices[[#This Row], [Due Date]]&gt;=1,$M$1-tblInvoices[[#This Row], [Due Date]]&lt;=30),tblInvoices[[#This Row], [Invoice Amount]],0)</f>
        <v>767</v>
      </c>
      <c r="H45" s="9">
        <f>IF(AND($M$1-tblInvoices[[#This Row], [Due Date]]&gt;=31,$M$1-tblInvoices[[#This Row], [Due Date]]&lt;=60),tblInvoices[[#This Row], [Invoice Amount]],0)</f>
        <v>0</v>
      </c>
      <c r="I45" s="9">
        <f>IF(AND($M$1-tblInvoices[[#This Row], [Due Date]]&gt;=61,$M$1-tblInvoices[[#This Row], [Due Date]]&lt;=90),tblInvoices[[#This Row], [Invoice Amount]],0)</f>
        <v>0</v>
      </c>
      <c r="J45" s="9">
        <f>IF($M$1-tblInvoices[[#This Row], [Due Date]]&gt;=91,tblInvoices[[#This Row], [Invoice Amount]],0)</f>
        <v>0</v>
      </c>
    </row>
    <row r="46" spans="1:10" ht="14.25" customHeight="1" x14ac:dyDescent="0.25">
      <c r="A46" t="s">
        <v>47</v>
      </c>
      <c r="B46">
        <v>145</v>
      </c>
      <c r="C46" s="8">
        <v>42939</v>
      </c>
      <c r="D46" s="8">
        <f>tblInvoices[[#This Row], [Invoice Date]]+30</f>
        <v>42969</v>
      </c>
      <c r="E46" s="9">
        <v>870</v>
      </c>
      <c r="F46" s="9">
        <f>IF($M$1&gt;tblInvoices[[#This Row], [Due Date]],tblInvoices[[#This Row], [Invoice Amount]],0)</f>
        <v>0</v>
      </c>
      <c r="G46" s="9">
        <f>IF(AND($M$1-tblInvoices[[#This Row], [Due Date]]&gt;=1,$M$1-tblInvoices[[#This Row], [Due Date]]&lt;=30),tblInvoices[[#This Row], [Invoice Amount]],0)</f>
        <v>0</v>
      </c>
      <c r="H46" s="9">
        <f>IF(AND($M$1-tblInvoices[[#This Row], [Due Date]]&gt;=31,$M$1-tblInvoices[[#This Row], [Due Date]]&lt;=60),tblInvoices[[#This Row], [Invoice Amount]],0)</f>
        <v>0</v>
      </c>
      <c r="I46" s="9">
        <f>IF(AND($M$1-tblInvoices[[#This Row], [Due Date]]&gt;=61,$M$1-tblInvoices[[#This Row], [Due Date]]&lt;=90),tblInvoices[[#This Row], [Invoice Amount]],0)</f>
        <v>0</v>
      </c>
      <c r="J46" s="9">
        <f>IF($M$1-tblInvoices[[#This Row], [Due Date]]&gt;=91,tblInvoices[[#This Row], [Invoice Amount]],0)</f>
        <v>0</v>
      </c>
    </row>
    <row r="47" spans="1:10" ht="14.25" customHeight="1" x14ac:dyDescent="0.25">
      <c r="A47" t="s">
        <v>56</v>
      </c>
      <c r="B47">
        <v>146</v>
      </c>
      <c r="C47" s="8">
        <v>42918</v>
      </c>
      <c r="D47" s="8">
        <f>tblInvoices[[#This Row], [Invoice Date]]+30</f>
        <v>42948</v>
      </c>
      <c r="E47" s="9">
        <v>901</v>
      </c>
      <c r="F47" s="9">
        <f>IF($M$1&gt;tblInvoices[[#This Row], [Due Date]],tblInvoices[[#This Row], [Invoice Amount]],0)</f>
        <v>0</v>
      </c>
      <c r="G47" s="9">
        <f>IF(AND($M$1-tblInvoices[[#This Row], [Due Date]]&gt;=1,$M$1-tblInvoices[[#This Row], [Due Date]]&lt;=30),tblInvoices[[#This Row], [Invoice Amount]],0)</f>
        <v>0</v>
      </c>
      <c r="H47" s="9">
        <f>IF(AND($M$1-tblInvoices[[#This Row], [Due Date]]&gt;=31,$M$1-tblInvoices[[#This Row], [Due Date]]&lt;=60),tblInvoices[[#This Row], [Invoice Amount]],0)</f>
        <v>0</v>
      </c>
      <c r="I47" s="9">
        <f>IF(AND($M$1-tblInvoices[[#This Row], [Due Date]]&gt;=61,$M$1-tblInvoices[[#This Row], [Due Date]]&lt;=90),tblInvoices[[#This Row], [Invoice Amount]],0)</f>
        <v>0</v>
      </c>
      <c r="J47" s="9">
        <f>IF($M$1-tblInvoices[[#This Row], [Due Date]]&gt;=91,tblInvoices[[#This Row], [Invoice Amount]],0)</f>
        <v>0</v>
      </c>
    </row>
    <row r="48" spans="1:10" ht="14.25" customHeight="1" x14ac:dyDescent="0.25">
      <c r="A48" t="s">
        <v>23</v>
      </c>
      <c r="B48">
        <v>147</v>
      </c>
      <c r="C48" s="8">
        <v>42908</v>
      </c>
      <c r="D48" s="8">
        <f>tblInvoices[[#This Row], [Invoice Date]]+30</f>
        <v>42938</v>
      </c>
      <c r="E48" s="9">
        <v>754</v>
      </c>
      <c r="F48" s="9">
        <f>IF($M$1&gt;tblInvoices[[#This Row], [Due Date]],tblInvoices[[#This Row], [Invoice Amount]],0)</f>
        <v>754</v>
      </c>
      <c r="G48" s="9">
        <f>IF(AND($M$1-tblInvoices[[#This Row], [Due Date]]&gt;=1,$M$1-tblInvoices[[#This Row], [Due Date]]&lt;=30),tblInvoices[[#This Row], [Invoice Amount]],0)</f>
        <v>754</v>
      </c>
      <c r="H48" s="9">
        <f>IF(AND($M$1-tblInvoices[[#This Row], [Due Date]]&gt;=31,$M$1-tblInvoices[[#This Row], [Due Date]]&lt;=60),tblInvoices[[#This Row], [Invoice Amount]],0)</f>
        <v>0</v>
      </c>
      <c r="I48" s="9">
        <f>IF(AND($M$1-tblInvoices[[#This Row], [Due Date]]&gt;=61,$M$1-tblInvoices[[#This Row], [Due Date]]&lt;=90),tblInvoices[[#This Row], [Invoice Amount]],0)</f>
        <v>0</v>
      </c>
      <c r="J48" s="9">
        <f>IF($M$1-tblInvoices[[#This Row], [Due Date]]&gt;=91,tblInvoices[[#This Row], [Invoice Amount]],0)</f>
        <v>0</v>
      </c>
    </row>
    <row r="49" spans="1:10" ht="14.25" customHeight="1" x14ac:dyDescent="0.25">
      <c r="A49" t="s">
        <v>32</v>
      </c>
      <c r="B49">
        <v>148</v>
      </c>
      <c r="C49" s="8">
        <v>42871</v>
      </c>
      <c r="D49" s="8">
        <f>tblInvoices[[#This Row], [Invoice Date]]+30</f>
        <v>42901</v>
      </c>
      <c r="E49" s="9">
        <v>778</v>
      </c>
      <c r="F49" s="9">
        <f>IF($M$1&gt;tblInvoices[[#This Row], [Due Date]],tblInvoices[[#This Row], [Invoice Amount]],0)</f>
        <v>778</v>
      </c>
      <c r="G49" s="9">
        <f>IF(AND($M$1-tblInvoices[[#This Row], [Due Date]]&gt;=1,$M$1-tblInvoices[[#This Row], [Due Date]]&lt;=30),tblInvoices[[#This Row], [Invoice Amount]],0)</f>
        <v>0</v>
      </c>
      <c r="H49" s="9">
        <f>IF(AND($M$1-tblInvoices[[#This Row], [Due Date]]&gt;=31,$M$1-tblInvoices[[#This Row], [Due Date]]&lt;=60),tblInvoices[[#This Row], [Invoice Amount]],0)</f>
        <v>778</v>
      </c>
      <c r="I49" s="9">
        <f>IF(AND($M$1-tblInvoices[[#This Row], [Due Date]]&gt;=61,$M$1-tblInvoices[[#This Row], [Due Date]]&lt;=90),tblInvoices[[#This Row], [Invoice Amount]],0)</f>
        <v>0</v>
      </c>
      <c r="J49" s="9">
        <f>IF($M$1-tblInvoices[[#This Row], [Due Date]]&gt;=91,tblInvoices[[#This Row], [Invoice Amount]],0)</f>
        <v>0</v>
      </c>
    </row>
    <row r="50" spans="1:10" ht="14.25" customHeight="1" x14ac:dyDescent="0.25">
      <c r="A50" t="s">
        <v>22</v>
      </c>
      <c r="B50">
        <v>149</v>
      </c>
      <c r="C50" s="8">
        <v>42922</v>
      </c>
      <c r="D50" s="8">
        <f>tblInvoices[[#This Row], [Invoice Date]]+30</f>
        <v>42952</v>
      </c>
      <c r="E50" s="9">
        <v>989</v>
      </c>
      <c r="F50" s="9">
        <f>IF($M$1&gt;tblInvoices[[#This Row], [Due Date]],tblInvoices[[#This Row], [Invoice Amount]],0)</f>
        <v>0</v>
      </c>
      <c r="G50" s="9">
        <f>IF(AND($M$1-tblInvoices[[#This Row], [Due Date]]&gt;=1,$M$1-tblInvoices[[#This Row], [Due Date]]&lt;=30),tblInvoices[[#This Row], [Invoice Amount]],0)</f>
        <v>0</v>
      </c>
      <c r="H50" s="9">
        <f>IF(AND($M$1-tblInvoices[[#This Row], [Due Date]]&gt;=31,$M$1-tblInvoices[[#This Row], [Due Date]]&lt;=60),tblInvoices[[#This Row], [Invoice Amount]],0)</f>
        <v>0</v>
      </c>
      <c r="I50" s="9">
        <f>IF(AND($M$1-tblInvoices[[#This Row], [Due Date]]&gt;=61,$M$1-tblInvoices[[#This Row], [Due Date]]&lt;=90),tblInvoices[[#This Row], [Invoice Amount]],0)</f>
        <v>0</v>
      </c>
      <c r="J50" s="9">
        <f>IF($M$1-tblInvoices[[#This Row], [Due Date]]&gt;=91,tblInvoices[[#This Row], [Invoice Amount]],0)</f>
        <v>0</v>
      </c>
    </row>
    <row r="51" spans="1:10" ht="14.25" customHeight="1" x14ac:dyDescent="0.25">
      <c r="A51" t="s">
        <v>36</v>
      </c>
      <c r="B51">
        <v>150</v>
      </c>
      <c r="C51" s="8">
        <v>42872</v>
      </c>
      <c r="D51" s="8">
        <f>tblInvoices[[#This Row], [Invoice Date]]+30</f>
        <v>42902</v>
      </c>
      <c r="E51" s="9">
        <v>829</v>
      </c>
      <c r="F51" s="9">
        <f>IF($M$1&gt;tblInvoices[[#This Row], [Due Date]],tblInvoices[[#This Row], [Invoice Amount]],0)</f>
        <v>829</v>
      </c>
      <c r="G51" s="9">
        <f>IF(AND($M$1-tblInvoices[[#This Row], [Due Date]]&gt;=1,$M$1-tblInvoices[[#This Row], [Due Date]]&lt;=30),tblInvoices[[#This Row], [Invoice Amount]],0)</f>
        <v>0</v>
      </c>
      <c r="H51" s="9">
        <f>IF(AND($M$1-tblInvoices[[#This Row], [Due Date]]&gt;=31,$M$1-tblInvoices[[#This Row], [Due Date]]&lt;=60),tblInvoices[[#This Row], [Invoice Amount]],0)</f>
        <v>829</v>
      </c>
      <c r="I51" s="9">
        <f>IF(AND($M$1-tblInvoices[[#This Row], [Due Date]]&gt;=61,$M$1-tblInvoices[[#This Row], [Due Date]]&lt;=90),tblInvoices[[#This Row], [Invoice Amount]],0)</f>
        <v>0</v>
      </c>
      <c r="J51" s="9">
        <f>IF($M$1-tblInvoices[[#This Row], [Due Date]]&gt;=91,tblInvoices[[#This Row], [Invoice Amount]],0)</f>
        <v>0</v>
      </c>
    </row>
    <row r="52" spans="1:10" ht="14.25" customHeight="1" x14ac:dyDescent="0.25">
      <c r="A52" t="s">
        <v>18</v>
      </c>
      <c r="B52">
        <v>151</v>
      </c>
      <c r="C52" s="8">
        <v>42895</v>
      </c>
      <c r="D52" s="8">
        <f>tblInvoices[[#This Row], [Invoice Date]]+30</f>
        <v>42925</v>
      </c>
      <c r="E52" s="9">
        <v>928</v>
      </c>
      <c r="F52" s="9">
        <f>IF($M$1&gt;tblInvoices[[#This Row], [Due Date]],tblInvoices[[#This Row], [Invoice Amount]],0)</f>
        <v>928</v>
      </c>
      <c r="G52" s="9">
        <f>IF(AND($M$1-tblInvoices[[#This Row], [Due Date]]&gt;=1,$M$1-tblInvoices[[#This Row], [Due Date]]&lt;=30),tblInvoices[[#This Row], [Invoice Amount]],0)</f>
        <v>928</v>
      </c>
      <c r="H52" s="9">
        <f>IF(AND($M$1-tblInvoices[[#This Row], [Due Date]]&gt;=31,$M$1-tblInvoices[[#This Row], [Due Date]]&lt;=60),tblInvoices[[#This Row], [Invoice Amount]],0)</f>
        <v>0</v>
      </c>
      <c r="I52" s="9">
        <f>IF(AND($M$1-tblInvoices[[#This Row], [Due Date]]&gt;=61,$M$1-tblInvoices[[#This Row], [Due Date]]&lt;=90),tblInvoices[[#This Row], [Invoice Amount]],0)</f>
        <v>0</v>
      </c>
      <c r="J52" s="9">
        <f>IF($M$1-tblInvoices[[#This Row], [Due Date]]&gt;=91,tblInvoices[[#This Row], [Invoice Amount]],0)</f>
        <v>0</v>
      </c>
    </row>
    <row r="53" spans="1:10" ht="14.25" customHeight="1" x14ac:dyDescent="0.25">
      <c r="A53" t="s">
        <v>29</v>
      </c>
      <c r="B53">
        <v>152</v>
      </c>
      <c r="C53" s="8">
        <v>42907</v>
      </c>
      <c r="D53" s="8">
        <f>tblInvoices[[#This Row], [Invoice Date]]+30</f>
        <v>42937</v>
      </c>
      <c r="E53" s="9">
        <v>920</v>
      </c>
      <c r="F53" s="9">
        <f>IF($M$1&gt;tblInvoices[[#This Row], [Due Date]],tblInvoices[[#This Row], [Invoice Amount]],0)</f>
        <v>920</v>
      </c>
      <c r="G53" s="9">
        <f>IF(AND($M$1-tblInvoices[[#This Row], [Due Date]]&gt;=1,$M$1-tblInvoices[[#This Row], [Due Date]]&lt;=30),tblInvoices[[#This Row], [Invoice Amount]],0)</f>
        <v>920</v>
      </c>
      <c r="H53" s="9">
        <f>IF(AND($M$1-tblInvoices[[#This Row], [Due Date]]&gt;=31,$M$1-tblInvoices[[#This Row], [Due Date]]&lt;=60),tblInvoices[[#This Row], [Invoice Amount]],0)</f>
        <v>0</v>
      </c>
      <c r="I53" s="9">
        <f>IF(AND($M$1-tblInvoices[[#This Row], [Due Date]]&gt;=61,$M$1-tblInvoices[[#This Row], [Due Date]]&lt;=90),tblInvoices[[#This Row], [Invoice Amount]],0)</f>
        <v>0</v>
      </c>
      <c r="J53" s="9">
        <f>IF($M$1-tblInvoices[[#This Row], [Due Date]]&gt;=91,tblInvoices[[#This Row], [Invoice Amount]],0)</f>
        <v>0</v>
      </c>
    </row>
    <row r="54" spans="1:10" ht="14.25" customHeight="1" x14ac:dyDescent="0.25">
      <c r="A54" t="s">
        <v>27</v>
      </c>
      <c r="B54">
        <v>153</v>
      </c>
      <c r="C54" s="8">
        <v>42912</v>
      </c>
      <c r="D54" s="8">
        <f>tblInvoices[[#This Row], [Invoice Date]]+30</f>
        <v>42942</v>
      </c>
      <c r="E54" s="9">
        <v>867</v>
      </c>
      <c r="F54" s="9">
        <f>IF($M$1&gt;tblInvoices[[#This Row], [Due Date]],tblInvoices[[#This Row], [Invoice Amount]],0)</f>
        <v>867</v>
      </c>
      <c r="G54" s="9">
        <f>IF(AND($M$1-tblInvoices[[#This Row], [Due Date]]&gt;=1,$M$1-tblInvoices[[#This Row], [Due Date]]&lt;=30),tblInvoices[[#This Row], [Invoice Amount]],0)</f>
        <v>867</v>
      </c>
      <c r="H54" s="9">
        <f>IF(AND($M$1-tblInvoices[[#This Row], [Due Date]]&gt;=31,$M$1-tblInvoices[[#This Row], [Due Date]]&lt;=60),tblInvoices[[#This Row], [Invoice Amount]],0)</f>
        <v>0</v>
      </c>
      <c r="I54" s="9">
        <f>IF(AND($M$1-tblInvoices[[#This Row], [Due Date]]&gt;=61,$M$1-tblInvoices[[#This Row], [Due Date]]&lt;=90),tblInvoices[[#This Row], [Invoice Amount]],0)</f>
        <v>0</v>
      </c>
      <c r="J54" s="9">
        <f>IF($M$1-tblInvoices[[#This Row], [Due Date]]&gt;=91,tblInvoices[[#This Row], [Invoice Amount]],0)</f>
        <v>0</v>
      </c>
    </row>
    <row r="55" spans="1:10" ht="14.25" customHeight="1" x14ac:dyDescent="0.25">
      <c r="A55" t="s">
        <v>57</v>
      </c>
      <c r="B55">
        <v>154</v>
      </c>
      <c r="C55" s="8">
        <v>42923</v>
      </c>
      <c r="D55" s="8">
        <f>tblInvoices[[#This Row], [Invoice Date]]+30</f>
        <v>42953</v>
      </c>
      <c r="E55" s="9">
        <v>843</v>
      </c>
      <c r="F55" s="9">
        <f>IF($M$1&gt;tblInvoices[[#This Row], [Due Date]],tblInvoices[[#This Row], [Invoice Amount]],0)</f>
        <v>0</v>
      </c>
      <c r="G55" s="9">
        <f>IF(AND($M$1-tblInvoices[[#This Row], [Due Date]]&gt;=1,$M$1-tblInvoices[[#This Row], [Due Date]]&lt;=30),tblInvoices[[#This Row], [Invoice Amount]],0)</f>
        <v>0</v>
      </c>
      <c r="H55" s="9">
        <f>IF(AND($M$1-tblInvoices[[#This Row], [Due Date]]&gt;=31,$M$1-tblInvoices[[#This Row], [Due Date]]&lt;=60),tblInvoices[[#This Row], [Invoice Amount]],0)</f>
        <v>0</v>
      </c>
      <c r="I55" s="9">
        <f>IF(AND($M$1-tblInvoices[[#This Row], [Due Date]]&gt;=61,$M$1-tblInvoices[[#This Row], [Due Date]]&lt;=90),tblInvoices[[#This Row], [Invoice Amount]],0)</f>
        <v>0</v>
      </c>
      <c r="J55" s="9">
        <f>IF($M$1-tblInvoices[[#This Row], [Due Date]]&gt;=91,tblInvoices[[#This Row], [Invoice Amount]],0)</f>
        <v>0</v>
      </c>
    </row>
    <row r="56" spans="1:10" ht="14.25" customHeight="1" x14ac:dyDescent="0.25">
      <c r="A56" t="s">
        <v>41</v>
      </c>
      <c r="B56">
        <v>155</v>
      </c>
      <c r="C56" s="8">
        <v>42871</v>
      </c>
      <c r="D56" s="8">
        <f>tblInvoices[[#This Row], [Invoice Date]]+30</f>
        <v>42901</v>
      </c>
      <c r="E56" s="9">
        <v>486</v>
      </c>
      <c r="F56" s="9">
        <f>IF($M$1&gt;tblInvoices[[#This Row], [Due Date]],tblInvoices[[#This Row], [Invoice Amount]],0)</f>
        <v>486</v>
      </c>
      <c r="G56" s="9">
        <f>IF(AND($M$1-tblInvoices[[#This Row], [Due Date]]&gt;=1,$M$1-tblInvoices[[#This Row], [Due Date]]&lt;=30),tblInvoices[[#This Row], [Invoice Amount]],0)</f>
        <v>0</v>
      </c>
      <c r="H56" s="9">
        <f>IF(AND($M$1-tblInvoices[[#This Row], [Due Date]]&gt;=31,$M$1-tblInvoices[[#This Row], [Due Date]]&lt;=60),tblInvoices[[#This Row], [Invoice Amount]],0)</f>
        <v>486</v>
      </c>
      <c r="I56" s="9">
        <f>IF(AND($M$1-tblInvoices[[#This Row], [Due Date]]&gt;=61,$M$1-tblInvoices[[#This Row], [Due Date]]&lt;=90),tblInvoices[[#This Row], [Invoice Amount]],0)</f>
        <v>0</v>
      </c>
      <c r="J56" s="9">
        <f>IF($M$1-tblInvoices[[#This Row], [Due Date]]&gt;=91,tblInvoices[[#This Row], [Invoice Amount]],0)</f>
        <v>0</v>
      </c>
    </row>
    <row r="57" spans="1:10" ht="14.25" customHeight="1" x14ac:dyDescent="0.25">
      <c r="A57" t="s">
        <v>29</v>
      </c>
      <c r="B57">
        <v>156</v>
      </c>
      <c r="C57" s="8">
        <v>42924</v>
      </c>
      <c r="D57" s="8">
        <f>tblInvoices[[#This Row], [Invoice Date]]+30</f>
        <v>42954</v>
      </c>
      <c r="E57" s="9">
        <v>912</v>
      </c>
      <c r="F57" s="9">
        <f>IF($M$1&gt;tblInvoices[[#This Row], [Due Date]],tblInvoices[[#This Row], [Invoice Amount]],0)</f>
        <v>0</v>
      </c>
      <c r="G57" s="9">
        <f>IF(AND($M$1-tblInvoices[[#This Row], [Due Date]]&gt;=1,$M$1-tblInvoices[[#This Row], [Due Date]]&lt;=30),tblInvoices[[#This Row], [Invoice Amount]],0)</f>
        <v>0</v>
      </c>
      <c r="H57" s="9">
        <f>IF(AND($M$1-tblInvoices[[#This Row], [Due Date]]&gt;=31,$M$1-tblInvoices[[#This Row], [Due Date]]&lt;=60),tblInvoices[[#This Row], [Invoice Amount]],0)</f>
        <v>0</v>
      </c>
      <c r="I57" s="9">
        <f>IF(AND($M$1-tblInvoices[[#This Row], [Due Date]]&gt;=61,$M$1-tblInvoices[[#This Row], [Due Date]]&lt;=90),tblInvoices[[#This Row], [Invoice Amount]],0)</f>
        <v>0</v>
      </c>
      <c r="J57" s="9">
        <f>IF($M$1-tblInvoices[[#This Row], [Due Date]]&gt;=91,tblInvoices[[#This Row], [Invoice Amount]],0)</f>
        <v>0</v>
      </c>
    </row>
    <row r="58" spans="1:10" ht="14.25" customHeight="1" x14ac:dyDescent="0.25">
      <c r="A58" t="s">
        <v>24</v>
      </c>
      <c r="B58">
        <v>157</v>
      </c>
      <c r="C58" s="8">
        <v>42884</v>
      </c>
      <c r="D58" s="8">
        <f>tblInvoices[[#This Row], [Invoice Date]]+30</f>
        <v>42914</v>
      </c>
      <c r="E58" s="9">
        <v>390</v>
      </c>
      <c r="F58" s="9">
        <f>IF($M$1&gt;tblInvoices[[#This Row], [Due Date]],tblInvoices[[#This Row], [Invoice Amount]],0)</f>
        <v>390</v>
      </c>
      <c r="G58" s="9">
        <f>IF(AND($M$1-tblInvoices[[#This Row], [Due Date]]&gt;=1,$M$1-tblInvoices[[#This Row], [Due Date]]&lt;=30),tblInvoices[[#This Row], [Invoice Amount]],0)</f>
        <v>0</v>
      </c>
      <c r="H58" s="9">
        <f>IF(AND($M$1-tblInvoices[[#This Row], [Due Date]]&gt;=31,$M$1-tblInvoices[[#This Row], [Due Date]]&lt;=60),tblInvoices[[#This Row], [Invoice Amount]],0)</f>
        <v>390</v>
      </c>
      <c r="I58" s="9">
        <f>IF(AND($M$1-tblInvoices[[#This Row], [Due Date]]&gt;=61,$M$1-tblInvoices[[#This Row], [Due Date]]&lt;=90),tblInvoices[[#This Row], [Invoice Amount]],0)</f>
        <v>0</v>
      </c>
      <c r="J58" s="9">
        <f>IF($M$1-tblInvoices[[#This Row], [Due Date]]&gt;=91,tblInvoices[[#This Row], [Invoice Amount]],0)</f>
        <v>0</v>
      </c>
    </row>
    <row r="59" spans="1:10" ht="14.25" customHeight="1" x14ac:dyDescent="0.25">
      <c r="A59" t="s">
        <v>25</v>
      </c>
      <c r="B59">
        <v>158</v>
      </c>
      <c r="C59" s="8">
        <v>42868</v>
      </c>
      <c r="D59" s="8">
        <f>tblInvoices[[#This Row], [Invoice Date]]+30</f>
        <v>42898</v>
      </c>
      <c r="E59" s="9">
        <v>950</v>
      </c>
      <c r="F59" s="9">
        <f>IF($M$1&gt;tblInvoices[[#This Row], [Due Date]],tblInvoices[[#This Row], [Invoice Amount]],0)</f>
        <v>950</v>
      </c>
      <c r="G59" s="9">
        <f>IF(AND($M$1-tblInvoices[[#This Row], [Due Date]]&gt;=1,$M$1-tblInvoices[[#This Row], [Due Date]]&lt;=30),tblInvoices[[#This Row], [Invoice Amount]],0)</f>
        <v>0</v>
      </c>
      <c r="H59" s="9">
        <f>IF(AND($M$1-tblInvoices[[#This Row], [Due Date]]&gt;=31,$M$1-tblInvoices[[#This Row], [Due Date]]&lt;=60),tblInvoices[[#This Row], [Invoice Amount]],0)</f>
        <v>950</v>
      </c>
      <c r="I59" s="9">
        <f>IF(AND($M$1-tblInvoices[[#This Row], [Due Date]]&gt;=61,$M$1-tblInvoices[[#This Row], [Due Date]]&lt;=90),tblInvoices[[#This Row], [Invoice Amount]],0)</f>
        <v>0</v>
      </c>
      <c r="J59" s="9">
        <f>IF($M$1-tblInvoices[[#This Row], [Due Date]]&gt;=91,tblInvoices[[#This Row], [Invoice Amount]],0)</f>
        <v>0</v>
      </c>
    </row>
    <row r="60" spans="1:10" ht="14.25" customHeight="1" x14ac:dyDescent="0.25">
      <c r="A60" t="s">
        <v>18</v>
      </c>
      <c r="B60">
        <v>159</v>
      </c>
      <c r="C60" s="8">
        <v>42910</v>
      </c>
      <c r="D60" s="8">
        <f>tblInvoices[[#This Row], [Invoice Date]]+30</f>
        <v>42940</v>
      </c>
      <c r="E60" s="9">
        <v>895</v>
      </c>
      <c r="F60" s="9">
        <f>IF($M$1&gt;tblInvoices[[#This Row], [Due Date]],tblInvoices[[#This Row], [Invoice Amount]],0)</f>
        <v>895</v>
      </c>
      <c r="G60" s="9">
        <f>IF(AND($M$1-tblInvoices[[#This Row], [Due Date]]&gt;=1,$M$1-tblInvoices[[#This Row], [Due Date]]&lt;=30),tblInvoices[[#This Row], [Invoice Amount]],0)</f>
        <v>895</v>
      </c>
      <c r="H60" s="9">
        <f>IF(AND($M$1-tblInvoices[[#This Row], [Due Date]]&gt;=31,$M$1-tblInvoices[[#This Row], [Due Date]]&lt;=60),tblInvoices[[#This Row], [Invoice Amount]],0)</f>
        <v>0</v>
      </c>
      <c r="I60" s="9">
        <f>IF(AND($M$1-tblInvoices[[#This Row], [Due Date]]&gt;=61,$M$1-tblInvoices[[#This Row], [Due Date]]&lt;=90),tblInvoices[[#This Row], [Invoice Amount]],0)</f>
        <v>0</v>
      </c>
      <c r="J60" s="9">
        <f>IF($M$1-tblInvoices[[#This Row], [Due Date]]&gt;=91,tblInvoices[[#This Row], [Invoice Amount]],0)</f>
        <v>0</v>
      </c>
    </row>
    <row r="61" spans="1:10" ht="14.25" customHeight="1" x14ac:dyDescent="0.25">
      <c r="A61" t="s">
        <v>30</v>
      </c>
      <c r="B61">
        <v>160</v>
      </c>
      <c r="C61" s="8">
        <v>42898</v>
      </c>
      <c r="D61" s="8">
        <f>tblInvoices[[#This Row], [Invoice Date]]+30</f>
        <v>42928</v>
      </c>
      <c r="E61" s="9">
        <v>842</v>
      </c>
      <c r="F61" s="9">
        <f>IF($M$1&gt;tblInvoices[[#This Row], [Due Date]],tblInvoices[[#This Row], [Invoice Amount]],0)</f>
        <v>842</v>
      </c>
      <c r="G61" s="9">
        <f>IF(AND($M$1-tblInvoices[[#This Row], [Due Date]]&gt;=1,$M$1-tblInvoices[[#This Row], [Due Date]]&lt;=30),tblInvoices[[#This Row], [Invoice Amount]],0)</f>
        <v>842</v>
      </c>
      <c r="H61" s="9">
        <f>IF(AND($M$1-tblInvoices[[#This Row], [Due Date]]&gt;=31,$M$1-tblInvoices[[#This Row], [Due Date]]&lt;=60),tblInvoices[[#This Row], [Invoice Amount]],0)</f>
        <v>0</v>
      </c>
      <c r="I61" s="9">
        <f>IF(AND($M$1-tblInvoices[[#This Row], [Due Date]]&gt;=61,$M$1-tblInvoices[[#This Row], [Due Date]]&lt;=90),tblInvoices[[#This Row], [Invoice Amount]],0)</f>
        <v>0</v>
      </c>
      <c r="J61" s="9">
        <f>IF($M$1-tblInvoices[[#This Row], [Due Date]]&gt;=91,tblInvoices[[#This Row], [Invoice Amount]],0)</f>
        <v>0</v>
      </c>
    </row>
    <row r="62" spans="1:10" ht="14.25" customHeight="1" x14ac:dyDescent="0.25">
      <c r="A62" t="s">
        <v>38</v>
      </c>
      <c r="B62">
        <v>161</v>
      </c>
      <c r="C62" s="8">
        <v>42869</v>
      </c>
      <c r="D62" s="8">
        <f>tblInvoices[[#This Row], [Invoice Date]]+30</f>
        <v>42899</v>
      </c>
      <c r="E62" s="9">
        <v>603</v>
      </c>
      <c r="F62" s="9">
        <f>IF($M$1&gt;tblInvoices[[#This Row], [Due Date]],tblInvoices[[#This Row], [Invoice Amount]],0)</f>
        <v>603</v>
      </c>
      <c r="G62" s="9">
        <f>IF(AND($M$1-tblInvoices[[#This Row], [Due Date]]&gt;=1,$M$1-tblInvoices[[#This Row], [Due Date]]&lt;=30),tblInvoices[[#This Row], [Invoice Amount]],0)</f>
        <v>0</v>
      </c>
      <c r="H62" s="9">
        <f>IF(AND($M$1-tblInvoices[[#This Row], [Due Date]]&gt;=31,$M$1-tblInvoices[[#This Row], [Due Date]]&lt;=60),tblInvoices[[#This Row], [Invoice Amount]],0)</f>
        <v>603</v>
      </c>
      <c r="I62" s="9">
        <f>IF(AND($M$1-tblInvoices[[#This Row], [Due Date]]&gt;=61,$M$1-tblInvoices[[#This Row], [Due Date]]&lt;=90),tblInvoices[[#This Row], [Invoice Amount]],0)</f>
        <v>0</v>
      </c>
      <c r="J62" s="9">
        <f>IF($M$1-tblInvoices[[#This Row], [Due Date]]&gt;=91,tblInvoices[[#This Row], [Invoice Amount]],0)</f>
        <v>0</v>
      </c>
    </row>
    <row r="63" spans="1:10" ht="14.25" customHeight="1" x14ac:dyDescent="0.25">
      <c r="A63" t="s">
        <v>42</v>
      </c>
      <c r="B63">
        <v>162</v>
      </c>
      <c r="C63" s="8">
        <v>42899</v>
      </c>
      <c r="D63" s="8">
        <f>tblInvoices[[#This Row], [Invoice Date]]+30</f>
        <v>42929</v>
      </c>
      <c r="E63" s="9">
        <v>917</v>
      </c>
      <c r="F63" s="9">
        <f>IF($M$1&gt;tblInvoices[[#This Row], [Due Date]],tblInvoices[[#This Row], [Invoice Amount]],0)</f>
        <v>917</v>
      </c>
      <c r="G63" s="9">
        <f>IF(AND($M$1-tblInvoices[[#This Row], [Due Date]]&gt;=1,$M$1-tblInvoices[[#This Row], [Due Date]]&lt;=30),tblInvoices[[#This Row], [Invoice Amount]],0)</f>
        <v>917</v>
      </c>
      <c r="H63" s="9">
        <f>IF(AND($M$1-tblInvoices[[#This Row], [Due Date]]&gt;=31,$M$1-tblInvoices[[#This Row], [Due Date]]&lt;=60),tblInvoices[[#This Row], [Invoice Amount]],0)</f>
        <v>0</v>
      </c>
      <c r="I63" s="9">
        <f>IF(AND($M$1-tblInvoices[[#This Row], [Due Date]]&gt;=61,$M$1-tblInvoices[[#This Row], [Due Date]]&lt;=90),tblInvoices[[#This Row], [Invoice Amount]],0)</f>
        <v>0</v>
      </c>
      <c r="J63" s="9">
        <f>IF($M$1-tblInvoices[[#This Row], [Due Date]]&gt;=91,tblInvoices[[#This Row], [Invoice Amount]],0)</f>
        <v>0</v>
      </c>
    </row>
    <row r="64" spans="1:10" ht="14.25" customHeight="1" x14ac:dyDescent="0.25">
      <c r="A64" t="s">
        <v>32</v>
      </c>
      <c r="B64">
        <v>163</v>
      </c>
      <c r="C64" s="8">
        <v>42850</v>
      </c>
      <c r="D64" s="8">
        <f>tblInvoices[[#This Row], [Invoice Date]]+30</f>
        <v>42880</v>
      </c>
      <c r="E64" s="9">
        <v>518</v>
      </c>
      <c r="F64" s="9">
        <f>IF($M$1&gt;tblInvoices[[#This Row], [Due Date]],tblInvoices[[#This Row], [Invoice Amount]],0)</f>
        <v>518</v>
      </c>
      <c r="G64" s="9">
        <f>IF(AND($M$1-tblInvoices[[#This Row], [Due Date]]&gt;=1,$M$1-tblInvoices[[#This Row], [Due Date]]&lt;=30),tblInvoices[[#This Row], [Invoice Amount]],0)</f>
        <v>0</v>
      </c>
      <c r="H64" s="9">
        <f>IF(AND($M$1-tblInvoices[[#This Row], [Due Date]]&gt;=31,$M$1-tblInvoices[[#This Row], [Due Date]]&lt;=60),tblInvoices[[#This Row], [Invoice Amount]],0)</f>
        <v>0</v>
      </c>
      <c r="I64" s="9">
        <f>IF(AND($M$1-tblInvoices[[#This Row], [Due Date]]&gt;=61,$M$1-tblInvoices[[#This Row], [Due Date]]&lt;=90),tblInvoices[[#This Row], [Invoice Amount]],0)</f>
        <v>518</v>
      </c>
      <c r="J64" s="9">
        <f>IF($M$1-tblInvoices[[#This Row], [Due Date]]&gt;=91,tblInvoices[[#This Row], [Invoice Amount]],0)</f>
        <v>0</v>
      </c>
    </row>
    <row r="65" spans="1:10" ht="14.25" customHeight="1" x14ac:dyDescent="0.25">
      <c r="A65" t="s">
        <v>25</v>
      </c>
      <c r="B65">
        <v>164</v>
      </c>
      <c r="C65" s="8">
        <v>42908</v>
      </c>
      <c r="D65" s="8">
        <f>tblInvoices[[#This Row], [Invoice Date]]+30</f>
        <v>42938</v>
      </c>
      <c r="E65" s="9">
        <v>320</v>
      </c>
      <c r="F65" s="9">
        <f>IF($M$1&gt;tblInvoices[[#This Row], [Due Date]],tblInvoices[[#This Row], [Invoice Amount]],0)</f>
        <v>320</v>
      </c>
      <c r="G65" s="9">
        <f>IF(AND($M$1-tblInvoices[[#This Row], [Due Date]]&gt;=1,$M$1-tblInvoices[[#This Row], [Due Date]]&lt;=30),tblInvoices[[#This Row], [Invoice Amount]],0)</f>
        <v>320</v>
      </c>
      <c r="H65" s="9">
        <f>IF(AND($M$1-tblInvoices[[#This Row], [Due Date]]&gt;=31,$M$1-tblInvoices[[#This Row], [Due Date]]&lt;=60),tblInvoices[[#This Row], [Invoice Amount]],0)</f>
        <v>0</v>
      </c>
      <c r="I65" s="9">
        <f>IF(AND($M$1-tblInvoices[[#This Row], [Due Date]]&gt;=61,$M$1-tblInvoices[[#This Row], [Due Date]]&lt;=90),tblInvoices[[#This Row], [Invoice Amount]],0)</f>
        <v>0</v>
      </c>
      <c r="J65" s="9">
        <f>IF($M$1-tblInvoices[[#This Row], [Due Date]]&gt;=91,tblInvoices[[#This Row], [Invoice Amount]],0)</f>
        <v>0</v>
      </c>
    </row>
    <row r="66" spans="1:10" ht="14.25" customHeight="1" x14ac:dyDescent="0.25">
      <c r="A66" t="s">
        <v>36</v>
      </c>
      <c r="B66">
        <v>165</v>
      </c>
      <c r="C66" s="8">
        <v>42861</v>
      </c>
      <c r="D66" s="8">
        <f>tblInvoices[[#This Row], [Invoice Date]]+30</f>
        <v>42891</v>
      </c>
      <c r="E66" s="9">
        <v>745</v>
      </c>
      <c r="F66" s="9">
        <f>IF($M$1&gt;tblInvoices[[#This Row], [Due Date]],tblInvoices[[#This Row], [Invoice Amount]],0)</f>
        <v>745</v>
      </c>
      <c r="G66" s="9">
        <f>IF(AND($M$1-tblInvoices[[#This Row], [Due Date]]&gt;=1,$M$1-tblInvoices[[#This Row], [Due Date]]&lt;=30),tblInvoices[[#This Row], [Invoice Amount]],0)</f>
        <v>0</v>
      </c>
      <c r="H66" s="9">
        <f>IF(AND($M$1-tblInvoices[[#This Row], [Due Date]]&gt;=31,$M$1-tblInvoices[[#This Row], [Due Date]]&lt;=60),tblInvoices[[#This Row], [Invoice Amount]],0)</f>
        <v>745</v>
      </c>
      <c r="I66" s="9">
        <f>IF(AND($M$1-tblInvoices[[#This Row], [Due Date]]&gt;=61,$M$1-tblInvoices[[#This Row], [Due Date]]&lt;=90),tblInvoices[[#This Row], [Invoice Amount]],0)</f>
        <v>0</v>
      </c>
      <c r="J66" s="9">
        <f>IF($M$1-tblInvoices[[#This Row], [Due Date]]&gt;=91,tblInvoices[[#This Row], [Invoice Amount]],0)</f>
        <v>0</v>
      </c>
    </row>
    <row r="67" spans="1:10" ht="14.25" customHeight="1" x14ac:dyDescent="0.25">
      <c r="A67" t="s">
        <v>44</v>
      </c>
      <c r="B67">
        <v>166</v>
      </c>
      <c r="C67" s="8">
        <v>42894</v>
      </c>
      <c r="D67" s="8">
        <f>tblInvoices[[#This Row], [Invoice Date]]+30</f>
        <v>42924</v>
      </c>
      <c r="E67" s="9">
        <v>373</v>
      </c>
      <c r="F67" s="9">
        <f>IF($M$1&gt;tblInvoices[[#This Row], [Due Date]],tblInvoices[[#This Row], [Invoice Amount]],0)</f>
        <v>373</v>
      </c>
      <c r="G67" s="9">
        <f>IF(AND($M$1-tblInvoices[[#This Row], [Due Date]]&gt;=1,$M$1-tblInvoices[[#This Row], [Due Date]]&lt;=30),tblInvoices[[#This Row], [Invoice Amount]],0)</f>
        <v>373</v>
      </c>
      <c r="H67" s="9">
        <f>IF(AND($M$1-tblInvoices[[#This Row], [Due Date]]&gt;=31,$M$1-tblInvoices[[#This Row], [Due Date]]&lt;=60),tblInvoices[[#This Row], [Invoice Amount]],0)</f>
        <v>0</v>
      </c>
      <c r="I67" s="9">
        <f>IF(AND($M$1-tblInvoices[[#This Row], [Due Date]]&gt;=61,$M$1-tblInvoices[[#This Row], [Due Date]]&lt;=90),tblInvoices[[#This Row], [Invoice Amount]],0)</f>
        <v>0</v>
      </c>
      <c r="J67" s="9">
        <f>IF($M$1-tblInvoices[[#This Row], [Due Date]]&gt;=91,tblInvoices[[#This Row], [Invoice Amount]],0)</f>
        <v>0</v>
      </c>
    </row>
    <row r="68" spans="1:10" ht="14.25" customHeight="1" x14ac:dyDescent="0.25">
      <c r="A68" t="s">
        <v>30</v>
      </c>
      <c r="B68">
        <v>167</v>
      </c>
      <c r="C68" s="8">
        <v>42928</v>
      </c>
      <c r="D68" s="8">
        <f>tblInvoices[[#This Row], [Invoice Date]]+30</f>
        <v>42958</v>
      </c>
      <c r="E68" s="9">
        <v>321</v>
      </c>
      <c r="F68" s="9">
        <f>IF($M$1&gt;tblInvoices[[#This Row], [Due Date]],tblInvoices[[#This Row], [Invoice Amount]],0)</f>
        <v>0</v>
      </c>
      <c r="G68" s="9">
        <f>IF(AND($M$1-tblInvoices[[#This Row], [Due Date]]&gt;=1,$M$1-tblInvoices[[#This Row], [Due Date]]&lt;=30),tblInvoices[[#This Row], [Invoice Amount]],0)</f>
        <v>0</v>
      </c>
      <c r="H68" s="9">
        <f>IF(AND($M$1-tblInvoices[[#This Row], [Due Date]]&gt;=31,$M$1-tblInvoices[[#This Row], [Due Date]]&lt;=60),tblInvoices[[#This Row], [Invoice Amount]],0)</f>
        <v>0</v>
      </c>
      <c r="I68" s="9">
        <f>IF(AND($M$1-tblInvoices[[#This Row], [Due Date]]&gt;=61,$M$1-tblInvoices[[#This Row], [Due Date]]&lt;=90),tblInvoices[[#This Row], [Invoice Amount]],0)</f>
        <v>0</v>
      </c>
      <c r="J68" s="9">
        <f>IF($M$1-tblInvoices[[#This Row], [Due Date]]&gt;=91,tblInvoices[[#This Row], [Invoice Amount]],0)</f>
        <v>0</v>
      </c>
    </row>
    <row r="69" spans="1:10" ht="14.25" customHeight="1" x14ac:dyDescent="0.25">
      <c r="A69" t="s">
        <v>30</v>
      </c>
      <c r="B69">
        <v>168</v>
      </c>
      <c r="C69" s="8">
        <v>42909</v>
      </c>
      <c r="D69" s="8">
        <f>tblInvoices[[#This Row], [Invoice Date]]+30</f>
        <v>42939</v>
      </c>
      <c r="E69" s="9">
        <v>973</v>
      </c>
      <c r="F69" s="9">
        <f>IF($M$1&gt;tblInvoices[[#This Row], [Due Date]],tblInvoices[[#This Row], [Invoice Amount]],0)</f>
        <v>973</v>
      </c>
      <c r="G69" s="9">
        <f>IF(AND($M$1-tblInvoices[[#This Row], [Due Date]]&gt;=1,$M$1-tblInvoices[[#This Row], [Due Date]]&lt;=30),tblInvoices[[#This Row], [Invoice Amount]],0)</f>
        <v>973</v>
      </c>
      <c r="H69" s="9">
        <f>IF(AND($M$1-tblInvoices[[#This Row], [Due Date]]&gt;=31,$M$1-tblInvoices[[#This Row], [Due Date]]&lt;=60),tblInvoices[[#This Row], [Invoice Amount]],0)</f>
        <v>0</v>
      </c>
      <c r="I69" s="9">
        <f>IF(AND($M$1-tblInvoices[[#This Row], [Due Date]]&gt;=61,$M$1-tblInvoices[[#This Row], [Due Date]]&lt;=90),tblInvoices[[#This Row], [Invoice Amount]],0)</f>
        <v>0</v>
      </c>
      <c r="J69" s="9">
        <f>IF($M$1-tblInvoices[[#This Row], [Due Date]]&gt;=91,tblInvoices[[#This Row], [Invoice Amount]],0)</f>
        <v>0</v>
      </c>
    </row>
    <row r="70" spans="1:10" ht="14.25" customHeight="1" x14ac:dyDescent="0.25">
      <c r="A70" t="s">
        <v>26</v>
      </c>
      <c r="B70">
        <v>169</v>
      </c>
      <c r="C70" s="8">
        <v>42858</v>
      </c>
      <c r="D70" s="8">
        <f>tblInvoices[[#This Row], [Invoice Date]]+30</f>
        <v>42888</v>
      </c>
      <c r="E70" s="9">
        <v>768</v>
      </c>
      <c r="F70" s="9">
        <f>IF($M$1&gt;tblInvoices[[#This Row], [Due Date]],tblInvoices[[#This Row], [Invoice Amount]],0)</f>
        <v>768</v>
      </c>
      <c r="G70" s="9">
        <f>IF(AND($M$1-tblInvoices[[#This Row], [Due Date]]&gt;=1,$M$1-tblInvoices[[#This Row], [Due Date]]&lt;=30),tblInvoices[[#This Row], [Invoice Amount]],0)</f>
        <v>0</v>
      </c>
      <c r="H70" s="9">
        <f>IF(AND($M$1-tblInvoices[[#This Row], [Due Date]]&gt;=31,$M$1-tblInvoices[[#This Row], [Due Date]]&lt;=60),tblInvoices[[#This Row], [Invoice Amount]],0)</f>
        <v>768</v>
      </c>
      <c r="I70" s="9">
        <f>IF(AND($M$1-tblInvoices[[#This Row], [Due Date]]&gt;=61,$M$1-tblInvoices[[#This Row], [Due Date]]&lt;=90),tblInvoices[[#This Row], [Invoice Amount]],0)</f>
        <v>0</v>
      </c>
      <c r="J70" s="9">
        <f>IF($M$1-tblInvoices[[#This Row], [Due Date]]&gt;=91,tblInvoices[[#This Row], [Invoice Amount]],0)</f>
        <v>0</v>
      </c>
    </row>
    <row r="71" spans="1:10" ht="14.25" customHeight="1" x14ac:dyDescent="0.25">
      <c r="A71" t="s">
        <v>22</v>
      </c>
      <c r="B71">
        <v>170</v>
      </c>
      <c r="C71" s="8">
        <v>42854</v>
      </c>
      <c r="D71" s="8">
        <f>tblInvoices[[#This Row], [Invoice Date]]+30</f>
        <v>42884</v>
      </c>
      <c r="E71" s="9">
        <v>471</v>
      </c>
      <c r="F71" s="9">
        <f>IF($M$1&gt;tblInvoices[[#This Row], [Due Date]],tblInvoices[[#This Row], [Invoice Amount]],0)</f>
        <v>471</v>
      </c>
      <c r="G71" s="9">
        <f>IF(AND($M$1-tblInvoices[[#This Row], [Due Date]]&gt;=1,$M$1-tblInvoices[[#This Row], [Due Date]]&lt;=30),tblInvoices[[#This Row], [Invoice Amount]],0)</f>
        <v>0</v>
      </c>
      <c r="H71" s="9">
        <f>IF(AND($M$1-tblInvoices[[#This Row], [Due Date]]&gt;=31,$M$1-tblInvoices[[#This Row], [Due Date]]&lt;=60),tblInvoices[[#This Row], [Invoice Amount]],0)</f>
        <v>0</v>
      </c>
      <c r="I71" s="9">
        <f>IF(AND($M$1-tblInvoices[[#This Row], [Due Date]]&gt;=61,$M$1-tblInvoices[[#This Row], [Due Date]]&lt;=90),tblInvoices[[#This Row], [Invoice Amount]],0)</f>
        <v>471</v>
      </c>
      <c r="J71" s="9">
        <f>IF($M$1-tblInvoices[[#This Row], [Due Date]]&gt;=91,tblInvoices[[#This Row], [Invoice Amount]],0)</f>
        <v>0</v>
      </c>
    </row>
    <row r="72" spans="1:10" ht="14.25" customHeight="1" x14ac:dyDescent="0.25">
      <c r="A72" t="s">
        <v>46</v>
      </c>
      <c r="B72">
        <v>171</v>
      </c>
      <c r="C72" s="8">
        <v>42889</v>
      </c>
      <c r="D72" s="8">
        <f>tblInvoices[[#This Row], [Invoice Date]]+30</f>
        <v>42919</v>
      </c>
      <c r="E72" s="9">
        <v>913</v>
      </c>
      <c r="F72" s="9">
        <f>IF($M$1&gt;tblInvoices[[#This Row], [Due Date]],tblInvoices[[#This Row], [Invoice Amount]],0)</f>
        <v>913</v>
      </c>
      <c r="G72" s="9">
        <f>IF(AND($M$1-tblInvoices[[#This Row], [Due Date]]&gt;=1,$M$1-tblInvoices[[#This Row], [Due Date]]&lt;=30),tblInvoices[[#This Row], [Invoice Amount]],0)</f>
        <v>913</v>
      </c>
      <c r="H72" s="9">
        <f>IF(AND($M$1-tblInvoices[[#This Row], [Due Date]]&gt;=31,$M$1-tblInvoices[[#This Row], [Due Date]]&lt;=60),tblInvoices[[#This Row], [Invoice Amount]],0)</f>
        <v>0</v>
      </c>
      <c r="I72" s="9">
        <f>IF(AND($M$1-tblInvoices[[#This Row], [Due Date]]&gt;=61,$M$1-tblInvoices[[#This Row], [Due Date]]&lt;=90),tblInvoices[[#This Row], [Invoice Amount]],0)</f>
        <v>0</v>
      </c>
      <c r="J72" s="9">
        <f>IF($M$1-tblInvoices[[#This Row], [Due Date]]&gt;=91,tblInvoices[[#This Row], [Invoice Amount]],0)</f>
        <v>0</v>
      </c>
    </row>
    <row r="73" spans="1:10" ht="14.25" customHeight="1" x14ac:dyDescent="0.25">
      <c r="A73" t="s">
        <v>28</v>
      </c>
      <c r="B73">
        <v>172</v>
      </c>
      <c r="C73" s="8">
        <v>42900</v>
      </c>
      <c r="D73" s="8">
        <f>tblInvoices[[#This Row], [Invoice Date]]+30</f>
        <v>42930</v>
      </c>
      <c r="E73" s="9">
        <v>654</v>
      </c>
      <c r="F73" s="9">
        <f>IF($M$1&gt;tblInvoices[[#This Row], [Due Date]],tblInvoices[[#This Row], [Invoice Amount]],0)</f>
        <v>654</v>
      </c>
      <c r="G73" s="9">
        <f>IF(AND($M$1-tblInvoices[[#This Row], [Due Date]]&gt;=1,$M$1-tblInvoices[[#This Row], [Due Date]]&lt;=30),tblInvoices[[#This Row], [Invoice Amount]],0)</f>
        <v>654</v>
      </c>
      <c r="H73" s="9">
        <f>IF(AND($M$1-tblInvoices[[#This Row], [Due Date]]&gt;=31,$M$1-tblInvoices[[#This Row], [Due Date]]&lt;=60),tblInvoices[[#This Row], [Invoice Amount]],0)</f>
        <v>0</v>
      </c>
      <c r="I73" s="9">
        <f>IF(AND($M$1-tblInvoices[[#This Row], [Due Date]]&gt;=61,$M$1-tblInvoices[[#This Row], [Due Date]]&lt;=90),tblInvoices[[#This Row], [Invoice Amount]],0)</f>
        <v>0</v>
      </c>
      <c r="J73" s="9">
        <f>IF($M$1-tblInvoices[[#This Row], [Due Date]]&gt;=91,tblInvoices[[#This Row], [Invoice Amount]],0)</f>
        <v>0</v>
      </c>
    </row>
    <row r="74" spans="1:10" ht="14.25" customHeight="1" x14ac:dyDescent="0.25">
      <c r="A74" t="s">
        <v>40</v>
      </c>
      <c r="B74">
        <v>173</v>
      </c>
      <c r="C74" s="8">
        <v>42868</v>
      </c>
      <c r="D74" s="8">
        <f>tblInvoices[[#This Row], [Invoice Date]]+30</f>
        <v>42898</v>
      </c>
      <c r="E74" s="9">
        <v>615</v>
      </c>
      <c r="F74" s="9">
        <f>IF($M$1&gt;tblInvoices[[#This Row], [Due Date]],tblInvoices[[#This Row], [Invoice Amount]],0)</f>
        <v>615</v>
      </c>
      <c r="G74" s="9">
        <f>IF(AND($M$1-tblInvoices[[#This Row], [Due Date]]&gt;=1,$M$1-tblInvoices[[#This Row], [Due Date]]&lt;=30),tblInvoices[[#This Row], [Invoice Amount]],0)</f>
        <v>0</v>
      </c>
      <c r="H74" s="9">
        <f>IF(AND($M$1-tblInvoices[[#This Row], [Due Date]]&gt;=31,$M$1-tblInvoices[[#This Row], [Due Date]]&lt;=60),tblInvoices[[#This Row], [Invoice Amount]],0)</f>
        <v>615</v>
      </c>
      <c r="I74" s="9">
        <f>IF(AND($M$1-tblInvoices[[#This Row], [Due Date]]&gt;=61,$M$1-tblInvoices[[#This Row], [Due Date]]&lt;=90),tblInvoices[[#This Row], [Invoice Amount]],0)</f>
        <v>0</v>
      </c>
      <c r="J74" s="9">
        <f>IF($M$1-tblInvoices[[#This Row], [Due Date]]&gt;=91,tblInvoices[[#This Row], [Invoice Amount]],0)</f>
        <v>0</v>
      </c>
    </row>
    <row r="75" spans="1:10" ht="14.25" customHeight="1" x14ac:dyDescent="0.25">
      <c r="A75" t="s">
        <v>42</v>
      </c>
      <c r="B75">
        <v>174</v>
      </c>
      <c r="C75" s="8">
        <v>42885</v>
      </c>
      <c r="D75" s="8">
        <f>tblInvoices[[#This Row], [Invoice Date]]+30</f>
        <v>42915</v>
      </c>
      <c r="E75" s="9">
        <v>848</v>
      </c>
      <c r="F75" s="9">
        <f>IF($M$1&gt;tblInvoices[[#This Row], [Due Date]],tblInvoices[[#This Row], [Invoice Amount]],0)</f>
        <v>848</v>
      </c>
      <c r="G75" s="9">
        <f>IF(AND($M$1-tblInvoices[[#This Row], [Due Date]]&gt;=1,$M$1-tblInvoices[[#This Row], [Due Date]]&lt;=30),tblInvoices[[#This Row], [Invoice Amount]],0)</f>
        <v>0</v>
      </c>
      <c r="H75" s="9">
        <f>IF(AND($M$1-tblInvoices[[#This Row], [Due Date]]&gt;=31,$M$1-tblInvoices[[#This Row], [Due Date]]&lt;=60),tblInvoices[[#This Row], [Invoice Amount]],0)</f>
        <v>848</v>
      </c>
      <c r="I75" s="9">
        <f>IF(AND($M$1-tblInvoices[[#This Row], [Due Date]]&gt;=61,$M$1-tblInvoices[[#This Row], [Due Date]]&lt;=90),tblInvoices[[#This Row], [Invoice Amount]],0)</f>
        <v>0</v>
      </c>
      <c r="J75" s="9">
        <f>IF($M$1-tblInvoices[[#This Row], [Due Date]]&gt;=91,tblInvoices[[#This Row], [Invoice Amount]],0)</f>
        <v>0</v>
      </c>
    </row>
    <row r="76" spans="1:10" ht="14.25" customHeight="1" x14ac:dyDescent="0.25">
      <c r="A76" t="s">
        <v>29</v>
      </c>
      <c r="B76">
        <v>175</v>
      </c>
      <c r="C76" s="8">
        <v>42928</v>
      </c>
      <c r="D76" s="8">
        <f>tblInvoices[[#This Row], [Invoice Date]]+30</f>
        <v>42958</v>
      </c>
      <c r="E76" s="9">
        <v>374</v>
      </c>
      <c r="F76" s="9">
        <f>IF($M$1&gt;tblInvoices[[#This Row], [Due Date]],tblInvoices[[#This Row], [Invoice Amount]],0)</f>
        <v>0</v>
      </c>
      <c r="G76" s="9">
        <f>IF(AND($M$1-tblInvoices[[#This Row], [Due Date]]&gt;=1,$M$1-tblInvoices[[#This Row], [Due Date]]&lt;=30),tblInvoices[[#This Row], [Invoice Amount]],0)</f>
        <v>0</v>
      </c>
      <c r="H76" s="9">
        <f>IF(AND($M$1-tblInvoices[[#This Row], [Due Date]]&gt;=31,$M$1-tblInvoices[[#This Row], [Due Date]]&lt;=60),tblInvoices[[#This Row], [Invoice Amount]],0)</f>
        <v>0</v>
      </c>
      <c r="I76" s="9">
        <f>IF(AND($M$1-tblInvoices[[#This Row], [Due Date]]&gt;=61,$M$1-tblInvoices[[#This Row], [Due Date]]&lt;=90),tblInvoices[[#This Row], [Invoice Amount]],0)</f>
        <v>0</v>
      </c>
      <c r="J76" s="9">
        <f>IF($M$1-tblInvoices[[#This Row], [Due Date]]&gt;=91,tblInvoices[[#This Row], [Invoice Amount]],0)</f>
        <v>0</v>
      </c>
    </row>
    <row r="77" spans="1:10" ht="14.25" customHeight="1" x14ac:dyDescent="0.25">
      <c r="A77" t="s">
        <v>47</v>
      </c>
      <c r="B77">
        <v>176</v>
      </c>
      <c r="C77" s="8">
        <v>42895</v>
      </c>
      <c r="D77" s="8">
        <f>tblInvoices[[#This Row], [Invoice Date]]+30</f>
        <v>42925</v>
      </c>
      <c r="E77" s="9">
        <v>738</v>
      </c>
      <c r="F77" s="9">
        <f>IF($M$1&gt;tblInvoices[[#This Row], [Due Date]],tblInvoices[[#This Row], [Invoice Amount]],0)</f>
        <v>738</v>
      </c>
      <c r="G77" s="9">
        <f>IF(AND($M$1-tblInvoices[[#This Row], [Due Date]]&gt;=1,$M$1-tblInvoices[[#This Row], [Due Date]]&lt;=30),tblInvoices[[#This Row], [Invoice Amount]],0)</f>
        <v>738</v>
      </c>
      <c r="H77" s="9">
        <f>IF(AND($M$1-tblInvoices[[#This Row], [Due Date]]&gt;=31,$M$1-tblInvoices[[#This Row], [Due Date]]&lt;=60),tblInvoices[[#This Row], [Invoice Amount]],0)</f>
        <v>0</v>
      </c>
      <c r="I77" s="9">
        <f>IF(AND($M$1-tblInvoices[[#This Row], [Due Date]]&gt;=61,$M$1-tblInvoices[[#This Row], [Due Date]]&lt;=90),tblInvoices[[#This Row], [Invoice Amount]],0)</f>
        <v>0</v>
      </c>
      <c r="J77" s="9">
        <f>IF($M$1-tblInvoices[[#This Row], [Due Date]]&gt;=91,tblInvoices[[#This Row], [Invoice Amount]],0)</f>
        <v>0</v>
      </c>
    </row>
    <row r="78" spans="1:10" ht="14.25" customHeight="1" x14ac:dyDescent="0.25">
      <c r="A78" t="s">
        <v>28</v>
      </c>
      <c r="B78">
        <v>177</v>
      </c>
      <c r="C78" s="8">
        <v>42868</v>
      </c>
      <c r="D78" s="8">
        <f>tblInvoices[[#This Row], [Invoice Date]]+30</f>
        <v>42898</v>
      </c>
      <c r="E78" s="9">
        <v>937</v>
      </c>
      <c r="F78" s="9">
        <f>IF($M$1&gt;tblInvoices[[#This Row], [Due Date]],tblInvoices[[#This Row], [Invoice Amount]],0)</f>
        <v>937</v>
      </c>
      <c r="G78" s="9">
        <f>IF(AND($M$1-tblInvoices[[#This Row], [Due Date]]&gt;=1,$M$1-tblInvoices[[#This Row], [Due Date]]&lt;=30),tblInvoices[[#This Row], [Invoice Amount]],0)</f>
        <v>0</v>
      </c>
      <c r="H78" s="9">
        <f>IF(AND($M$1-tblInvoices[[#This Row], [Due Date]]&gt;=31,$M$1-tblInvoices[[#This Row], [Due Date]]&lt;=60),tblInvoices[[#This Row], [Invoice Amount]],0)</f>
        <v>937</v>
      </c>
      <c r="I78" s="9">
        <f>IF(AND($M$1-tblInvoices[[#This Row], [Due Date]]&gt;=61,$M$1-tblInvoices[[#This Row], [Due Date]]&lt;=90),tblInvoices[[#This Row], [Invoice Amount]],0)</f>
        <v>0</v>
      </c>
      <c r="J78" s="9">
        <f>IF($M$1-tblInvoices[[#This Row], [Due Date]]&gt;=91,tblInvoices[[#This Row], [Invoice Amount]],0)</f>
        <v>0</v>
      </c>
    </row>
    <row r="79" spans="1:10" ht="14.25" customHeight="1" x14ac:dyDescent="0.25">
      <c r="A79" t="s">
        <v>26</v>
      </c>
      <c r="B79">
        <v>178</v>
      </c>
      <c r="C79" s="8">
        <v>42902</v>
      </c>
      <c r="D79" s="8">
        <f>tblInvoices[[#This Row], [Invoice Date]]+30</f>
        <v>42932</v>
      </c>
      <c r="E79" s="9">
        <v>682</v>
      </c>
      <c r="F79" s="9">
        <f>IF($M$1&gt;tblInvoices[[#This Row], [Due Date]],tblInvoices[[#This Row], [Invoice Amount]],0)</f>
        <v>682</v>
      </c>
      <c r="G79" s="9">
        <f>IF(AND($M$1-tblInvoices[[#This Row], [Due Date]]&gt;=1,$M$1-tblInvoices[[#This Row], [Due Date]]&lt;=30),tblInvoices[[#This Row], [Invoice Amount]],0)</f>
        <v>682</v>
      </c>
      <c r="H79" s="9">
        <f>IF(AND($M$1-tblInvoices[[#This Row], [Due Date]]&gt;=31,$M$1-tblInvoices[[#This Row], [Due Date]]&lt;=60),tblInvoices[[#This Row], [Invoice Amount]],0)</f>
        <v>0</v>
      </c>
      <c r="I79" s="9">
        <f>IF(AND($M$1-tblInvoices[[#This Row], [Due Date]]&gt;=61,$M$1-tblInvoices[[#This Row], [Due Date]]&lt;=90),tblInvoices[[#This Row], [Invoice Amount]],0)</f>
        <v>0</v>
      </c>
      <c r="J79" s="9">
        <f>IF($M$1-tblInvoices[[#This Row], [Due Date]]&gt;=91,tblInvoices[[#This Row], [Invoice Amount]],0)</f>
        <v>0</v>
      </c>
    </row>
    <row r="80" spans="1:10" ht="14.25" customHeight="1" x14ac:dyDescent="0.25">
      <c r="A80" t="s">
        <v>58</v>
      </c>
      <c r="B80">
        <v>179</v>
      </c>
      <c r="C80" s="8">
        <v>42924</v>
      </c>
      <c r="D80" s="8">
        <f>tblInvoices[[#This Row], [Invoice Date]]+30</f>
        <v>42954</v>
      </c>
      <c r="E80" s="9">
        <v>757</v>
      </c>
      <c r="F80" s="9">
        <f>IF($M$1&gt;tblInvoices[[#This Row], [Due Date]],tblInvoices[[#This Row], [Invoice Amount]],0)</f>
        <v>0</v>
      </c>
      <c r="G80" s="9">
        <f>IF(AND($M$1-tblInvoices[[#This Row], [Due Date]]&gt;=1,$M$1-tblInvoices[[#This Row], [Due Date]]&lt;=30),tblInvoices[[#This Row], [Invoice Amount]],0)</f>
        <v>0</v>
      </c>
      <c r="H80" s="9">
        <f>IF(AND($M$1-tblInvoices[[#This Row], [Due Date]]&gt;=31,$M$1-tblInvoices[[#This Row], [Due Date]]&lt;=60),tblInvoices[[#This Row], [Invoice Amount]],0)</f>
        <v>0</v>
      </c>
      <c r="I80" s="9">
        <f>IF(AND($M$1-tblInvoices[[#This Row], [Due Date]]&gt;=61,$M$1-tblInvoices[[#This Row], [Due Date]]&lt;=90),tblInvoices[[#This Row], [Invoice Amount]],0)</f>
        <v>0</v>
      </c>
      <c r="J80" s="9">
        <f>IF($M$1-tblInvoices[[#This Row], [Due Date]]&gt;=91,tblInvoices[[#This Row], [Invoice Amount]],0)</f>
        <v>0</v>
      </c>
    </row>
    <row r="81" spans="1:10" ht="14.25" customHeight="1" x14ac:dyDescent="0.25">
      <c r="A81" t="s">
        <v>44</v>
      </c>
      <c r="B81">
        <v>180</v>
      </c>
      <c r="C81" s="8">
        <v>42858</v>
      </c>
      <c r="D81" s="8">
        <f>tblInvoices[[#This Row], [Invoice Date]]+30</f>
        <v>42888</v>
      </c>
      <c r="E81" s="9">
        <v>977</v>
      </c>
      <c r="F81" s="9">
        <f>IF($M$1&gt;tblInvoices[[#This Row], [Due Date]],tblInvoices[[#This Row], [Invoice Amount]],0)</f>
        <v>977</v>
      </c>
      <c r="G81" s="9">
        <f>IF(AND($M$1-tblInvoices[[#This Row], [Due Date]]&gt;=1,$M$1-tblInvoices[[#This Row], [Due Date]]&lt;=30),tblInvoices[[#This Row], [Invoice Amount]],0)</f>
        <v>0</v>
      </c>
      <c r="H81" s="9">
        <f>IF(AND($M$1-tblInvoices[[#This Row], [Due Date]]&gt;=31,$M$1-tblInvoices[[#This Row], [Due Date]]&lt;=60),tblInvoices[[#This Row], [Invoice Amount]],0)</f>
        <v>977</v>
      </c>
      <c r="I81" s="9">
        <f>IF(AND($M$1-tblInvoices[[#This Row], [Due Date]]&gt;=61,$M$1-tblInvoices[[#This Row], [Due Date]]&lt;=90),tblInvoices[[#This Row], [Invoice Amount]],0)</f>
        <v>0</v>
      </c>
      <c r="J81" s="9">
        <f>IF($M$1-tblInvoices[[#This Row], [Due Date]]&gt;=91,tblInvoices[[#This Row], [Invoice Amount]],0)</f>
        <v>0</v>
      </c>
    </row>
    <row r="82" spans="1:10" ht="14.25" customHeight="1" x14ac:dyDescent="0.25">
      <c r="A82" t="s">
        <v>19</v>
      </c>
      <c r="B82">
        <v>181</v>
      </c>
      <c r="C82" s="8">
        <v>42898</v>
      </c>
      <c r="D82" s="8">
        <f>tblInvoices[[#This Row], [Invoice Date]]+30</f>
        <v>42928</v>
      </c>
      <c r="E82" s="9">
        <v>888</v>
      </c>
      <c r="F82" s="9">
        <f>IF($M$1&gt;tblInvoices[[#This Row], [Due Date]],tblInvoices[[#This Row], [Invoice Amount]],0)</f>
        <v>888</v>
      </c>
      <c r="G82" s="9">
        <f>IF(AND($M$1-tblInvoices[[#This Row], [Due Date]]&gt;=1,$M$1-tblInvoices[[#This Row], [Due Date]]&lt;=30),tblInvoices[[#This Row], [Invoice Amount]],0)</f>
        <v>888</v>
      </c>
      <c r="H82" s="9">
        <f>IF(AND($M$1-tblInvoices[[#This Row], [Due Date]]&gt;=31,$M$1-tblInvoices[[#This Row], [Due Date]]&lt;=60),tblInvoices[[#This Row], [Invoice Amount]],0)</f>
        <v>0</v>
      </c>
      <c r="I82" s="9">
        <f>IF(AND($M$1-tblInvoices[[#This Row], [Due Date]]&gt;=61,$M$1-tblInvoices[[#This Row], [Due Date]]&lt;=90),tblInvoices[[#This Row], [Invoice Amount]],0)</f>
        <v>0</v>
      </c>
      <c r="J82" s="9">
        <f>IF($M$1-tblInvoices[[#This Row], [Due Date]]&gt;=91,tblInvoices[[#This Row], [Invoice Amount]],0)</f>
        <v>0</v>
      </c>
    </row>
    <row r="83" spans="1:10" ht="14.25" customHeight="1" x14ac:dyDescent="0.25">
      <c r="A83" t="s">
        <v>23</v>
      </c>
      <c r="B83">
        <v>182</v>
      </c>
      <c r="C83" s="8">
        <v>42881</v>
      </c>
      <c r="D83" s="8">
        <f>tblInvoices[[#This Row], [Invoice Date]]+30</f>
        <v>42911</v>
      </c>
      <c r="E83" s="9">
        <v>761</v>
      </c>
      <c r="F83" s="9">
        <f>IF($M$1&gt;tblInvoices[[#This Row], [Due Date]],tblInvoices[[#This Row], [Invoice Amount]],0)</f>
        <v>761</v>
      </c>
      <c r="G83" s="9">
        <f>IF(AND($M$1-tblInvoices[[#This Row], [Due Date]]&gt;=1,$M$1-tblInvoices[[#This Row], [Due Date]]&lt;=30),tblInvoices[[#This Row], [Invoice Amount]],0)</f>
        <v>0</v>
      </c>
      <c r="H83" s="9">
        <f>IF(AND($M$1-tblInvoices[[#This Row], [Due Date]]&gt;=31,$M$1-tblInvoices[[#This Row], [Due Date]]&lt;=60),tblInvoices[[#This Row], [Invoice Amount]],0)</f>
        <v>761</v>
      </c>
      <c r="I83" s="9">
        <f>IF(AND($M$1-tblInvoices[[#This Row], [Due Date]]&gt;=61,$M$1-tblInvoices[[#This Row], [Due Date]]&lt;=90),tblInvoices[[#This Row], [Invoice Amount]],0)</f>
        <v>0</v>
      </c>
      <c r="J83" s="9">
        <f>IF($M$1-tblInvoices[[#This Row], [Due Date]]&gt;=91,tblInvoices[[#This Row], [Invoice Amount]],0)</f>
        <v>0</v>
      </c>
    </row>
    <row r="84" spans="1:10" ht="14.25" customHeight="1" x14ac:dyDescent="0.25">
      <c r="A84" t="s">
        <v>42</v>
      </c>
      <c r="B84">
        <v>183</v>
      </c>
      <c r="C84" s="8">
        <v>42845</v>
      </c>
      <c r="D84" s="8">
        <f>tblInvoices[[#This Row], [Invoice Date]]+30</f>
        <v>42875</v>
      </c>
      <c r="E84" s="9">
        <v>573</v>
      </c>
      <c r="F84" s="9">
        <f>IF($M$1&gt;tblInvoices[[#This Row], [Due Date]],tblInvoices[[#This Row], [Invoice Amount]],0)</f>
        <v>573</v>
      </c>
      <c r="G84" s="9">
        <f>IF(AND($M$1-tblInvoices[[#This Row], [Due Date]]&gt;=1,$M$1-tblInvoices[[#This Row], [Due Date]]&lt;=30),tblInvoices[[#This Row], [Invoice Amount]],0)</f>
        <v>0</v>
      </c>
      <c r="H84" s="9">
        <f>IF(AND($M$1-tblInvoices[[#This Row], [Due Date]]&gt;=31,$M$1-tblInvoices[[#This Row], [Due Date]]&lt;=60),tblInvoices[[#This Row], [Invoice Amount]],0)</f>
        <v>0</v>
      </c>
      <c r="I84" s="9">
        <f>IF(AND($M$1-tblInvoices[[#This Row], [Due Date]]&gt;=61,$M$1-tblInvoices[[#This Row], [Due Date]]&lt;=90),tblInvoices[[#This Row], [Invoice Amount]],0)</f>
        <v>573</v>
      </c>
      <c r="J84" s="9">
        <f>IF($M$1-tblInvoices[[#This Row], [Due Date]]&gt;=91,tblInvoices[[#This Row], [Invoice Amount]],0)</f>
        <v>0</v>
      </c>
    </row>
    <row r="85" spans="1:10" ht="14.25" customHeight="1" x14ac:dyDescent="0.25">
      <c r="A85" t="s">
        <v>29</v>
      </c>
      <c r="B85">
        <v>184</v>
      </c>
      <c r="C85" s="8">
        <v>42924</v>
      </c>
      <c r="D85" s="8">
        <f>tblInvoices[[#This Row], [Invoice Date]]+30</f>
        <v>42954</v>
      </c>
      <c r="E85" s="9">
        <v>578</v>
      </c>
      <c r="F85" s="9">
        <f>IF($M$1&gt;tblInvoices[[#This Row], [Due Date]],tblInvoices[[#This Row], [Invoice Amount]],0)</f>
        <v>0</v>
      </c>
      <c r="G85" s="9">
        <f>IF(AND($M$1-tblInvoices[[#This Row], [Due Date]]&gt;=1,$M$1-tblInvoices[[#This Row], [Due Date]]&lt;=30),tblInvoices[[#This Row], [Invoice Amount]],0)</f>
        <v>0</v>
      </c>
      <c r="H85" s="9">
        <f>IF(AND($M$1-tblInvoices[[#This Row], [Due Date]]&gt;=31,$M$1-tblInvoices[[#This Row], [Due Date]]&lt;=60),tblInvoices[[#This Row], [Invoice Amount]],0)</f>
        <v>0</v>
      </c>
      <c r="I85" s="9">
        <f>IF(AND($M$1-tblInvoices[[#This Row], [Due Date]]&gt;=61,$M$1-tblInvoices[[#This Row], [Due Date]]&lt;=90),tblInvoices[[#This Row], [Invoice Amount]],0)</f>
        <v>0</v>
      </c>
      <c r="J85" s="9">
        <f>IF($M$1-tblInvoices[[#This Row], [Due Date]]&gt;=91,tblInvoices[[#This Row], [Invoice Amount]],0)</f>
        <v>0</v>
      </c>
    </row>
    <row r="86" spans="1:10" ht="14.25" customHeight="1" x14ac:dyDescent="0.25">
      <c r="A86" t="s">
        <v>55</v>
      </c>
      <c r="B86">
        <v>185</v>
      </c>
      <c r="C86" s="8">
        <v>42930</v>
      </c>
      <c r="D86" s="8">
        <f>tblInvoices[[#This Row], [Invoice Date]]+30</f>
        <v>42960</v>
      </c>
      <c r="E86" s="9">
        <v>690</v>
      </c>
      <c r="F86" s="9">
        <f>IF($M$1&gt;tblInvoices[[#This Row], [Due Date]],tblInvoices[[#This Row], [Invoice Amount]],0)</f>
        <v>0</v>
      </c>
      <c r="G86" s="9">
        <f>IF(AND($M$1-tblInvoices[[#This Row], [Due Date]]&gt;=1,$M$1-tblInvoices[[#This Row], [Due Date]]&lt;=30),tblInvoices[[#This Row], [Invoice Amount]],0)</f>
        <v>0</v>
      </c>
      <c r="H86" s="9">
        <f>IF(AND($M$1-tblInvoices[[#This Row], [Due Date]]&gt;=31,$M$1-tblInvoices[[#This Row], [Due Date]]&lt;=60),tblInvoices[[#This Row], [Invoice Amount]],0)</f>
        <v>0</v>
      </c>
      <c r="I86" s="9">
        <f>IF(AND($M$1-tblInvoices[[#This Row], [Due Date]]&gt;=61,$M$1-tblInvoices[[#This Row], [Due Date]]&lt;=90),tblInvoices[[#This Row], [Invoice Amount]],0)</f>
        <v>0</v>
      </c>
      <c r="J86" s="9">
        <f>IF($M$1-tblInvoices[[#This Row], [Due Date]]&gt;=91,tblInvoices[[#This Row], [Invoice Amount]],0)</f>
        <v>0</v>
      </c>
    </row>
    <row r="87" spans="1:10" ht="14.25" customHeight="1" x14ac:dyDescent="0.25">
      <c r="A87" t="s">
        <v>26</v>
      </c>
      <c r="B87">
        <v>186</v>
      </c>
      <c r="C87" s="8">
        <v>42885</v>
      </c>
      <c r="D87" s="8">
        <f>tblInvoices[[#This Row], [Invoice Date]]+30</f>
        <v>42915</v>
      </c>
      <c r="E87" s="9">
        <v>528</v>
      </c>
      <c r="F87" s="9">
        <f>IF($M$1&gt;tblInvoices[[#This Row], [Due Date]],tblInvoices[[#This Row], [Invoice Amount]],0)</f>
        <v>528</v>
      </c>
      <c r="G87" s="9">
        <f>IF(AND($M$1-tblInvoices[[#This Row], [Due Date]]&gt;=1,$M$1-tblInvoices[[#This Row], [Due Date]]&lt;=30),tblInvoices[[#This Row], [Invoice Amount]],0)</f>
        <v>0</v>
      </c>
      <c r="H87" s="9">
        <f>IF(AND($M$1-tblInvoices[[#This Row], [Due Date]]&gt;=31,$M$1-tblInvoices[[#This Row], [Due Date]]&lt;=60),tblInvoices[[#This Row], [Invoice Amount]],0)</f>
        <v>528</v>
      </c>
      <c r="I87" s="9">
        <f>IF(AND($M$1-tblInvoices[[#This Row], [Due Date]]&gt;=61,$M$1-tblInvoices[[#This Row], [Due Date]]&lt;=90),tblInvoices[[#This Row], [Invoice Amount]],0)</f>
        <v>0</v>
      </c>
      <c r="J87" s="9">
        <f>IF($M$1-tblInvoices[[#This Row], [Due Date]]&gt;=91,tblInvoices[[#This Row], [Invoice Amount]],0)</f>
        <v>0</v>
      </c>
    </row>
    <row r="88" spans="1:10" ht="14.25" customHeight="1" x14ac:dyDescent="0.25">
      <c r="A88" t="s">
        <v>45</v>
      </c>
      <c r="B88">
        <v>187</v>
      </c>
      <c r="C88" s="8">
        <v>42890</v>
      </c>
      <c r="D88" s="8">
        <f>tblInvoices[[#This Row], [Invoice Date]]+30</f>
        <v>42920</v>
      </c>
      <c r="E88" s="9">
        <v>881</v>
      </c>
      <c r="F88" s="9">
        <f>IF($M$1&gt;tblInvoices[[#This Row], [Due Date]],tblInvoices[[#This Row], [Invoice Amount]],0)</f>
        <v>881</v>
      </c>
      <c r="G88" s="9">
        <f>IF(AND($M$1-tblInvoices[[#This Row], [Due Date]]&gt;=1,$M$1-tblInvoices[[#This Row], [Due Date]]&lt;=30),tblInvoices[[#This Row], [Invoice Amount]],0)</f>
        <v>881</v>
      </c>
      <c r="H88" s="9">
        <f>IF(AND($M$1-tblInvoices[[#This Row], [Due Date]]&gt;=31,$M$1-tblInvoices[[#This Row], [Due Date]]&lt;=60),tblInvoices[[#This Row], [Invoice Amount]],0)</f>
        <v>0</v>
      </c>
      <c r="I88" s="9">
        <f>IF(AND($M$1-tblInvoices[[#This Row], [Due Date]]&gt;=61,$M$1-tblInvoices[[#This Row], [Due Date]]&lt;=90),tblInvoices[[#This Row], [Invoice Amount]],0)</f>
        <v>0</v>
      </c>
      <c r="J88" s="9">
        <f>IF($M$1-tblInvoices[[#This Row], [Due Date]]&gt;=91,tblInvoices[[#This Row], [Invoice Amount]],0)</f>
        <v>0</v>
      </c>
    </row>
    <row r="89" spans="1:10" ht="14.25" customHeight="1" x14ac:dyDescent="0.25">
      <c r="A89" t="s">
        <v>16</v>
      </c>
      <c r="B89">
        <v>188</v>
      </c>
      <c r="C89" s="8">
        <v>42863</v>
      </c>
      <c r="D89" s="8">
        <f>tblInvoices[[#This Row], [Invoice Date]]+30</f>
        <v>42893</v>
      </c>
      <c r="E89" s="9">
        <v>314</v>
      </c>
      <c r="F89" s="9">
        <f>IF($M$1&gt;tblInvoices[[#This Row], [Due Date]],tblInvoices[[#This Row], [Invoice Amount]],0)</f>
        <v>314</v>
      </c>
      <c r="G89" s="9">
        <f>IF(AND($M$1-tblInvoices[[#This Row], [Due Date]]&gt;=1,$M$1-tblInvoices[[#This Row], [Due Date]]&lt;=30),tblInvoices[[#This Row], [Invoice Amount]],0)</f>
        <v>0</v>
      </c>
      <c r="H89" s="9">
        <f>IF(AND($M$1-tblInvoices[[#This Row], [Due Date]]&gt;=31,$M$1-tblInvoices[[#This Row], [Due Date]]&lt;=60),tblInvoices[[#This Row], [Invoice Amount]],0)</f>
        <v>314</v>
      </c>
      <c r="I89" s="9">
        <f>IF(AND($M$1-tblInvoices[[#This Row], [Due Date]]&gt;=61,$M$1-tblInvoices[[#This Row], [Due Date]]&lt;=90),tblInvoices[[#This Row], [Invoice Amount]],0)</f>
        <v>0</v>
      </c>
      <c r="J89" s="9">
        <f>IF($M$1-tblInvoices[[#This Row], [Due Date]]&gt;=91,tblInvoices[[#This Row], [Invoice Amount]],0)</f>
        <v>0</v>
      </c>
    </row>
    <row r="90" spans="1:10" ht="14.25" customHeight="1" x14ac:dyDescent="0.25">
      <c r="A90" t="s">
        <v>46</v>
      </c>
      <c r="B90">
        <v>189</v>
      </c>
      <c r="C90" s="8">
        <v>42902</v>
      </c>
      <c r="D90" s="8">
        <f>tblInvoices[[#This Row], [Invoice Date]]+30</f>
        <v>42932</v>
      </c>
      <c r="E90" s="9">
        <v>866</v>
      </c>
      <c r="F90" s="9">
        <f>IF($M$1&gt;tblInvoices[[#This Row], [Due Date]],tblInvoices[[#This Row], [Invoice Amount]],0)</f>
        <v>866</v>
      </c>
      <c r="G90" s="9">
        <f>IF(AND($M$1-tblInvoices[[#This Row], [Due Date]]&gt;=1,$M$1-tblInvoices[[#This Row], [Due Date]]&lt;=30),tblInvoices[[#This Row], [Invoice Amount]],0)</f>
        <v>866</v>
      </c>
      <c r="H90" s="9">
        <f>IF(AND($M$1-tblInvoices[[#This Row], [Due Date]]&gt;=31,$M$1-tblInvoices[[#This Row], [Due Date]]&lt;=60),tblInvoices[[#This Row], [Invoice Amount]],0)</f>
        <v>0</v>
      </c>
      <c r="I90" s="9">
        <f>IF(AND($M$1-tblInvoices[[#This Row], [Due Date]]&gt;=61,$M$1-tblInvoices[[#This Row], [Due Date]]&lt;=90),tblInvoices[[#This Row], [Invoice Amount]],0)</f>
        <v>0</v>
      </c>
      <c r="J90" s="9">
        <f>IF($M$1-tblInvoices[[#This Row], [Due Date]]&gt;=91,tblInvoices[[#This Row], [Invoice Amount]],0)</f>
        <v>0</v>
      </c>
    </row>
    <row r="91" spans="1:10" ht="14.25" customHeight="1" x14ac:dyDescent="0.25">
      <c r="A91" t="s">
        <v>39</v>
      </c>
      <c r="B91">
        <v>190</v>
      </c>
      <c r="C91" s="8">
        <v>42940</v>
      </c>
      <c r="D91" s="8">
        <f>tblInvoices[[#This Row], [Invoice Date]]+30</f>
        <v>42970</v>
      </c>
      <c r="E91" s="9">
        <v>443</v>
      </c>
      <c r="F91" s="9">
        <f>IF($M$1&gt;tblInvoices[[#This Row], [Due Date]],tblInvoices[[#This Row], [Invoice Amount]],0)</f>
        <v>0</v>
      </c>
      <c r="G91" s="9">
        <f>IF(AND($M$1-tblInvoices[[#This Row], [Due Date]]&gt;=1,$M$1-tblInvoices[[#This Row], [Due Date]]&lt;=30),tblInvoices[[#This Row], [Invoice Amount]],0)</f>
        <v>0</v>
      </c>
      <c r="H91" s="9">
        <f>IF(AND($M$1-tblInvoices[[#This Row], [Due Date]]&gt;=31,$M$1-tblInvoices[[#This Row], [Due Date]]&lt;=60),tblInvoices[[#This Row], [Invoice Amount]],0)</f>
        <v>0</v>
      </c>
      <c r="I91" s="9">
        <f>IF(AND($M$1-tblInvoices[[#This Row], [Due Date]]&gt;=61,$M$1-tblInvoices[[#This Row], [Due Date]]&lt;=90),tblInvoices[[#This Row], [Invoice Amount]],0)</f>
        <v>0</v>
      </c>
      <c r="J91" s="9">
        <f>IF($M$1-tblInvoices[[#This Row], [Due Date]]&gt;=91,tblInvoices[[#This Row], [Invoice Amount]],0)</f>
        <v>0</v>
      </c>
    </row>
    <row r="92" spans="1:10" ht="14.25" customHeight="1" x14ac:dyDescent="0.25">
      <c r="A92" t="s">
        <v>33</v>
      </c>
      <c r="B92">
        <v>191</v>
      </c>
      <c r="C92" s="8">
        <v>42890</v>
      </c>
      <c r="D92" s="8">
        <f>tblInvoices[[#This Row], [Invoice Date]]+30</f>
        <v>42920</v>
      </c>
      <c r="E92" s="9">
        <v>841</v>
      </c>
      <c r="F92" s="9">
        <f>IF($M$1&gt;tblInvoices[[#This Row], [Due Date]],tblInvoices[[#This Row], [Invoice Amount]],0)</f>
        <v>841</v>
      </c>
      <c r="G92" s="9">
        <f>IF(AND($M$1-tblInvoices[[#This Row], [Due Date]]&gt;=1,$M$1-tblInvoices[[#This Row], [Due Date]]&lt;=30),tblInvoices[[#This Row], [Invoice Amount]],0)</f>
        <v>841</v>
      </c>
      <c r="H92" s="9">
        <f>IF(AND($M$1-tblInvoices[[#This Row], [Due Date]]&gt;=31,$M$1-tblInvoices[[#This Row], [Due Date]]&lt;=60),tblInvoices[[#This Row], [Invoice Amount]],0)</f>
        <v>0</v>
      </c>
      <c r="I92" s="9">
        <f>IF(AND($M$1-tblInvoices[[#This Row], [Due Date]]&gt;=61,$M$1-tblInvoices[[#This Row], [Due Date]]&lt;=90),tblInvoices[[#This Row], [Invoice Amount]],0)</f>
        <v>0</v>
      </c>
      <c r="J92" s="9">
        <f>IF($M$1-tblInvoices[[#This Row], [Due Date]]&gt;=91,tblInvoices[[#This Row], [Invoice Amount]],0)</f>
        <v>0</v>
      </c>
    </row>
    <row r="93" spans="1:10" ht="14.25" customHeight="1" x14ac:dyDescent="0.25">
      <c r="A93" t="s">
        <v>22</v>
      </c>
      <c r="B93">
        <v>192</v>
      </c>
      <c r="C93" s="8">
        <v>42873</v>
      </c>
      <c r="D93" s="8">
        <f>tblInvoices[[#This Row], [Invoice Date]]+30</f>
        <v>42903</v>
      </c>
      <c r="E93" s="9">
        <v>836</v>
      </c>
      <c r="F93" s="9">
        <f>IF($M$1&gt;tblInvoices[[#This Row], [Due Date]],tblInvoices[[#This Row], [Invoice Amount]],0)</f>
        <v>836</v>
      </c>
      <c r="G93" s="9">
        <f>IF(AND($M$1-tblInvoices[[#This Row], [Due Date]]&gt;=1,$M$1-tblInvoices[[#This Row], [Due Date]]&lt;=30),tblInvoices[[#This Row], [Invoice Amount]],0)</f>
        <v>0</v>
      </c>
      <c r="H93" s="9">
        <f>IF(AND($M$1-tblInvoices[[#This Row], [Due Date]]&gt;=31,$M$1-tblInvoices[[#This Row], [Due Date]]&lt;=60),tblInvoices[[#This Row], [Invoice Amount]],0)</f>
        <v>836</v>
      </c>
      <c r="I93" s="9">
        <f>IF(AND($M$1-tblInvoices[[#This Row], [Due Date]]&gt;=61,$M$1-tblInvoices[[#This Row], [Due Date]]&lt;=90),tblInvoices[[#This Row], [Invoice Amount]],0)</f>
        <v>0</v>
      </c>
      <c r="J93" s="9">
        <f>IF($M$1-tblInvoices[[#This Row], [Due Date]]&gt;=91,tblInvoices[[#This Row], [Invoice Amount]],0)</f>
        <v>0</v>
      </c>
    </row>
    <row r="94" spans="1:10" ht="14.25" customHeight="1" x14ac:dyDescent="0.25">
      <c r="A94" t="s">
        <v>42</v>
      </c>
      <c r="B94">
        <v>193</v>
      </c>
      <c r="C94" s="8">
        <v>42928</v>
      </c>
      <c r="D94" s="8">
        <f>tblInvoices[[#This Row], [Invoice Date]]+30</f>
        <v>42958</v>
      </c>
      <c r="E94" s="9">
        <v>949</v>
      </c>
      <c r="F94" s="9">
        <f>IF($M$1&gt;tblInvoices[[#This Row], [Due Date]],tblInvoices[[#This Row], [Invoice Amount]],0)</f>
        <v>0</v>
      </c>
      <c r="G94" s="9">
        <f>IF(AND($M$1-tblInvoices[[#This Row], [Due Date]]&gt;=1,$M$1-tblInvoices[[#This Row], [Due Date]]&lt;=30),tblInvoices[[#This Row], [Invoice Amount]],0)</f>
        <v>0</v>
      </c>
      <c r="H94" s="9">
        <f>IF(AND($M$1-tblInvoices[[#This Row], [Due Date]]&gt;=31,$M$1-tblInvoices[[#This Row], [Due Date]]&lt;=60),tblInvoices[[#This Row], [Invoice Amount]],0)</f>
        <v>0</v>
      </c>
      <c r="I94" s="9">
        <f>IF(AND($M$1-tblInvoices[[#This Row], [Due Date]]&gt;=61,$M$1-tblInvoices[[#This Row], [Due Date]]&lt;=90),tblInvoices[[#This Row], [Invoice Amount]],0)</f>
        <v>0</v>
      </c>
      <c r="J94" s="9">
        <f>IF($M$1-tblInvoices[[#This Row], [Due Date]]&gt;=91,tblInvoices[[#This Row], [Invoice Amount]],0)</f>
        <v>0</v>
      </c>
    </row>
    <row r="95" spans="1:10" ht="14.25" customHeight="1" x14ac:dyDescent="0.25">
      <c r="A95" t="s">
        <v>32</v>
      </c>
      <c r="B95">
        <v>194</v>
      </c>
      <c r="C95" s="8">
        <v>42928</v>
      </c>
      <c r="D95" s="8">
        <f>tblInvoices[[#This Row], [Invoice Date]]+30</f>
        <v>42958</v>
      </c>
      <c r="E95" s="9">
        <v>495</v>
      </c>
      <c r="F95" s="9">
        <f>IF($M$1&gt;tblInvoices[[#This Row], [Due Date]],tblInvoices[[#This Row], [Invoice Amount]],0)</f>
        <v>0</v>
      </c>
      <c r="G95" s="9">
        <f>IF(AND($M$1-tblInvoices[[#This Row], [Due Date]]&gt;=1,$M$1-tblInvoices[[#This Row], [Due Date]]&lt;=30),tblInvoices[[#This Row], [Invoice Amount]],0)</f>
        <v>0</v>
      </c>
      <c r="H95" s="9">
        <f>IF(AND($M$1-tblInvoices[[#This Row], [Due Date]]&gt;=31,$M$1-tblInvoices[[#This Row], [Due Date]]&lt;=60),tblInvoices[[#This Row], [Invoice Amount]],0)</f>
        <v>0</v>
      </c>
      <c r="I95" s="9">
        <f>IF(AND($M$1-tblInvoices[[#This Row], [Due Date]]&gt;=61,$M$1-tblInvoices[[#This Row], [Due Date]]&lt;=90),tblInvoices[[#This Row], [Invoice Amount]],0)</f>
        <v>0</v>
      </c>
      <c r="J95" s="9">
        <f>IF($M$1-tblInvoices[[#This Row], [Due Date]]&gt;=91,tblInvoices[[#This Row], [Invoice Amount]],0)</f>
        <v>0</v>
      </c>
    </row>
    <row r="96" spans="1:10" ht="14.25" customHeight="1" x14ac:dyDescent="0.25">
      <c r="A96" t="s">
        <v>29</v>
      </c>
      <c r="B96">
        <v>195</v>
      </c>
      <c r="C96" s="8">
        <v>42915</v>
      </c>
      <c r="D96" s="8">
        <f>tblInvoices[[#This Row], [Invoice Date]]+30</f>
        <v>42945</v>
      </c>
      <c r="E96" s="9">
        <v>763</v>
      </c>
      <c r="F96" s="9">
        <f>IF($M$1&gt;tblInvoices[[#This Row], [Due Date]],tblInvoices[[#This Row], [Invoice Amount]],0)</f>
        <v>763</v>
      </c>
      <c r="G96" s="9">
        <f>IF(AND($M$1-tblInvoices[[#This Row], [Due Date]]&gt;=1,$M$1-tblInvoices[[#This Row], [Due Date]]&lt;=30),tblInvoices[[#This Row], [Invoice Amount]],0)</f>
        <v>763</v>
      </c>
      <c r="H96" s="9">
        <f>IF(AND($M$1-tblInvoices[[#This Row], [Due Date]]&gt;=31,$M$1-tblInvoices[[#This Row], [Due Date]]&lt;=60),tblInvoices[[#This Row], [Invoice Amount]],0)</f>
        <v>0</v>
      </c>
      <c r="I96" s="9">
        <f>IF(AND($M$1-tblInvoices[[#This Row], [Due Date]]&gt;=61,$M$1-tblInvoices[[#This Row], [Due Date]]&lt;=90),tblInvoices[[#This Row], [Invoice Amount]],0)</f>
        <v>0</v>
      </c>
      <c r="J96" s="9">
        <f>IF($M$1-tblInvoices[[#This Row], [Due Date]]&gt;=91,tblInvoices[[#This Row], [Invoice Amount]],0)</f>
        <v>0</v>
      </c>
    </row>
    <row r="97" spans="1:10" ht="14.25" customHeight="1" x14ac:dyDescent="0.25">
      <c r="A97" t="s">
        <v>31</v>
      </c>
      <c r="B97">
        <v>196</v>
      </c>
      <c r="C97" s="8">
        <v>42909</v>
      </c>
      <c r="D97" s="8">
        <f>tblInvoices[[#This Row], [Invoice Date]]+30</f>
        <v>42939</v>
      </c>
      <c r="E97" s="9">
        <v>714</v>
      </c>
      <c r="F97" s="9">
        <f>IF($M$1&gt;tblInvoices[[#This Row], [Due Date]],tblInvoices[[#This Row], [Invoice Amount]],0)</f>
        <v>714</v>
      </c>
      <c r="G97" s="9">
        <f>IF(AND($M$1-tblInvoices[[#This Row], [Due Date]]&gt;=1,$M$1-tblInvoices[[#This Row], [Due Date]]&lt;=30),tblInvoices[[#This Row], [Invoice Amount]],0)</f>
        <v>714</v>
      </c>
      <c r="H97" s="9">
        <f>IF(AND($M$1-tblInvoices[[#This Row], [Due Date]]&gt;=31,$M$1-tblInvoices[[#This Row], [Due Date]]&lt;=60),tblInvoices[[#This Row], [Invoice Amount]],0)</f>
        <v>0</v>
      </c>
      <c r="I97" s="9">
        <f>IF(AND($M$1-tblInvoices[[#This Row], [Due Date]]&gt;=61,$M$1-tblInvoices[[#This Row], [Due Date]]&lt;=90),tblInvoices[[#This Row], [Invoice Amount]],0)</f>
        <v>0</v>
      </c>
      <c r="J97" s="9">
        <f>IF($M$1-tblInvoices[[#This Row], [Due Date]]&gt;=91,tblInvoices[[#This Row], [Invoice Amount]],0)</f>
        <v>0</v>
      </c>
    </row>
    <row r="98" spans="1:10" ht="14.25" customHeight="1" x14ac:dyDescent="0.25">
      <c r="A98" t="s">
        <v>44</v>
      </c>
      <c r="B98">
        <v>197</v>
      </c>
      <c r="C98" s="8">
        <v>42894</v>
      </c>
      <c r="D98" s="8">
        <f>tblInvoices[[#This Row], [Invoice Date]]+30</f>
        <v>42924</v>
      </c>
      <c r="E98" s="9">
        <v>615</v>
      </c>
      <c r="F98" s="9">
        <f>IF($M$1&gt;tblInvoices[[#This Row], [Due Date]],tblInvoices[[#This Row], [Invoice Amount]],0)</f>
        <v>615</v>
      </c>
      <c r="G98" s="9">
        <f>IF(AND($M$1-tblInvoices[[#This Row], [Due Date]]&gt;=1,$M$1-tblInvoices[[#This Row], [Due Date]]&lt;=30),tblInvoices[[#This Row], [Invoice Amount]],0)</f>
        <v>615</v>
      </c>
      <c r="H98" s="9">
        <f>IF(AND($M$1-tblInvoices[[#This Row], [Due Date]]&gt;=31,$M$1-tblInvoices[[#This Row], [Due Date]]&lt;=60),tblInvoices[[#This Row], [Invoice Amount]],0)</f>
        <v>0</v>
      </c>
      <c r="I98" s="9">
        <f>IF(AND($M$1-tblInvoices[[#This Row], [Due Date]]&gt;=61,$M$1-tblInvoices[[#This Row], [Due Date]]&lt;=90),tblInvoices[[#This Row], [Invoice Amount]],0)</f>
        <v>0</v>
      </c>
      <c r="J98" s="9">
        <f>IF($M$1-tblInvoices[[#This Row], [Due Date]]&gt;=91,tblInvoices[[#This Row], [Invoice Amount]],0)</f>
        <v>0</v>
      </c>
    </row>
    <row r="99" spans="1:10" ht="14.25" customHeight="1" x14ac:dyDescent="0.25">
      <c r="A99" t="s">
        <v>34</v>
      </c>
      <c r="B99">
        <v>198</v>
      </c>
      <c r="C99" s="8">
        <v>42847</v>
      </c>
      <c r="D99" s="8">
        <f>tblInvoices[[#This Row], [Invoice Date]]+30</f>
        <v>42877</v>
      </c>
      <c r="E99" s="9">
        <v>887</v>
      </c>
      <c r="F99" s="9">
        <f>IF($M$1&gt;tblInvoices[[#This Row], [Due Date]],tblInvoices[[#This Row], [Invoice Amount]],0)</f>
        <v>887</v>
      </c>
      <c r="G99" s="9">
        <f>IF(AND($M$1-tblInvoices[[#This Row], [Due Date]]&gt;=1,$M$1-tblInvoices[[#This Row], [Due Date]]&lt;=30),tblInvoices[[#This Row], [Invoice Amount]],0)</f>
        <v>0</v>
      </c>
      <c r="H99" s="9">
        <f>IF(AND($M$1-tblInvoices[[#This Row], [Due Date]]&gt;=31,$M$1-tblInvoices[[#This Row], [Due Date]]&lt;=60),tblInvoices[[#This Row], [Invoice Amount]],0)</f>
        <v>0</v>
      </c>
      <c r="I99" s="9">
        <f>IF(AND($M$1-tblInvoices[[#This Row], [Due Date]]&gt;=61,$M$1-tblInvoices[[#This Row], [Due Date]]&lt;=90),tblInvoices[[#This Row], [Invoice Amount]],0)</f>
        <v>887</v>
      </c>
      <c r="J99" s="9">
        <f>IF($M$1-tblInvoices[[#This Row], [Due Date]]&gt;=91,tblInvoices[[#This Row], [Invoice Amount]],0)</f>
        <v>0</v>
      </c>
    </row>
    <row r="100" spans="1:10" ht="14.25" customHeight="1" x14ac:dyDescent="0.25">
      <c r="A100" t="s">
        <v>46</v>
      </c>
      <c r="B100">
        <v>199</v>
      </c>
      <c r="C100" s="8">
        <v>42896</v>
      </c>
      <c r="D100" s="8">
        <f>tblInvoices[[#This Row], [Invoice Date]]+30</f>
        <v>42926</v>
      </c>
      <c r="E100" s="9">
        <v>431</v>
      </c>
      <c r="F100" s="9">
        <f>IF($M$1&gt;tblInvoices[[#This Row], [Due Date]],tblInvoices[[#This Row], [Invoice Amount]],0)</f>
        <v>431</v>
      </c>
      <c r="G100" s="9">
        <f>IF(AND($M$1-tblInvoices[[#This Row], [Due Date]]&gt;=1,$M$1-tblInvoices[[#This Row], [Due Date]]&lt;=30),tblInvoices[[#This Row], [Invoice Amount]],0)</f>
        <v>431</v>
      </c>
      <c r="H100" s="9">
        <f>IF(AND($M$1-tblInvoices[[#This Row], [Due Date]]&gt;=31,$M$1-tblInvoices[[#This Row], [Due Date]]&lt;=60),tblInvoices[[#This Row], [Invoice Amount]],0)</f>
        <v>0</v>
      </c>
      <c r="I100" s="9">
        <f>IF(AND($M$1-tblInvoices[[#This Row], [Due Date]]&gt;=61,$M$1-tblInvoices[[#This Row], [Due Date]]&lt;=90),tblInvoices[[#This Row], [Invoice Amount]],0)</f>
        <v>0</v>
      </c>
      <c r="J100" s="9">
        <f>IF($M$1-tblInvoices[[#This Row], [Due Date]]&gt;=91,tblInvoices[[#This Row], [Invoice Amount]],0)</f>
        <v>0</v>
      </c>
    </row>
    <row r="101" spans="1:10" ht="14.25" customHeight="1" x14ac:dyDescent="0.25">
      <c r="A101" t="s">
        <v>37</v>
      </c>
      <c r="B101">
        <v>200</v>
      </c>
      <c r="C101" s="8">
        <v>42853</v>
      </c>
      <c r="D101" s="8">
        <f>tblInvoices[[#This Row], [Invoice Date]]+30</f>
        <v>42883</v>
      </c>
      <c r="E101" s="9">
        <v>999</v>
      </c>
      <c r="F101" s="9">
        <f>IF($M$1&gt;tblInvoices[[#This Row], [Due Date]],tblInvoices[[#This Row], [Invoice Amount]],0)</f>
        <v>999</v>
      </c>
      <c r="G101" s="9">
        <f>IF(AND($M$1-tblInvoices[[#This Row], [Due Date]]&gt;=1,$M$1-tblInvoices[[#This Row], [Due Date]]&lt;=30),tblInvoices[[#This Row], [Invoice Amount]],0)</f>
        <v>0</v>
      </c>
      <c r="H101" s="9">
        <f>IF(AND($M$1-tblInvoices[[#This Row], [Due Date]]&gt;=31,$M$1-tblInvoices[[#This Row], [Due Date]]&lt;=60),tblInvoices[[#This Row], [Invoice Amount]],0)</f>
        <v>0</v>
      </c>
      <c r="I101" s="9">
        <f>IF(AND($M$1-tblInvoices[[#This Row], [Due Date]]&gt;=61,$M$1-tblInvoices[[#This Row], [Due Date]]&lt;=90),tblInvoices[[#This Row], [Invoice Amount]],0)</f>
        <v>999</v>
      </c>
      <c r="J101" s="9">
        <f>IF($M$1-tblInvoices[[#This Row], [Due Date]]&gt;=91,tblInvoices[[#This Row], [Invoice Amount]],0)</f>
        <v>0</v>
      </c>
    </row>
    <row r="102" spans="1:10" ht="14.25" customHeight="1" x14ac:dyDescent="0.25">
      <c r="A102" s="4"/>
    </row>
    <row r="103" spans="1:10" ht="14.25" customHeight="1" x14ac:dyDescent="0.25">
      <c r="A103" s="4"/>
    </row>
    <row r="104" spans="1:10" ht="14.25" customHeight="1" x14ac:dyDescent="0.25">
      <c r="A104" s="4"/>
    </row>
    <row r="105" spans="1:10" ht="14.25" customHeight="1" x14ac:dyDescent="0.25">
      <c r="A105" s="4"/>
    </row>
    <row r="106" spans="1:10" ht="14.25" customHeight="1" x14ac:dyDescent="0.25">
      <c r="A106" s="4"/>
    </row>
    <row r="107" spans="1:10" ht="14.25" customHeight="1" x14ac:dyDescent="0.25">
      <c r="A107" s="4"/>
    </row>
    <row r="108" spans="1:10" ht="14.25" customHeight="1" x14ac:dyDescent="0.25">
      <c r="A108" s="4"/>
    </row>
    <row r="109" spans="1:10" ht="14.25" customHeight="1" x14ac:dyDescent="0.25">
      <c r="A109" s="4"/>
    </row>
  </sheetData>
  <pageMargins left="0.7" right="0.7" top="0.75" bottom="0.75" header="0.3" footer="0.3"/>
  <pageSetup orientation="landscape"/>
  <headerFooter>
    <oddHeader>&amp;L&amp;C&amp;R</oddHeader>
    <oddFooter>&amp;L&amp;C&amp;R</oddFooter>
    <evenHeader>&amp;L&amp;C&amp;R</evenHeader>
    <evenFooter>&amp;L&amp;C&amp;R</even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Aging Report</vt:lpstr>
      <vt:lpstr>Invoices</vt:lpstr>
      <vt:lpstr>AgingDate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Shang PeiXu</cp:lastModifiedBy>
  <dcterms:modified xsi:type="dcterms:W3CDTF">2018-06-06T06:44:11Z</dcterms:modified>
</cp:coreProperties>
</file>