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F:\SpreadCore\Source\Demos\ExamplesDemo\Examples\Resource\xlsx\"/>
    </mc:Choice>
  </mc:AlternateContent>
  <bookViews>
    <workbookView xWindow="0" yWindow="0" windowWidth="21600" windowHeight="10575"/>
  </bookViews>
  <sheets>
    <sheet name="Expense Report" sheetId="1" r:id="rId1"/>
  </sheets>
  <definedNames>
    <definedName name="ColumnTitle1">Expenses[[#Headers],[Date]]</definedName>
    <definedName name="MileageRate">'Expense Report'!$L$3</definedName>
    <definedName name="_xlnm.Print_Titles" localSheetId="0">'Expense Report'!$9:$9</definedName>
    <definedName name="TotalReimbursementDue">Expenses[[#Totals],[Total]]</definedName>
  </definedNames>
  <calcPr calcId="171027"/>
</workbook>
</file>

<file path=xl/calcChain.xml><?xml version="1.0" encoding="utf-8"?>
<calcChain xmlns="http://schemas.openxmlformats.org/spreadsheetml/2006/main">
  <c r="G5" i="1" l="1"/>
  <c r="B13" i="1"/>
  <c r="B12" i="1"/>
  <c r="B11" i="1"/>
  <c r="B10" i="1"/>
  <c r="C7" i="1" l="1"/>
  <c r="J13" i="1"/>
  <c r="N13" i="1" s="1"/>
  <c r="J10" i="1" l="1"/>
  <c r="J11" i="1"/>
  <c r="J12" i="1"/>
  <c r="N10" i="1" l="1"/>
  <c r="N12" i="1"/>
  <c r="N11" i="1"/>
  <c r="K14" i="1" l="1"/>
  <c r="I14" i="1"/>
  <c r="H14" i="1"/>
  <c r="G14" i="1"/>
  <c r="F14" i="1"/>
  <c r="E14" i="1"/>
  <c r="D14" i="1"/>
  <c r="N14" i="1" l="1"/>
  <c r="L5" i="1" s="1"/>
  <c r="J14" i="1"/>
</calcChain>
</file>

<file path=xl/sharedStrings.xml><?xml version="1.0" encoding="utf-8"?>
<sst xmlns="http://schemas.openxmlformats.org/spreadsheetml/2006/main" count="33" uniqueCount="30">
  <si>
    <t>Name</t>
  </si>
  <si>
    <t>Date Submitted</t>
  </si>
  <si>
    <t>Department</t>
  </si>
  <si>
    <t>Period</t>
  </si>
  <si>
    <t>Authorized by</t>
  </si>
  <si>
    <t>Per Mile Reimbursement</t>
  </si>
  <si>
    <t>Total Reimbursement Due</t>
  </si>
  <si>
    <t>Date</t>
  </si>
  <si>
    <t>Description of Expense</t>
  </si>
  <si>
    <t>Airfare</t>
  </si>
  <si>
    <t>Lodging</t>
  </si>
  <si>
    <t>Meals &amp; Tips</t>
  </si>
  <si>
    <t>Conferences and Seminars</t>
  </si>
  <si>
    <t>Mileage Reimbursement</t>
  </si>
  <si>
    <t>Miscellaneous</t>
  </si>
  <si>
    <t>Currency Exchange  Rate</t>
  </si>
  <si>
    <t>Expense Currency</t>
  </si>
  <si>
    <t>Travel to client office</t>
  </si>
  <si>
    <t>USD</t>
  </si>
  <si>
    <t>Total</t>
  </si>
  <si>
    <t>Miles</t>
  </si>
  <si>
    <t>Kim Ambercrombie</t>
  </si>
  <si>
    <t>Sales</t>
  </si>
  <si>
    <t>Yossi Banai</t>
  </si>
  <si>
    <t>Lunch with client</t>
  </si>
  <si>
    <t>Travel Expense Report</t>
  </si>
  <si>
    <t>Ground 
Transportation 
(Gas, Rental Car, Taxi)</t>
  </si>
  <si>
    <t>CAD</t>
  </si>
  <si>
    <t>Travel to airport</t>
  </si>
  <si>
    <t>Afternoon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</si>
</sst>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</numFmts>
  <fonts count="12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5" fontId="1" fillId="0" borderId="0" applyFont="0" applyFill="0" applyBorder="0" applyAlignment="0" applyProtection="0"/>
    <xf numFmtId="166" fontId="5" fillId="7" borderId="1" applyFill="0" applyBorder="0">
      <alignment horizontal="right" vertical="center" indent="1"/>
    </xf>
    <xf numFmtId="164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8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33">
    <xf numFmtId="0" fontId="0" fillId="0" borderId="0" xfId="0">
      <alignment horizontal="left" vertical="center" wrapText="1" indent="1"/>
    </xf>
    <xf numFmtId="0" fontId="0" fillId="2" borderId="0" xfId="0" applyFill="1" applyProtection="1">
      <alignment horizontal="left" vertical="center" wrapText="1" indent="1"/>
      <protection locked="0"/>
    </xf>
    <xf numFmtId="4" fontId="7" fillId="0" borderId="0" xfId="6" applyProtection="1">
      <alignment horizontal="right" vertical="center" wrapText="1" indent="1"/>
      <protection locked="0"/>
    </xf>
    <xf numFmtId="4" fontId="7" fillId="0" borderId="0" xfId="6" applyProtection="1">
      <alignment horizontal="right" vertical="center" wrapText="1" indent="1"/>
    </xf>
    <xf numFmtId="0" fontId="10" fillId="6" borderId="0" xfId="8" applyProtection="1">
      <alignment horizontal="center" vertical="top" wrapText="1"/>
      <protection locked="0"/>
    </xf>
    <xf numFmtId="0" fontId="0" fillId="0" borderId="0" xfId="0" applyFont="1" applyFill="1" applyBorder="1" applyAlignment="1" applyProtection="1">
      <alignment horizontal="left" vertical="center" wrapText="1" indent="1"/>
      <protection locked="0"/>
    </xf>
    <xf numFmtId="0" fontId="0" fillId="0" borderId="0" xfId="0" applyFont="1" applyFill="1" applyBorder="1" applyAlignment="1" applyProtection="1">
      <alignment horizontal="right" vertical="center" indent="1"/>
      <protection locked="0"/>
    </xf>
    <xf numFmtId="4" fontId="0" fillId="0" borderId="0" xfId="0" applyNumberFormat="1" applyFont="1" applyFill="1" applyBorder="1" applyAlignment="1" applyProtection="1">
      <alignment horizontal="right" vertical="center" indent="1"/>
    </xf>
    <xf numFmtId="0" fontId="0" fillId="0" borderId="0" xfId="0" applyFont="1" applyFill="1" applyBorder="1" applyAlignment="1" applyProtection="1">
      <alignment horizontal="right" vertical="center" indent="1"/>
    </xf>
    <xf numFmtId="166" fontId="0" fillId="0" borderId="0" xfId="0" applyNumberFormat="1" applyFont="1" applyFill="1" applyBorder="1" applyAlignment="1" applyProtection="1">
      <alignment horizontal="right" vertical="center" indent="1"/>
    </xf>
    <xf numFmtId="0" fontId="10" fillId="6" borderId="0" xfId="8">
      <alignment horizontal="center" vertical="top" wrapText="1"/>
    </xf>
    <xf numFmtId="14" fontId="0" fillId="0" borderId="8" xfId="16" applyNumberFormat="1" applyFont="1" applyFill="1" applyAlignment="1">
      <alignment horizontal="left" vertical="center" indent="1"/>
    </xf>
    <xf numFmtId="14" fontId="7" fillId="0" borderId="0" xfId="15" applyBorder="1">
      <alignment horizontal="left" vertical="center" indent="1"/>
      <protection locked="0"/>
    </xf>
    <xf numFmtId="0" fontId="0" fillId="0" borderId="0" xfId="17" applyFont="1" applyFill="1" applyBorder="1">
      <alignment horizontal="right" vertical="center" indent="1"/>
      <protection locked="0"/>
    </xf>
    <xf numFmtId="0" fontId="6" fillId="0" borderId="0" xfId="0" applyFont="1" applyFill="1" applyBorder="1" applyAlignment="1" applyProtection="1">
      <alignment horizontal="right" vertical="center" indent="1"/>
      <protection locked="0"/>
    </xf>
    <xf numFmtId="4" fontId="7" fillId="0" borderId="0" xfId="6">
      <alignment horizontal="right" vertical="center" wrapText="1" indent="1"/>
    </xf>
    <xf numFmtId="164" fontId="0" fillId="0" borderId="0" xfId="12" applyFont="1" applyFill="1" applyBorder="1" applyProtection="1">
      <alignment horizontal="right" vertical="center" indent="1"/>
    </xf>
    <xf numFmtId="4" fontId="0" fillId="0" borderId="0" xfId="0" applyNumberFormat="1" applyFont="1" applyFill="1" applyBorder="1" applyAlignment="1" applyProtection="1">
      <alignment horizontal="right" vertical="center" wrapText="1" indent="1"/>
    </xf>
    <xf numFmtId="0" fontId="3" fillId="2" borderId="0" xfId="13" applyProtection="1">
      <alignment horizontal="right" vertical="center"/>
      <protection locked="0"/>
    </xf>
    <xf numFmtId="0" fontId="0" fillId="0" borderId="0" xfId="0" applyBorder="1">
      <alignment horizontal="left" vertical="center" wrapText="1" indent="1"/>
    </xf>
    <xf numFmtId="0" fontId="9" fillId="0" borderId="0" xfId="1">
      <alignment horizontal="right" vertical="center"/>
    </xf>
    <xf numFmtId="0" fontId="0" fillId="0" borderId="4" xfId="0" applyBorder="1">
      <alignment horizontal="left" vertical="center" wrapText="1" indent="1"/>
    </xf>
    <xf numFmtId="0" fontId="0" fillId="0" borderId="5" xfId="0" applyBorder="1">
      <alignment horizontal="left" vertical="center" wrapText="1" indent="1"/>
    </xf>
    <xf numFmtId="0" fontId="0" fillId="0" borderId="6" xfId="0" applyBorder="1">
      <alignment horizontal="left" vertical="center" wrapText="1" indent="1"/>
    </xf>
    <xf numFmtId="0" fontId="0" fillId="0" borderId="7" xfId="0" applyBorder="1">
      <alignment horizontal="left" vertical="center" wrapText="1" indent="1"/>
    </xf>
    <xf numFmtId="0" fontId="0" fillId="0" borderId="8" xfId="16" applyFont="1" applyFill="1">
      <alignment horizontal="left" vertical="center" wrapText="1" indent="1"/>
    </xf>
    <xf numFmtId="164" fontId="7" fillId="0" borderId="8" xfId="16" applyNumberFormat="1" applyFont="1" applyFill="1" applyAlignment="1">
      <alignment horizontal="right" vertical="center" indent="1"/>
    </xf>
    <xf numFmtId="0" fontId="9" fillId="0" borderId="9" xfId="1" applyBorder="1">
      <alignment horizontal="right" vertical="center"/>
    </xf>
    <xf numFmtId="0" fontId="9" fillId="0" borderId="0" xfId="1">
      <alignment horizontal="right" vertical="center"/>
    </xf>
    <xf numFmtId="0" fontId="9" fillId="0" borderId="10" xfId="1" applyBorder="1">
      <alignment horizontal="right" vertical="center"/>
    </xf>
    <xf numFmtId="0" fontId="3" fillId="2" borderId="0" xfId="13" applyProtection="1">
      <alignment horizontal="right" vertical="center"/>
      <protection locked="0"/>
    </xf>
    <xf numFmtId="0" fontId="0" fillId="0" borderId="8" xfId="16" applyFont="1" applyFill="1">
      <alignment horizontal="left" vertical="center" wrapText="1" indent="1"/>
    </xf>
    <xf numFmtId="14" fontId="7" fillId="0" borderId="8" xfId="16" applyNumberFormat="1" applyAlignment="1">
      <alignment horizontal="left" vertical="center" indent="1"/>
    </xf>
  </cellXfs>
  <cellStyles count="18">
    <cellStyle name="40% - Accent6" xfId="5" builtinId="51" customBuiltin="1"/>
    <cellStyle name="Accent6" xfId="4" builtinId="49" customBuiltin="1"/>
    <cellStyle name="Calculation" xfId="11" builtinId="22" customBuiltin="1"/>
    <cellStyle name="Currency" xfId="12" builtinId="4" customBuiltin="1"/>
    <cellStyle name="Currency [0]" xfId="10" builtinId="7" customBuiltin="1"/>
    <cellStyle name="Date" xfId="15"/>
    <cellStyle name="Exchange currency" xfId="17"/>
    <cellStyle name="Explanatory Text" xfId="2" builtinId="53" customBuiltin="1"/>
    <cellStyle name="Heading 1" xfId="1" builtinId="16" customBuiltin="1"/>
    <cellStyle name="Heading 2" xfId="8" builtinId="17" customBuiltin="1"/>
    <cellStyle name="Heading 3" xfId="9" builtinId="18" hidden="1" customBuiltin="1"/>
    <cellStyle name="Heading 4" xfId="14" builtinId="19" hidden="1" customBuiltin="1"/>
    <cellStyle name="Input" xfId="6" builtinId="20" customBuiltin="1"/>
    <cellStyle name="Input Box" xfId="16"/>
    <cellStyle name="Normal" xfId="0" builtinId="0" customBuiltin="1"/>
    <cellStyle name="Output" xfId="7" builtinId="21" customBuiltin="1"/>
    <cellStyle name="Title" xfId="13" builtinId="15" customBuiltin="1"/>
    <cellStyle name="Total" xfId="3" builtinId="25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ravel Expense Report" defaultPivotStyle="PivotStyleLight16">
    <tableStyle name="Travel Expense Report" pivot="0" count="3">
      <tableStyleElement type="wholeTable" dxfId="15"/>
      <tableStyleElement type="headerRow" dxfId="14"/>
      <tableStyleElement type="total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0</xdr:row>
      <xdr:rowOff>0</xdr:rowOff>
    </xdr:from>
    <xdr:to>
      <xdr:col>3</xdr:col>
      <xdr:colOff>295673</xdr:colOff>
      <xdr:row>1</xdr:row>
      <xdr:rowOff>38238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68E88E-55BF-417B-862D-DADD185E4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0"/>
          <a:ext cx="2848373" cy="9907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Expenses" displayName="Expenses" ref="B9:N14" totalsRowCount="1" headerRowCellStyle="Heading 2">
  <autoFilter ref="B9:N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Date" totalsRowLabel="Total" totalsRowDxfId="12" dataCellStyle="Date"/>
    <tableColumn id="2" name="Description of Expense" totalsRowDxfId="11"/>
    <tableColumn id="3" name="Airfare" totalsRowFunction="sum" totalsRowDxfId="10" dataCellStyle="Input"/>
    <tableColumn id="4" name="Lodging" totalsRowFunction="sum" totalsRowDxfId="9" dataCellStyle="Input"/>
    <tableColumn id="5" name="Ground _x000a_Transportation _x000a_(Gas, Rental Car, Taxi)" totalsRowFunction="sum" totalsRowDxfId="8" dataCellStyle="Input"/>
    <tableColumn id="6" name="Meals &amp; Tips" totalsRowFunction="sum" totalsRowDxfId="7" dataCellStyle="Input"/>
    <tableColumn id="7" name="Conferences and Seminars" totalsRowFunction="sum" totalsRowDxfId="6" dataCellStyle="Input"/>
    <tableColumn id="8" name="Miles" totalsRowFunction="sum" totalsRowDxfId="5" dataCellStyle="Input"/>
    <tableColumn id="9" name="Mileage Reimbursement" totalsRowFunction="sum" totalsRowDxfId="4" dataCellStyle="Input">
      <calculatedColumnFormula>IF('Expense Report'!I10&lt;&gt;"",'Expense Report'!I10*MileageRate,"")</calculatedColumnFormula>
    </tableColumn>
    <tableColumn id="10" name="Miscellaneous" totalsRowFunction="sum" totalsRowDxfId="3" dataCellStyle="Input"/>
    <tableColumn id="11" name="Currency Exchange  Rate" totalsRowDxfId="2" dataCellStyle="Input"/>
    <tableColumn id="12" name="Expense Currency" totalsRowDxfId="1" dataCellStyle="Exchange currency"/>
    <tableColumn id="13" name="Total" totalsRowFunction="sum" totalsRowDxfId="0" dataCellStyle="Currency">
      <calculatedColumnFormula>IFERROR(IF(OR('Expense Report'!$L10="",'Expense Report'!$L10=1),SUM('Expense Report'!$J10:$K10,'Expense Report'!$D10:$H10)*1,SUM('Expense Report'!$J10:$K10,'Expense Report'!$D10:$H10)/'Expense Report'!$L10),"")</calculatedColumnFormula>
    </tableColumn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B1:N14"/>
  <sheetViews>
    <sheetView showGridLines="0" tabSelected="1" zoomScaleNormal="100" workbookViewId="0">
      <selection activeCell="E4" sqref="E4"/>
    </sheetView>
  </sheetViews>
  <sheetFormatPr defaultColWidth="11.5" defaultRowHeight="30" customHeight="1" x14ac:dyDescent="0.25"/>
  <cols>
    <col min="1" max="1" width="2.625" customWidth="1"/>
    <col min="2" max="2" width="12.375" customWidth="1"/>
    <col min="3" max="3" width="30.625" customWidth="1"/>
    <col min="4" max="4" width="13.75" customWidth="1"/>
    <col min="5" max="5" width="11.625" customWidth="1"/>
    <col min="6" max="6" width="20.25" customWidth="1"/>
    <col min="7" max="7" width="13.625" customWidth="1"/>
    <col min="8" max="8" width="18.875" customWidth="1"/>
    <col min="9" max="9" width="11.625" customWidth="1"/>
    <col min="10" max="10" width="16.375" customWidth="1"/>
    <col min="11" max="11" width="14.5" customWidth="1"/>
    <col min="12" max="12" width="15" customWidth="1"/>
    <col min="13" max="13" width="11.625" customWidth="1"/>
    <col min="14" max="14" width="16.5" customWidth="1"/>
    <col min="15" max="15" width="2.625" customWidth="1"/>
  </cols>
  <sheetData>
    <row r="1" spans="2:14" ht="75" customHeight="1" x14ac:dyDescent="0.25">
      <c r="B1" s="30" t="s">
        <v>25</v>
      </c>
      <c r="C1" s="30"/>
      <c r="D1" s="30"/>
      <c r="E1" s="30"/>
      <c r="F1" s="30"/>
      <c r="G1" s="18"/>
      <c r="H1" s="18"/>
      <c r="I1" s="18"/>
      <c r="J1" s="1"/>
      <c r="K1" s="1"/>
      <c r="L1" s="1"/>
      <c r="M1" s="1"/>
      <c r="N1" s="1"/>
    </row>
    <row r="2" spans="2:14" ht="15" customHeight="1" x14ac:dyDescent="0.25">
      <c r="B2" s="19"/>
    </row>
    <row r="3" spans="2:14" ht="30" customHeight="1" x14ac:dyDescent="0.25">
      <c r="B3" s="20" t="s">
        <v>0</v>
      </c>
      <c r="C3" s="25" t="s">
        <v>21</v>
      </c>
      <c r="D3" s="27" t="s">
        <v>4</v>
      </c>
      <c r="E3" s="28"/>
      <c r="F3" s="29"/>
      <c r="G3" s="31" t="s">
        <v>23</v>
      </c>
      <c r="H3" s="31"/>
      <c r="I3" s="27" t="s">
        <v>5</v>
      </c>
      <c r="J3" s="28"/>
      <c r="K3" s="29"/>
      <c r="L3" s="26">
        <v>0.32</v>
      </c>
      <c r="M3" s="21"/>
    </row>
    <row r="4" spans="2:14" ht="8.1" customHeight="1" x14ac:dyDescent="0.25">
      <c r="B4" s="19"/>
      <c r="F4" s="19"/>
      <c r="G4" s="22"/>
      <c r="H4" s="23"/>
      <c r="J4" s="19"/>
      <c r="K4" s="19"/>
    </row>
    <row r="5" spans="2:14" ht="30" customHeight="1" x14ac:dyDescent="0.25">
      <c r="B5" s="20" t="s">
        <v>2</v>
      </c>
      <c r="C5" s="25" t="s">
        <v>22</v>
      </c>
      <c r="D5" s="27" t="s">
        <v>1</v>
      </c>
      <c r="E5" s="28"/>
      <c r="F5" s="29"/>
      <c r="G5" s="32">
        <f ca="1">TODAY()</f>
        <v>42941</v>
      </c>
      <c r="H5" s="32"/>
      <c r="I5" s="27" t="s">
        <v>6</v>
      </c>
      <c r="J5" s="28"/>
      <c r="K5" s="29"/>
      <c r="L5" s="26">
        <f>TotalReimbursementDue</f>
        <v>617.70931297709922</v>
      </c>
      <c r="M5" s="21"/>
    </row>
    <row r="6" spans="2:14" ht="8.1" customHeight="1" x14ac:dyDescent="0.25">
      <c r="B6" s="19"/>
      <c r="C6" s="24"/>
      <c r="D6" s="19"/>
      <c r="E6" s="19"/>
      <c r="F6" s="19"/>
      <c r="L6" s="23"/>
    </row>
    <row r="7" spans="2:14" ht="30" customHeight="1" x14ac:dyDescent="0.25">
      <c r="B7" s="20" t="s">
        <v>3</v>
      </c>
      <c r="C7" s="11" t="str">
        <f ca="1">IF(MIN(B10:B13)=MAX(B10:B13),TEXT(MIN(B10:B13),"m/d/yy"),"From "&amp;TEXT(MIN(B10:B13),"m/d/yy")&amp;" to "&amp;TEXT(MAX(B10:B13),"m/d/yy"))</f>
        <v>From 6/25/17 to 6/30/17</v>
      </c>
      <c r="D7" s="19"/>
      <c r="E7" s="19"/>
      <c r="F7" s="19"/>
    </row>
    <row r="8" spans="2:14" ht="15" customHeight="1" x14ac:dyDescent="0.25">
      <c r="B8" s="19"/>
      <c r="C8" s="23"/>
      <c r="F8" s="19"/>
      <c r="G8" s="19"/>
      <c r="H8" s="19"/>
    </row>
    <row r="9" spans="2:14" ht="50.1" customHeight="1" x14ac:dyDescent="0.25">
      <c r="B9" s="4" t="s">
        <v>7</v>
      </c>
      <c r="C9" s="10" t="s">
        <v>8</v>
      </c>
      <c r="D9" s="10" t="s">
        <v>9</v>
      </c>
      <c r="E9" s="10" t="s">
        <v>10</v>
      </c>
      <c r="F9" s="10" t="s">
        <v>26</v>
      </c>
      <c r="G9" s="10" t="s">
        <v>11</v>
      </c>
      <c r="H9" s="10" t="s">
        <v>12</v>
      </c>
      <c r="I9" s="10" t="s">
        <v>20</v>
      </c>
      <c r="J9" s="10" t="s">
        <v>13</v>
      </c>
      <c r="K9" s="10" t="s">
        <v>14</v>
      </c>
      <c r="L9" s="4" t="s">
        <v>15</v>
      </c>
      <c r="M9" s="4" t="s">
        <v>16</v>
      </c>
      <c r="N9" s="10" t="s">
        <v>19</v>
      </c>
    </row>
    <row r="10" spans="2:14" ht="30" customHeight="1" x14ac:dyDescent="0.25">
      <c r="B10" s="12">
        <f ca="1">TODAY()-30</f>
        <v>42911</v>
      </c>
      <c r="C10" s="5" t="s">
        <v>17</v>
      </c>
      <c r="D10" s="2">
        <v>350</v>
      </c>
      <c r="E10" s="2">
        <v>150</v>
      </c>
      <c r="F10" s="2">
        <v>45</v>
      </c>
      <c r="G10" s="2">
        <v>12</v>
      </c>
      <c r="H10" s="2">
        <v>50</v>
      </c>
      <c r="I10" s="2">
        <v>35</v>
      </c>
      <c r="J10" s="3">
        <f>IF('Expense Report'!I10&lt;&gt;"",'Expense Report'!I10*MileageRate,"")</f>
        <v>11.200000000000001</v>
      </c>
      <c r="K10" s="2"/>
      <c r="L10" s="15">
        <v>1.31</v>
      </c>
      <c r="M10" s="13" t="s">
        <v>27</v>
      </c>
      <c r="N10" s="16">
        <f>IFERROR(IF(OR('Expense Report'!$L10="",'Expense Report'!$L10=1),SUM('Expense Report'!$J10:$K10,'Expense Report'!$D10:$H10)*1,SUM('Expense Report'!$J10:$K10,'Expense Report'!$D10:$H10)/'Expense Report'!$L10),"")</f>
        <v>471.90839694656489</v>
      </c>
    </row>
    <row r="11" spans="2:14" ht="30" customHeight="1" x14ac:dyDescent="0.25">
      <c r="B11" s="12">
        <f t="shared" ref="B11:B12" ca="1" si="0">TODAY()-30</f>
        <v>42911</v>
      </c>
      <c r="C11" s="5" t="s">
        <v>24</v>
      </c>
      <c r="D11" s="2"/>
      <c r="E11" s="2"/>
      <c r="F11" s="2"/>
      <c r="G11" s="2">
        <v>24.3</v>
      </c>
      <c r="H11" s="2"/>
      <c r="I11" s="2">
        <v>12</v>
      </c>
      <c r="J11" s="3">
        <f>IF('Expense Report'!I11&lt;&gt;"",'Expense Report'!I11*MileageRate,"")</f>
        <v>3.84</v>
      </c>
      <c r="K11" s="2"/>
      <c r="L11" s="15">
        <v>1.31</v>
      </c>
      <c r="M11" s="13" t="s">
        <v>27</v>
      </c>
      <c r="N11" s="16">
        <f>IFERROR(IF(OR('Expense Report'!$L11="",'Expense Report'!$L11=1),SUM('Expense Report'!$J11:$K11,'Expense Report'!$D11:$H11)*1,SUM('Expense Report'!$J11:$K11,'Expense Report'!$D11:$H11)/'Expense Report'!$L11),"")</f>
        <v>21.480916030534349</v>
      </c>
    </row>
    <row r="12" spans="2:14" ht="30" customHeight="1" x14ac:dyDescent="0.25">
      <c r="B12" s="12">
        <f t="shared" ca="1" si="0"/>
        <v>42911</v>
      </c>
      <c r="C12" s="5" t="s">
        <v>29</v>
      </c>
      <c r="D12" s="2"/>
      <c r="E12" s="2"/>
      <c r="F12" s="2"/>
      <c r="G12" s="2"/>
      <c r="H12" s="2">
        <v>100</v>
      </c>
      <c r="I12" s="2">
        <v>6</v>
      </c>
      <c r="J12" s="3">
        <f>IF('Expense Report'!I12&lt;&gt;"",'Expense Report'!I12*MileageRate,"")</f>
        <v>1.92</v>
      </c>
      <c r="K12" s="2"/>
      <c r="L12" s="15">
        <v>1</v>
      </c>
      <c r="M12" s="13" t="s">
        <v>18</v>
      </c>
      <c r="N12" s="16">
        <f>IFERROR(IF(OR('Expense Report'!$L12="",'Expense Report'!$L12=1),SUM('Expense Report'!$J12:$K12,'Expense Report'!$D12:$H12)*1,SUM('Expense Report'!$J12:$K12,'Expense Report'!$D12:$H12)/'Expense Report'!$L12),"")</f>
        <v>101.92</v>
      </c>
    </row>
    <row r="13" spans="2:14" ht="30" customHeight="1" x14ac:dyDescent="0.25">
      <c r="B13" s="12">
        <f ca="1">TODAY()-25</f>
        <v>42916</v>
      </c>
      <c r="C13" s="5" t="s">
        <v>28</v>
      </c>
      <c r="D13" s="2"/>
      <c r="E13" s="2"/>
      <c r="F13" s="2"/>
      <c r="G13" s="2"/>
      <c r="H13" s="2"/>
      <c r="I13" s="2">
        <v>70</v>
      </c>
      <c r="J13" s="3">
        <f>IF('Expense Report'!I13&lt;&gt;"",'Expense Report'!I13*MileageRate,"")</f>
        <v>22.400000000000002</v>
      </c>
      <c r="K13" s="2"/>
      <c r="L13" s="15">
        <v>1</v>
      </c>
      <c r="M13" s="13" t="s">
        <v>18</v>
      </c>
      <c r="N13" s="16">
        <f>IFERROR(IF(OR('Expense Report'!$L13="",'Expense Report'!$L13=1),SUM('Expense Report'!$J13:$K13,'Expense Report'!$D13:$H13)*1,SUM('Expense Report'!$J13:$K13,'Expense Report'!$D13:$H13)/'Expense Report'!$L13),"")</f>
        <v>22.400000000000002</v>
      </c>
    </row>
    <row r="14" spans="2:14" ht="30" customHeight="1" x14ac:dyDescent="0.25">
      <c r="B14" s="14" t="s">
        <v>19</v>
      </c>
      <c r="C14" s="6"/>
      <c r="D14" s="7">
        <f>SUBTOTAL(109,Expenses[Airfare])</f>
        <v>350</v>
      </c>
      <c r="E14" s="7">
        <f>SUBTOTAL(109,Expenses[Lodging])</f>
        <v>150</v>
      </c>
      <c r="F14" s="17">
        <f>SUBTOTAL(109,Expenses[Ground 
Transportation 
(Gas, Rental Car, Taxi)])</f>
        <v>45</v>
      </c>
      <c r="G14" s="7">
        <f>SUBTOTAL(109,Expenses[Meals &amp; Tips])</f>
        <v>36.299999999999997</v>
      </c>
      <c r="H14" s="7">
        <f>SUBTOTAL(109,Expenses[Conferences and Seminars])</f>
        <v>150</v>
      </c>
      <c r="I14" s="7">
        <f>SUBTOTAL(109,Expenses[Miles])</f>
        <v>123</v>
      </c>
      <c r="J14" s="7">
        <f>SUBTOTAL(109,Expenses[Mileage Reimbursement])</f>
        <v>39.36</v>
      </c>
      <c r="K14" s="7">
        <f>SUBTOTAL(109,Expenses[Miscellaneous])</f>
        <v>0</v>
      </c>
      <c r="L14" s="8"/>
      <c r="M14" s="8"/>
      <c r="N14" s="9">
        <f>SUBTOTAL(109,Expenses[Total])</f>
        <v>617.70931297709922</v>
      </c>
    </row>
  </sheetData>
  <sheetProtection selectLockedCells="1"/>
  <mergeCells count="7">
    <mergeCell ref="I3:K3"/>
    <mergeCell ref="I5:K5"/>
    <mergeCell ref="B1:F1"/>
    <mergeCell ref="G3:H3"/>
    <mergeCell ref="G5:H5"/>
    <mergeCell ref="D3:F3"/>
    <mergeCell ref="D5:F5"/>
  </mergeCells>
  <dataValidations xWindow="39" yWindow="298" count="31">
    <dataValidation type="date" operator="greaterThan" allowBlank="1" showInputMessage="1" showErrorMessage="1" sqref="B10:B13">
      <formula1>37622</formula1>
    </dataValidation>
    <dataValidation allowBlank="1" showInputMessage="1" showErrorMessage="1" errorTitle="ALERT" error="This cell is automatically populated and should not be overwitten. Overwriting this cell would break calculations in this worksheet." sqref="N10:N13"/>
    <dataValidation allowBlank="1" showInputMessage="1" showErrorMessage="1" prompt="Create a Travel Expense Report in this worksheet. Enter Expense Description with date in given table. The Total Reimbursement Due is automatically calculated" sqref="A1"/>
    <dataValidation allowBlank="1" showInputMessage="1" showErrorMessage="1" prompt="Worksheet title is in this cell. Enter Travel details in cells B3 to L7" sqref="B1:F1"/>
    <dataValidation allowBlank="1" showInputMessage="1" showErrorMessage="1" prompt="Period is automatically updated in cell at right based on entries in Expenses Table, below" sqref="B7"/>
    <dataValidation allowBlank="1" showInputMessage="1" showErrorMessage="1" prompt="Enter Department in this cell" sqref="C5"/>
    <dataValidation allowBlank="1" showInputMessage="1" showErrorMessage="1" prompt="Enter Department in cell at right" sqref="B5"/>
    <dataValidation allowBlank="1" showInputMessage="1" showErrorMessage="1" prompt="Enter Name in this cell" sqref="C3"/>
    <dataValidation allowBlank="1" showInputMessage="1" showErrorMessage="1" prompt="Enter Name in cell at right" sqref="B3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C7">
      <formula1>LEN(C7)=""</formula1>
    </dataValidation>
    <dataValidation allowBlank="1" showInputMessage="1" showErrorMessage="1" prompt="Enter Date of Submission in this cell" sqref="G5"/>
    <dataValidation allowBlank="1" showInputMessage="1" showErrorMessage="1" prompt="Enter expense report Date Submitted in cell at right" sqref="D5"/>
    <dataValidation allowBlank="1" showInputMessage="1" showErrorMessage="1" prompt="Enter Authorized Person’s Name in this cell" sqref="G3:H3"/>
    <dataValidation allowBlank="1" showInputMessage="1" showErrorMessage="1" prompt="Enter expenses Authorized By name in cell at right" sqref="D3"/>
    <dataValidation allowBlank="1" showInputMessage="1" showErrorMessage="1" prompt="Total Reimbursement Due is automatically calculated in cell at right" sqref="I5"/>
    <dataValidation allowBlank="1" showInputMessage="1" showErrorMessage="1" prompt="Enter Per Mile Reimbursement in cell at right" sqref="I3"/>
    <dataValidation allowBlank="1" showInputMessage="1" showErrorMessage="1" prompt="Enter Per Mile Reimbursement in this cell" sqref="L3"/>
    <dataValidation allowBlank="1" showInputMessage="1" showErrorMessage="1" prompt="Total Reimbursement Due is automatically calculated in this cell" sqref="L5"/>
    <dataValidation allowBlank="1" showInputMessage="1" showErrorMessage="1" prompt="The Total for each row is automatically calculated in this column under this heading" sqref="N9"/>
    <dataValidation allowBlank="1" showInputMessage="1" showErrorMessage="1" prompt="Enter Expense Currency in this column under this heading" sqref="M9"/>
    <dataValidation allowBlank="1" showInputMessage="1" showErrorMessage="1" prompt="Enter Currency Exchange Rate in this column under this heading" sqref="L9"/>
    <dataValidation allowBlank="1" showInputMessage="1" showErrorMessage="1" prompt="Enter  amount for Miscellaneous expenses in this column under this heading" sqref="K9"/>
    <dataValidation allowBlank="1" showInputMessage="1" showErrorMessage="1" prompt="Mileage Reimbursement is automatically calculated in this column under this heading" sqref="J9"/>
    <dataValidation allowBlank="1" showInputMessage="1" showErrorMessage="1" prompt="Enter Miles in this column under this heading" sqref="I9"/>
    <dataValidation allowBlank="1" showInputMessage="1" showErrorMessage="1" prompt="Enter amount for Seminars &amp; Conferences in this column under this heading" sqref="H9"/>
    <dataValidation allowBlank="1" showInputMessage="1" showErrorMessage="1" prompt="Enter  amount for Meals &amp; Tips in this column under this heading" sqref="G9"/>
    <dataValidation allowBlank="1" showInputMessage="1" showErrorMessage="1" prompt="Enter  amount for Ground Transportation in this column under this heading" sqref="F9"/>
    <dataValidation allowBlank="1" showInputMessage="1" showErrorMessage="1" prompt="Enter amount for Lodging in this column under this heading" sqref="E9"/>
    <dataValidation allowBlank="1" showInputMessage="1" showErrorMessage="1" prompt="Enter amount for Airfare in this column under this heading" sqref="D9"/>
    <dataValidation allowBlank="1" showInputMessage="1" showErrorMessage="1" prompt="Enter Description of Expense in this column under this heading" sqref="C9"/>
    <dataValidation allowBlank="1" showInputMessage="1" showErrorMessage="1" prompt="Enter expense Date in this column under this heading " sqref="B9"/>
  </dataValidations>
  <printOptions horizontalCentered="1"/>
  <pageMargins left="0.25" right="0.25" top="0.75" bottom="0.75" header="0.3" footer="0.3"/>
  <pageSetup scale="58" fitToHeight="0" orientation="landscape" r:id="rId1"/>
  <headerFooter differentFirst="1">
    <oddFooter>Page &amp;P of &amp;N</oddFooter>
  </headerFooter>
  <ignoredErrors>
    <ignoredError sqref="G5 B10:B13" unlocked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Expense Report</vt:lpstr>
      <vt:lpstr>ColumnTitle1</vt:lpstr>
      <vt:lpstr>MileageRate</vt:lpstr>
      <vt:lpstr>'Expense Report'!Print_Titles</vt:lpstr>
      <vt:lpstr>TotalReimbursementDue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Shang PeiXu</dc:creator>
  <cp:lastModifiedBy>Bai Yuan</cp:lastModifiedBy>
  <dcterms:created xsi:type="dcterms:W3CDTF">2017-03-08T06:18:36Z</dcterms:created>
  <dcterms:modified xsi:type="dcterms:W3CDTF">2017-07-25T03:12:43Z</dcterms:modified>
</cp:coreProperties>
</file>