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filterPrivacy="1"/>
  <xr:revisionPtr revIDLastSave="0" documentId="13_ncr:1_{E719B456-FBF3-43FA-A0D2-AFAFCA640B4E}" xr6:coauthVersionLast="36" xr6:coauthVersionMax="45" xr10:uidLastSave="{00000000-0000-0000-0000-000000000000}"/>
  <bookViews>
    <workbookView xWindow="-105" yWindow="-105" windowWidth="23258" windowHeight="12765" tabRatio="732" xr2:uid="{00000000-000D-0000-FFFF-FFFF00000000}"/>
  </bookViews>
  <sheets>
    <sheet name="Sheet1" sheetId="19" r:id="rId1"/>
    <sheet name="1-27" sheetId="1" r:id="rId2"/>
    <sheet name="1-26" sheetId="2" r:id="rId3"/>
    <sheet name="1-25" sheetId="3" r:id="rId4"/>
    <sheet name="1-24" sheetId="4" r:id="rId5"/>
    <sheet name="1-23" sheetId="5" r:id="rId6"/>
    <sheet name="1-22" sheetId="6" r:id="rId7"/>
    <sheet name="1-21" sheetId="7" r:id="rId8"/>
    <sheet name="1-20" sheetId="8" r:id="rId9"/>
    <sheet name="1-19" sheetId="9" r:id="rId10"/>
    <sheet name="1-18" sheetId="10" r:id="rId11"/>
    <sheet name="1-17" sheetId="11" r:id="rId12"/>
    <sheet name="1-16" sheetId="12" r:id="rId13"/>
    <sheet name="1-15" sheetId="13" r:id="rId14"/>
    <sheet name="1-14" sheetId="14" r:id="rId15"/>
    <sheet name="1-13" sheetId="15" r:id="rId16"/>
    <sheet name="1-12" sheetId="16" r:id="rId17"/>
    <sheet name="1-11" sheetId="17" r:id="rId18"/>
    <sheet name="1-10" sheetId="18" r:id="rId19"/>
  </sheets>
  <definedNames>
    <definedName name="_xlnm._FilterDatabase" localSheetId="18" hidden="1">'1-10'!$A$1:$C$52</definedName>
    <definedName name="_xlnm._FilterDatabase" localSheetId="17" hidden="1">'1-11'!$A$1:$C$51</definedName>
    <definedName name="_xlnm._FilterDatabase" localSheetId="16" hidden="1">'1-12'!$A$1:$C$51</definedName>
    <definedName name="_xlnm._FilterDatabase" localSheetId="15" hidden="1">'1-13'!$A$1:$C$51</definedName>
    <definedName name="_xlnm._FilterDatabase" localSheetId="14" hidden="1">'1-14'!$A$1:$C$51</definedName>
    <definedName name="_xlnm._FilterDatabase" localSheetId="13" hidden="1">'1-15'!$A$1:$C$51</definedName>
    <definedName name="_xlnm._FilterDatabase" localSheetId="12" hidden="1">'1-16'!$A$1:$C$51</definedName>
    <definedName name="_xlnm._FilterDatabase" localSheetId="11" hidden="1">'1-17'!$A$1:$C$51</definedName>
    <definedName name="_xlnm._FilterDatabase" localSheetId="10" hidden="1">'1-18'!$A$1:$C$51</definedName>
    <definedName name="_xlnm._FilterDatabase" localSheetId="9" hidden="1">'1-19'!$A$1:$C$51</definedName>
    <definedName name="_xlnm._FilterDatabase" localSheetId="8" hidden="1">'1-20'!$A$1:$C$51</definedName>
    <definedName name="_xlnm._FilterDatabase" localSheetId="7" hidden="1">'1-21'!$A$1:$C$51</definedName>
    <definedName name="_xlnm._FilterDatabase" localSheetId="6" hidden="1">'1-22'!$A$1:$C$51</definedName>
    <definedName name="_xlnm._FilterDatabase" localSheetId="5" hidden="1">'1-23'!$A$1:$C$51</definedName>
    <definedName name="_xlnm._FilterDatabase" localSheetId="4" hidden="1">'1-24'!$A$1:$E$51</definedName>
    <definedName name="_xlnm._FilterDatabase" localSheetId="3" hidden="1">'1-25'!$A$1:$C$52</definedName>
    <definedName name="_xlnm._FilterDatabase" localSheetId="2" hidden="1">'1-26'!$A$1:$C$52</definedName>
    <definedName name="_xlnm._FilterDatabase" localSheetId="1" hidden="1">'1-27'!$B$1:$B$52</definedName>
  </definedNames>
  <calcPr calcId="191029"/>
</workbook>
</file>

<file path=xl/calcChain.xml><?xml version="1.0" encoding="utf-8"?>
<calcChain xmlns="http://schemas.openxmlformats.org/spreadsheetml/2006/main">
  <c r="V20" i="19" l="1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19" i="19"/>
  <c r="F58" i="11"/>
  <c r="F58" i="18"/>
  <c r="F58" i="17"/>
  <c r="F58" i="16"/>
  <c r="F58" i="15"/>
  <c r="F58" i="14"/>
  <c r="F58" i="13"/>
  <c r="F58" i="12"/>
  <c r="F58" i="10"/>
  <c r="F58" i="9"/>
  <c r="F58" i="8"/>
  <c r="F58" i="7"/>
  <c r="F58" i="6"/>
  <c r="F58" i="5"/>
  <c r="F58" i="4"/>
  <c r="F58" i="3"/>
  <c r="F58" i="2"/>
  <c r="F58" i="1"/>
  <c r="D58" i="1"/>
  <c r="D58" i="2"/>
  <c r="D58" i="3"/>
  <c r="D58" i="4"/>
  <c r="D58" i="5"/>
  <c r="D58" i="7"/>
  <c r="D58" i="6"/>
  <c r="D58" i="8"/>
  <c r="D58" i="9"/>
  <c r="D58" i="10"/>
  <c r="D58" i="11"/>
  <c r="D58" i="12"/>
  <c r="D58" i="13"/>
  <c r="D58" i="14"/>
  <c r="D58" i="15"/>
  <c r="D58" i="16"/>
  <c r="D58" i="17"/>
  <c r="D58" i="18"/>
  <c r="C58" i="18"/>
  <c r="C58" i="17"/>
  <c r="C58" i="16"/>
  <c r="C58" i="15"/>
  <c r="C58" i="14"/>
  <c r="C58" i="13"/>
  <c r="C58" i="12"/>
  <c r="C58" i="11"/>
  <c r="C58" i="10"/>
  <c r="C58" i="9"/>
  <c r="C58" i="8"/>
  <c r="C58" i="7"/>
  <c r="C58" i="6"/>
  <c r="C58" i="5"/>
  <c r="C58" i="4"/>
  <c r="C58" i="3"/>
  <c r="C58" i="2"/>
  <c r="C58" i="1"/>
  <c r="S20" i="19" l="1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19" i="19"/>
  <c r="C57" i="2"/>
  <c r="C57" i="3"/>
  <c r="C57" i="4"/>
  <c r="C57" i="5"/>
  <c r="C57" i="6"/>
  <c r="C57" i="7"/>
  <c r="C57" i="8"/>
  <c r="C57" i="9"/>
  <c r="C57" i="10"/>
  <c r="C57" i="11"/>
  <c r="C57" i="12"/>
  <c r="C57" i="13"/>
  <c r="C57" i="14"/>
  <c r="C57" i="15"/>
  <c r="C57" i="16"/>
  <c r="C57" i="17"/>
  <c r="C57" i="18"/>
  <c r="P20" i="19" l="1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19" i="19"/>
  <c r="E51" i="4"/>
  <c r="D57" i="4" s="1"/>
  <c r="F57" i="4" s="1"/>
  <c r="E51" i="5"/>
  <c r="E51" i="6"/>
  <c r="E51" i="7"/>
  <c r="E51" i="8"/>
  <c r="E51" i="9"/>
  <c r="E51" i="10"/>
  <c r="E51" i="11"/>
  <c r="E51" i="12"/>
  <c r="E51" i="13"/>
  <c r="E51" i="14"/>
  <c r="E51" i="15"/>
  <c r="E51" i="16"/>
  <c r="E51" i="17"/>
  <c r="C56" i="18"/>
  <c r="C56" i="17"/>
  <c r="C56" i="16"/>
  <c r="C56" i="15"/>
  <c r="C56" i="14"/>
  <c r="C56" i="13"/>
  <c r="C56" i="12"/>
  <c r="C56" i="11"/>
  <c r="C56" i="10"/>
  <c r="C56" i="9"/>
  <c r="C56" i="8"/>
  <c r="C56" i="7"/>
  <c r="C56" i="6"/>
  <c r="C56" i="5"/>
  <c r="C56" i="4"/>
  <c r="C56" i="3"/>
  <c r="E51" i="2"/>
  <c r="E51" i="1"/>
  <c r="C52" i="18"/>
  <c r="D57" i="18" s="1"/>
  <c r="F57" i="18" s="1"/>
  <c r="C56" i="2"/>
  <c r="C56" i="1"/>
  <c r="C57" i="1"/>
  <c r="D56" i="18" l="1"/>
  <c r="F56" i="18" s="1"/>
  <c r="D56" i="17"/>
  <c r="D57" i="17"/>
  <c r="F57" i="17" s="1"/>
  <c r="D56" i="16"/>
  <c r="F56" i="16" s="1"/>
  <c r="D57" i="16"/>
  <c r="F57" i="16" s="1"/>
  <c r="D56" i="15"/>
  <c r="F56" i="15" s="1"/>
  <c r="D57" i="15"/>
  <c r="F57" i="15" s="1"/>
  <c r="D56" i="14"/>
  <c r="F56" i="14" s="1"/>
  <c r="D57" i="14"/>
  <c r="F57" i="14" s="1"/>
  <c r="D56" i="13"/>
  <c r="F56" i="13" s="1"/>
  <c r="D57" i="13"/>
  <c r="F57" i="13" s="1"/>
  <c r="D56" i="12"/>
  <c r="F56" i="12" s="1"/>
  <c r="D57" i="12"/>
  <c r="F57" i="12" s="1"/>
  <c r="D56" i="11"/>
  <c r="F56" i="11" s="1"/>
  <c r="D57" i="11"/>
  <c r="F57" i="11" s="1"/>
  <c r="D56" i="10"/>
  <c r="F56" i="10" s="1"/>
  <c r="D57" i="10"/>
  <c r="F57" i="10" s="1"/>
  <c r="D56" i="9"/>
  <c r="F56" i="9" s="1"/>
  <c r="D57" i="9"/>
  <c r="F57" i="9" s="1"/>
  <c r="D56" i="8"/>
  <c r="F56" i="8" s="1"/>
  <c r="D57" i="8"/>
  <c r="F57" i="8" s="1"/>
  <c r="D56" i="7"/>
  <c r="F56" i="7" s="1"/>
  <c r="D57" i="7"/>
  <c r="F57" i="7" s="1"/>
  <c r="D56" i="6"/>
  <c r="F56" i="6" s="1"/>
  <c r="D57" i="6"/>
  <c r="F57" i="6" s="1"/>
  <c r="D56" i="5"/>
  <c r="F56" i="5" s="1"/>
  <c r="D57" i="5"/>
  <c r="F57" i="5" s="1"/>
  <c r="D56" i="4"/>
  <c r="F56" i="4" s="1"/>
  <c r="D56" i="2"/>
  <c r="F56" i="2" s="1"/>
  <c r="D57" i="2"/>
  <c r="F57" i="2" s="1"/>
  <c r="D56" i="1"/>
  <c r="F56" i="1" s="1"/>
  <c r="D57" i="1"/>
  <c r="F57" i="1" s="1"/>
  <c r="F56" i="17"/>
  <c r="E51" i="3"/>
  <c r="D56" i="3" l="1"/>
  <c r="F56" i="3" s="1"/>
  <c r="D57" i="3"/>
  <c r="F57" i="3" s="1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E4" i="10"/>
  <c r="E4" i="11"/>
  <c r="E4" i="12"/>
  <c r="E4" i="13"/>
  <c r="E4" i="14"/>
  <c r="E4" i="15"/>
  <c r="E4" i="16"/>
  <c r="E4" i="17"/>
  <c r="E4" i="18"/>
  <c r="E4" i="9"/>
  <c r="E4" i="8"/>
  <c r="E4" i="7"/>
  <c r="E4" i="6"/>
  <c r="E4" i="5"/>
  <c r="E2" i="4"/>
  <c r="E4" i="3"/>
  <c r="E2" i="2"/>
  <c r="S11" i="19"/>
  <c r="B11" i="19"/>
  <c r="B12" i="19"/>
  <c r="B13" i="19"/>
  <c r="B14" i="19"/>
  <c r="B4" i="19"/>
  <c r="C4" i="19" l="1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3" i="19"/>
  <c r="S12" i="19"/>
  <c r="S13" i="19"/>
  <c r="S14" i="19"/>
  <c r="R11" i="19"/>
  <c r="R12" i="19"/>
  <c r="R13" i="19"/>
  <c r="R14" i="19"/>
  <c r="Q11" i="19"/>
  <c r="Q12" i="19"/>
  <c r="Q13" i="19"/>
  <c r="Q14" i="19"/>
  <c r="P11" i="19"/>
  <c r="P12" i="19"/>
  <c r="P13" i="19"/>
  <c r="P14" i="19"/>
  <c r="O11" i="19"/>
  <c r="O12" i="19"/>
  <c r="O13" i="19"/>
  <c r="O14" i="19"/>
  <c r="N11" i="19"/>
  <c r="N12" i="19"/>
  <c r="N13" i="19"/>
  <c r="N14" i="19"/>
  <c r="M11" i="19"/>
  <c r="M12" i="19"/>
  <c r="M13" i="19"/>
  <c r="M14" i="19"/>
  <c r="L11" i="19"/>
  <c r="L12" i="19"/>
  <c r="L13" i="19"/>
  <c r="L14" i="19"/>
  <c r="K11" i="19"/>
  <c r="K12" i="19"/>
  <c r="K13" i="19"/>
  <c r="K14" i="19"/>
  <c r="J11" i="19"/>
  <c r="J12" i="19"/>
  <c r="J13" i="19"/>
  <c r="J14" i="19"/>
  <c r="I11" i="19"/>
  <c r="I12" i="19"/>
  <c r="I13" i="19"/>
  <c r="I14" i="19"/>
  <c r="H11" i="19"/>
  <c r="H12" i="19"/>
  <c r="H13" i="19"/>
  <c r="H14" i="19"/>
  <c r="G11" i="19"/>
  <c r="G12" i="19"/>
  <c r="G13" i="19"/>
  <c r="G14" i="19"/>
  <c r="S5" i="19"/>
  <c r="S8" i="19" s="1"/>
  <c r="R5" i="19"/>
  <c r="R8" i="19" s="1"/>
  <c r="Q5" i="19"/>
  <c r="Q8" i="19" s="1"/>
  <c r="P5" i="19"/>
  <c r="P8" i="19" s="1"/>
  <c r="O5" i="19"/>
  <c r="O8" i="19" s="1"/>
  <c r="N5" i="19"/>
  <c r="N8" i="19" s="1"/>
  <c r="M5" i="19"/>
  <c r="M8" i="19" s="1"/>
  <c r="L5" i="19"/>
  <c r="L8" i="19" s="1"/>
  <c r="K5" i="19"/>
  <c r="K8" i="19" s="1"/>
  <c r="J5" i="19"/>
  <c r="J8" i="19" s="1"/>
  <c r="I5" i="19"/>
  <c r="I8" i="19" s="1"/>
  <c r="H5" i="19"/>
  <c r="H8" i="19" s="1"/>
  <c r="G5" i="19"/>
  <c r="G8" i="19" s="1"/>
  <c r="F5" i="19"/>
  <c r="F8" i="19" s="1"/>
  <c r="F11" i="19"/>
  <c r="F12" i="19"/>
  <c r="F13" i="19"/>
  <c r="F14" i="19"/>
  <c r="E11" i="19"/>
  <c r="E12" i="19"/>
  <c r="E13" i="19"/>
  <c r="E14" i="19"/>
  <c r="E5" i="19"/>
  <c r="E8" i="19" s="1"/>
  <c r="D11" i="19"/>
  <c r="D12" i="19"/>
  <c r="D13" i="19"/>
  <c r="D14" i="19"/>
  <c r="D5" i="19"/>
  <c r="D8" i="19" s="1"/>
  <c r="C11" i="19"/>
  <c r="C12" i="19"/>
  <c r="C13" i="19"/>
  <c r="C14" i="19"/>
  <c r="C5" i="19"/>
  <c r="C8" i="19" s="1"/>
  <c r="B5" i="19"/>
  <c r="B8" i="19" s="1"/>
  <c r="B9" i="19" s="1"/>
  <c r="O9" i="19" l="1"/>
  <c r="S9" i="19"/>
  <c r="K9" i="19"/>
  <c r="G9" i="19"/>
  <c r="C9" i="19"/>
  <c r="R9" i="19"/>
  <c r="N9" i="19"/>
  <c r="J9" i="19"/>
  <c r="F9" i="19"/>
  <c r="Q9" i="19"/>
  <c r="M9" i="19"/>
  <c r="I9" i="19"/>
  <c r="E9" i="19"/>
  <c r="P9" i="19"/>
  <c r="L9" i="19"/>
  <c r="H9" i="19"/>
  <c r="D9" i="19"/>
</calcChain>
</file>

<file path=xl/sharedStrings.xml><?xml version="1.0" encoding="utf-8"?>
<sst xmlns="http://schemas.openxmlformats.org/spreadsheetml/2006/main" count="1107" uniqueCount="230">
  <si>
    <t>字段1</t>
  </si>
  <si>
    <t>城市名称</t>
  </si>
  <si>
    <t>比例</t>
  </si>
  <si>
    <t>1</t>
  </si>
  <si>
    <t>黄冈市湖北省</t>
  </si>
  <si>
    <t>2</t>
  </si>
  <si>
    <t>孝感市湖北省</t>
  </si>
  <si>
    <t>3</t>
  </si>
  <si>
    <t>咸宁市湖北省</t>
  </si>
  <si>
    <t>4</t>
  </si>
  <si>
    <t>荆州市湖北省</t>
  </si>
  <si>
    <t>5</t>
  </si>
  <si>
    <t>鄂州市湖北省</t>
  </si>
  <si>
    <t>6</t>
  </si>
  <si>
    <t>宜昌市湖北省</t>
  </si>
  <si>
    <t>7</t>
  </si>
  <si>
    <t>恩施土家族苗族自治州湖北省</t>
  </si>
  <si>
    <t>8</t>
  </si>
  <si>
    <t>襄阳市湖北省</t>
  </si>
  <si>
    <t>9</t>
  </si>
  <si>
    <t>十堰市湖北省</t>
  </si>
  <si>
    <t>10</t>
  </si>
  <si>
    <t>荆门市湖北省</t>
  </si>
  <si>
    <t>11</t>
  </si>
  <si>
    <t>仙桃市湖北省</t>
  </si>
  <si>
    <t>12</t>
  </si>
  <si>
    <t>黄石市湖北省</t>
  </si>
  <si>
    <t>13</t>
  </si>
  <si>
    <t>随州市湖北省</t>
  </si>
  <si>
    <t>14</t>
  </si>
  <si>
    <t>天门市湖北省</t>
  </si>
  <si>
    <t>15</t>
  </si>
  <si>
    <t>深圳市广东省</t>
  </si>
  <si>
    <t>16</t>
  </si>
  <si>
    <t>潜江市湖北省</t>
  </si>
  <si>
    <t>17</t>
  </si>
  <si>
    <t>广州市广东省</t>
  </si>
  <si>
    <t>18</t>
  </si>
  <si>
    <t>信阳市河南省</t>
  </si>
  <si>
    <t>19</t>
  </si>
  <si>
    <t>重庆市重庆市</t>
  </si>
  <si>
    <t>20</t>
  </si>
  <si>
    <t>上海市上海市</t>
  </si>
  <si>
    <t>21</t>
  </si>
  <si>
    <t>岳阳市湖南省</t>
  </si>
  <si>
    <t>22</t>
  </si>
  <si>
    <t>长沙市湖南省</t>
  </si>
  <si>
    <t>23</t>
  </si>
  <si>
    <t>南阳市河南省</t>
  </si>
  <si>
    <t>24</t>
  </si>
  <si>
    <t>郑州市河南省</t>
  </si>
  <si>
    <t>25</t>
  </si>
  <si>
    <t>九江市江西省</t>
  </si>
  <si>
    <t>26</t>
  </si>
  <si>
    <t>阜阳市安徽省</t>
  </si>
  <si>
    <t>27</t>
  </si>
  <si>
    <t>南昌市江西省</t>
  </si>
  <si>
    <t>28</t>
  </si>
  <si>
    <t>南京市江苏省</t>
  </si>
  <si>
    <t>29</t>
  </si>
  <si>
    <t>东莞市广东省</t>
  </si>
  <si>
    <t>30</t>
  </si>
  <si>
    <t>驻马店市河南省</t>
  </si>
  <si>
    <t>31</t>
  </si>
  <si>
    <t>北京市北京市</t>
  </si>
  <si>
    <t>32</t>
  </si>
  <si>
    <t>商丘市河南省</t>
  </si>
  <si>
    <t>33</t>
  </si>
  <si>
    <t>安庆市安徽省</t>
  </si>
  <si>
    <t>34</t>
  </si>
  <si>
    <t>合肥市安徽省</t>
  </si>
  <si>
    <t>35</t>
  </si>
  <si>
    <t>苏州市江苏省</t>
  </si>
  <si>
    <t>36</t>
  </si>
  <si>
    <t>周口市河南省</t>
  </si>
  <si>
    <t>37</t>
  </si>
  <si>
    <t>株洲市湖南省</t>
  </si>
  <si>
    <t>38</t>
  </si>
  <si>
    <t>台州市浙江省</t>
  </si>
  <si>
    <t>39</t>
  </si>
  <si>
    <t>昆明市云南省</t>
  </si>
  <si>
    <t>40</t>
  </si>
  <si>
    <t>成都市四川省</t>
  </si>
  <si>
    <t>41</t>
  </si>
  <si>
    <t>惠州市广东省</t>
  </si>
  <si>
    <t>42</t>
  </si>
  <si>
    <t>厦门市福建省</t>
  </si>
  <si>
    <t>43</t>
  </si>
  <si>
    <t>佛山市广东省</t>
  </si>
  <si>
    <t>44</t>
  </si>
  <si>
    <t>六安市安徽省</t>
  </si>
  <si>
    <t>45</t>
  </si>
  <si>
    <t>杭州市浙江省</t>
  </si>
  <si>
    <t>46</t>
  </si>
  <si>
    <t>常德市湖南省</t>
  </si>
  <si>
    <t>47</t>
  </si>
  <si>
    <t>芜湖市安徽省</t>
  </si>
  <si>
    <t>48</t>
  </si>
  <si>
    <t>益阳市湖南省</t>
  </si>
  <si>
    <t>49</t>
  </si>
  <si>
    <t>福州市福建省</t>
  </si>
  <si>
    <t>50</t>
  </si>
  <si>
    <t>衡阳市湖南省</t>
  </si>
  <si>
    <t>西安市陕西省</t>
  </si>
  <si>
    <t>三亚市海南省</t>
  </si>
  <si>
    <t>徐州市江苏省</t>
  </si>
  <si>
    <t>宜春市江西省</t>
  </si>
  <si>
    <r>
      <t>信阳市</t>
    </r>
    <r>
      <rPr>
        <sz val="11"/>
        <rFont val="宋体"/>
        <family val="3"/>
        <charset val="134"/>
        <scheme val="major"/>
      </rPr>
      <t>河南省</t>
    </r>
  </si>
  <si>
    <r>
      <t>重庆市</t>
    </r>
    <r>
      <rPr>
        <sz val="11"/>
        <rFont val="宋体"/>
        <family val="3"/>
        <charset val="134"/>
        <scheme val="major"/>
      </rPr>
      <t>重庆市</t>
    </r>
  </si>
  <si>
    <r>
      <t>深圳市</t>
    </r>
    <r>
      <rPr>
        <sz val="11"/>
        <rFont val="宋体"/>
        <family val="3"/>
        <charset val="134"/>
        <scheme val="major"/>
      </rPr>
      <t>广东省</t>
    </r>
  </si>
  <si>
    <r>
      <t>广州市</t>
    </r>
    <r>
      <rPr>
        <sz val="11"/>
        <rFont val="宋体"/>
        <family val="3"/>
        <charset val="134"/>
        <scheme val="major"/>
      </rPr>
      <t>广东省</t>
    </r>
  </si>
  <si>
    <r>
      <t>南阳市</t>
    </r>
    <r>
      <rPr>
        <sz val="11"/>
        <rFont val="宋体"/>
        <family val="3"/>
        <charset val="134"/>
        <scheme val="major"/>
      </rPr>
      <t>河南省</t>
    </r>
  </si>
  <si>
    <r>
      <t>商丘市</t>
    </r>
    <r>
      <rPr>
        <sz val="11"/>
        <rFont val="宋体"/>
        <family val="3"/>
        <charset val="134"/>
        <scheme val="major"/>
      </rPr>
      <t>河南省</t>
    </r>
  </si>
  <si>
    <r>
      <t>上海市</t>
    </r>
    <r>
      <rPr>
        <sz val="11"/>
        <rFont val="宋体"/>
        <family val="3"/>
        <charset val="134"/>
        <scheme val="major"/>
      </rPr>
      <t>上海市</t>
    </r>
  </si>
  <si>
    <r>
      <t>驻马店市</t>
    </r>
    <r>
      <rPr>
        <sz val="11"/>
        <rFont val="宋体"/>
        <family val="3"/>
        <charset val="134"/>
        <scheme val="major"/>
      </rPr>
      <t>河南省</t>
    </r>
  </si>
  <si>
    <r>
      <t>北京市</t>
    </r>
    <r>
      <rPr>
        <sz val="11"/>
        <rFont val="宋体"/>
        <family val="3"/>
        <charset val="134"/>
        <scheme val="major"/>
      </rPr>
      <t>北京市</t>
    </r>
  </si>
  <si>
    <r>
      <t>阜阳市</t>
    </r>
    <r>
      <rPr>
        <sz val="11"/>
        <rFont val="宋体"/>
        <family val="3"/>
        <charset val="134"/>
        <scheme val="major"/>
      </rPr>
      <t>安徽省</t>
    </r>
  </si>
  <si>
    <r>
      <t>徐州市</t>
    </r>
    <r>
      <rPr>
        <sz val="11"/>
        <rFont val="宋体"/>
        <family val="3"/>
        <charset val="134"/>
        <scheme val="major"/>
      </rPr>
      <t>江苏省</t>
    </r>
  </si>
  <si>
    <r>
      <t>长沙市</t>
    </r>
    <r>
      <rPr>
        <sz val="11"/>
        <rFont val="宋体"/>
        <family val="3"/>
        <charset val="134"/>
        <scheme val="major"/>
      </rPr>
      <t>湖南省</t>
    </r>
  </si>
  <si>
    <r>
      <t>岳阳市</t>
    </r>
    <r>
      <rPr>
        <sz val="11"/>
        <rFont val="宋体"/>
        <family val="3"/>
        <charset val="134"/>
        <scheme val="major"/>
      </rPr>
      <t>湖南省</t>
    </r>
  </si>
  <si>
    <r>
      <t>周口市</t>
    </r>
    <r>
      <rPr>
        <sz val="11"/>
        <rFont val="宋体"/>
        <family val="3"/>
        <charset val="134"/>
        <scheme val="major"/>
      </rPr>
      <t>河南省</t>
    </r>
  </si>
  <si>
    <r>
      <t>东莞市</t>
    </r>
    <r>
      <rPr>
        <sz val="11"/>
        <rFont val="宋体"/>
        <family val="3"/>
        <charset val="134"/>
        <scheme val="major"/>
      </rPr>
      <t>广东省</t>
    </r>
  </si>
  <si>
    <r>
      <t>郑州市</t>
    </r>
    <r>
      <rPr>
        <sz val="11"/>
        <rFont val="宋体"/>
        <family val="3"/>
        <charset val="134"/>
        <scheme val="major"/>
      </rPr>
      <t>河南省</t>
    </r>
  </si>
  <si>
    <r>
      <t>南昌市</t>
    </r>
    <r>
      <rPr>
        <sz val="11"/>
        <rFont val="宋体"/>
        <family val="3"/>
        <charset val="134"/>
        <scheme val="major"/>
      </rPr>
      <t>江西省</t>
    </r>
  </si>
  <si>
    <r>
      <t>九江市</t>
    </r>
    <r>
      <rPr>
        <sz val="11"/>
        <rFont val="宋体"/>
        <family val="3"/>
        <charset val="134"/>
        <scheme val="major"/>
      </rPr>
      <t>江西省</t>
    </r>
  </si>
  <si>
    <r>
      <t>安庆市</t>
    </r>
    <r>
      <rPr>
        <sz val="11"/>
        <rFont val="宋体"/>
        <family val="3"/>
        <charset val="134"/>
        <scheme val="major"/>
      </rPr>
      <t>安徽省</t>
    </r>
  </si>
  <si>
    <r>
      <t>成都市</t>
    </r>
    <r>
      <rPr>
        <sz val="11"/>
        <rFont val="宋体"/>
        <family val="3"/>
        <charset val="134"/>
        <scheme val="major"/>
      </rPr>
      <t>四川省</t>
    </r>
  </si>
  <si>
    <r>
      <t>杭州市</t>
    </r>
    <r>
      <rPr>
        <sz val="11"/>
        <rFont val="宋体"/>
        <family val="3"/>
        <charset val="134"/>
        <scheme val="major"/>
      </rPr>
      <t>浙江省</t>
    </r>
  </si>
  <si>
    <r>
      <t>株洲市</t>
    </r>
    <r>
      <rPr>
        <sz val="11"/>
        <rFont val="宋体"/>
        <family val="3"/>
        <charset val="134"/>
        <scheme val="major"/>
      </rPr>
      <t>湖南省</t>
    </r>
  </si>
  <si>
    <r>
      <t>常德市</t>
    </r>
    <r>
      <rPr>
        <sz val="11"/>
        <rFont val="宋体"/>
        <family val="3"/>
        <charset val="134"/>
        <scheme val="major"/>
      </rPr>
      <t>湖南省</t>
    </r>
  </si>
  <si>
    <r>
      <t>苏州市</t>
    </r>
    <r>
      <rPr>
        <sz val="11"/>
        <rFont val="宋体"/>
        <family val="3"/>
        <charset val="134"/>
        <scheme val="major"/>
      </rPr>
      <t>江苏省</t>
    </r>
  </si>
  <si>
    <r>
      <t>惠州市</t>
    </r>
    <r>
      <rPr>
        <sz val="11"/>
        <rFont val="宋体"/>
        <family val="3"/>
        <charset val="134"/>
        <scheme val="major"/>
      </rPr>
      <t>广东省</t>
    </r>
  </si>
  <si>
    <r>
      <t>合肥市</t>
    </r>
    <r>
      <rPr>
        <sz val="11"/>
        <rFont val="宋体"/>
        <family val="3"/>
        <charset val="134"/>
        <scheme val="major"/>
      </rPr>
      <t>安徽省</t>
    </r>
  </si>
  <si>
    <r>
      <t>昆明市</t>
    </r>
    <r>
      <rPr>
        <sz val="11"/>
        <rFont val="宋体"/>
        <family val="3"/>
        <charset val="134"/>
        <scheme val="major"/>
      </rPr>
      <t>云南省</t>
    </r>
  </si>
  <si>
    <r>
      <t>西安市</t>
    </r>
    <r>
      <rPr>
        <sz val="11"/>
        <rFont val="宋体"/>
        <family val="3"/>
        <charset val="134"/>
        <scheme val="major"/>
      </rPr>
      <t>陕西省</t>
    </r>
  </si>
  <si>
    <r>
      <t>台州市</t>
    </r>
    <r>
      <rPr>
        <sz val="11"/>
        <rFont val="宋体"/>
        <family val="3"/>
        <charset val="134"/>
        <scheme val="major"/>
      </rPr>
      <t>浙江省</t>
    </r>
  </si>
  <si>
    <r>
      <t>佛山市</t>
    </r>
    <r>
      <rPr>
        <sz val="11"/>
        <rFont val="宋体"/>
        <family val="3"/>
        <charset val="134"/>
        <scheme val="major"/>
      </rPr>
      <t>广东省</t>
    </r>
  </si>
  <si>
    <r>
      <t>温州市</t>
    </r>
    <r>
      <rPr>
        <sz val="11"/>
        <rFont val="宋体"/>
        <family val="3"/>
        <charset val="134"/>
        <scheme val="major"/>
      </rPr>
      <t>浙江省</t>
    </r>
  </si>
  <si>
    <r>
      <t>珠海市</t>
    </r>
    <r>
      <rPr>
        <sz val="11"/>
        <rFont val="宋体"/>
        <family val="3"/>
        <charset val="134"/>
        <scheme val="major"/>
      </rPr>
      <t>广东省</t>
    </r>
  </si>
  <si>
    <r>
      <t>衡阳市</t>
    </r>
    <r>
      <rPr>
        <sz val="11"/>
        <rFont val="宋体"/>
        <family val="3"/>
        <charset val="134"/>
        <scheme val="major"/>
      </rPr>
      <t>湖南省</t>
    </r>
  </si>
  <si>
    <r>
      <t>益阳市</t>
    </r>
    <r>
      <rPr>
        <sz val="11"/>
        <rFont val="宋体"/>
        <family val="3"/>
        <charset val="134"/>
        <scheme val="major"/>
      </rPr>
      <t>湖南省</t>
    </r>
  </si>
  <si>
    <r>
      <t>三亚市</t>
    </r>
    <r>
      <rPr>
        <sz val="11"/>
        <rFont val="宋体"/>
        <family val="3"/>
        <charset val="134"/>
        <scheme val="major"/>
      </rPr>
      <t>海南省</t>
    </r>
  </si>
  <si>
    <r>
      <t>信阳市</t>
    </r>
    <r>
      <rPr>
        <sz val="8"/>
        <rFont val="宋体"/>
        <family val="3"/>
        <charset val="134"/>
        <scheme val="major"/>
      </rPr>
      <t>河南省</t>
    </r>
  </si>
  <si>
    <r>
      <t>重庆市</t>
    </r>
    <r>
      <rPr>
        <sz val="8"/>
        <rFont val="宋体"/>
        <family val="3"/>
        <charset val="134"/>
        <scheme val="major"/>
      </rPr>
      <t>重庆市</t>
    </r>
  </si>
  <si>
    <r>
      <t>深圳市</t>
    </r>
    <r>
      <rPr>
        <sz val="8"/>
        <rFont val="宋体"/>
        <family val="3"/>
        <charset val="134"/>
        <scheme val="major"/>
      </rPr>
      <t>广东省</t>
    </r>
  </si>
  <si>
    <r>
      <t>南阳市</t>
    </r>
    <r>
      <rPr>
        <sz val="8"/>
        <rFont val="宋体"/>
        <family val="3"/>
        <charset val="134"/>
        <scheme val="major"/>
      </rPr>
      <t>河南省</t>
    </r>
  </si>
  <si>
    <r>
      <t>长沙市</t>
    </r>
    <r>
      <rPr>
        <sz val="8"/>
        <rFont val="宋体"/>
        <family val="3"/>
        <charset val="134"/>
        <scheme val="major"/>
      </rPr>
      <t>湖南省</t>
    </r>
  </si>
  <si>
    <r>
      <t>广州市</t>
    </r>
    <r>
      <rPr>
        <sz val="8"/>
        <rFont val="宋体"/>
        <family val="3"/>
        <charset val="134"/>
        <scheme val="major"/>
      </rPr>
      <t>广东省</t>
    </r>
  </si>
  <si>
    <r>
      <t>驻马店市</t>
    </r>
    <r>
      <rPr>
        <sz val="8"/>
        <rFont val="宋体"/>
        <family val="3"/>
        <charset val="134"/>
        <scheme val="major"/>
      </rPr>
      <t>河南省</t>
    </r>
  </si>
  <si>
    <r>
      <t>上海市</t>
    </r>
    <r>
      <rPr>
        <sz val="8"/>
        <rFont val="宋体"/>
        <family val="3"/>
        <charset val="134"/>
        <scheme val="major"/>
      </rPr>
      <t>上海市</t>
    </r>
  </si>
  <si>
    <r>
      <t>商丘市</t>
    </r>
    <r>
      <rPr>
        <sz val="8"/>
        <rFont val="宋体"/>
        <family val="3"/>
        <charset val="134"/>
        <scheme val="major"/>
      </rPr>
      <t>河南省</t>
    </r>
  </si>
  <si>
    <r>
      <t>岳阳市</t>
    </r>
    <r>
      <rPr>
        <sz val="8"/>
        <rFont val="宋体"/>
        <family val="3"/>
        <charset val="134"/>
        <scheme val="major"/>
      </rPr>
      <t>湖南省</t>
    </r>
  </si>
  <si>
    <r>
      <t>阜阳市</t>
    </r>
    <r>
      <rPr>
        <sz val="8"/>
        <rFont val="宋体"/>
        <family val="3"/>
        <charset val="134"/>
        <scheme val="major"/>
      </rPr>
      <t>安徽省</t>
    </r>
  </si>
  <si>
    <r>
      <t>周口市</t>
    </r>
    <r>
      <rPr>
        <sz val="8"/>
        <rFont val="宋体"/>
        <family val="3"/>
        <charset val="134"/>
        <scheme val="major"/>
      </rPr>
      <t>河南省</t>
    </r>
  </si>
  <si>
    <r>
      <t>九江市</t>
    </r>
    <r>
      <rPr>
        <sz val="8"/>
        <rFont val="宋体"/>
        <family val="3"/>
        <charset val="134"/>
        <scheme val="major"/>
      </rPr>
      <t>江西省</t>
    </r>
  </si>
  <si>
    <r>
      <t>北京市</t>
    </r>
    <r>
      <rPr>
        <sz val="8"/>
        <rFont val="宋体"/>
        <family val="3"/>
        <charset val="134"/>
        <scheme val="major"/>
      </rPr>
      <t>北京市</t>
    </r>
  </si>
  <si>
    <r>
      <t>南昌市</t>
    </r>
    <r>
      <rPr>
        <sz val="8"/>
        <rFont val="宋体"/>
        <family val="3"/>
        <charset val="134"/>
        <scheme val="major"/>
      </rPr>
      <t>江西省</t>
    </r>
  </si>
  <si>
    <r>
      <t>安庆市</t>
    </r>
    <r>
      <rPr>
        <sz val="8"/>
        <rFont val="宋体"/>
        <family val="3"/>
        <charset val="134"/>
        <scheme val="major"/>
      </rPr>
      <t>安徽省</t>
    </r>
  </si>
  <si>
    <r>
      <t>常德市</t>
    </r>
    <r>
      <rPr>
        <sz val="8"/>
        <rFont val="宋体"/>
        <family val="3"/>
        <charset val="134"/>
        <scheme val="major"/>
      </rPr>
      <t>湖南省</t>
    </r>
  </si>
  <si>
    <r>
      <t>西安市</t>
    </r>
    <r>
      <rPr>
        <sz val="8"/>
        <rFont val="宋体"/>
        <family val="3"/>
        <charset val="134"/>
        <scheme val="major"/>
      </rPr>
      <t>陕西省</t>
    </r>
  </si>
  <si>
    <r>
      <t>郑州市</t>
    </r>
    <r>
      <rPr>
        <sz val="8"/>
        <rFont val="宋体"/>
        <family val="3"/>
        <charset val="134"/>
        <scheme val="major"/>
      </rPr>
      <t>河南省</t>
    </r>
  </si>
  <si>
    <r>
      <t>成都市</t>
    </r>
    <r>
      <rPr>
        <sz val="8"/>
        <rFont val="宋体"/>
        <family val="3"/>
        <charset val="134"/>
        <scheme val="major"/>
      </rPr>
      <t>四川省</t>
    </r>
  </si>
  <si>
    <r>
      <t>东莞市</t>
    </r>
    <r>
      <rPr>
        <sz val="8"/>
        <rFont val="宋体"/>
        <family val="3"/>
        <charset val="134"/>
        <scheme val="major"/>
      </rPr>
      <t>广东省</t>
    </r>
  </si>
  <si>
    <r>
      <t>衡阳市</t>
    </r>
    <r>
      <rPr>
        <sz val="8"/>
        <rFont val="宋体"/>
        <family val="3"/>
        <charset val="134"/>
        <scheme val="major"/>
      </rPr>
      <t>湖南省</t>
    </r>
  </si>
  <si>
    <r>
      <t>苏州市</t>
    </r>
    <r>
      <rPr>
        <sz val="8"/>
        <rFont val="宋体"/>
        <family val="3"/>
        <charset val="134"/>
        <scheme val="major"/>
      </rPr>
      <t>江苏省</t>
    </r>
  </si>
  <si>
    <r>
      <t>杭州市</t>
    </r>
    <r>
      <rPr>
        <sz val="8"/>
        <rFont val="宋体"/>
        <family val="3"/>
        <charset val="134"/>
        <scheme val="major"/>
      </rPr>
      <t>浙江省</t>
    </r>
  </si>
  <si>
    <r>
      <t>福州市</t>
    </r>
    <r>
      <rPr>
        <sz val="8"/>
        <rFont val="宋体"/>
        <family val="3"/>
        <charset val="134"/>
        <scheme val="major"/>
      </rPr>
      <t>福建省</t>
    </r>
  </si>
  <si>
    <r>
      <t>合肥市</t>
    </r>
    <r>
      <rPr>
        <sz val="8"/>
        <rFont val="宋体"/>
        <family val="3"/>
        <charset val="134"/>
        <scheme val="major"/>
      </rPr>
      <t>安徽省</t>
    </r>
  </si>
  <si>
    <r>
      <t>邵阳市</t>
    </r>
    <r>
      <rPr>
        <sz val="11"/>
        <rFont val="宋体"/>
        <family val="3"/>
        <charset val="134"/>
        <scheme val="major"/>
      </rPr>
      <t>湖南省</t>
    </r>
  </si>
  <si>
    <r>
      <t>泉州市</t>
    </r>
    <r>
      <rPr>
        <sz val="11"/>
        <rFont val="宋体"/>
        <family val="3"/>
        <charset val="134"/>
        <scheme val="major"/>
      </rPr>
      <t>福建省</t>
    </r>
  </si>
  <si>
    <r>
      <t>福州市</t>
    </r>
    <r>
      <rPr>
        <sz val="11"/>
        <rFont val="宋体"/>
        <family val="3"/>
        <charset val="134"/>
        <scheme val="major"/>
      </rPr>
      <t>福建省</t>
    </r>
  </si>
  <si>
    <r>
      <t>菏泽市</t>
    </r>
    <r>
      <rPr>
        <sz val="11"/>
        <rFont val="宋体"/>
        <family val="3"/>
        <charset val="134"/>
        <scheme val="major"/>
      </rPr>
      <t>山东省</t>
    </r>
  </si>
  <si>
    <r>
      <t>宜春市</t>
    </r>
    <r>
      <rPr>
        <sz val="11"/>
        <rFont val="宋体"/>
        <family val="3"/>
        <charset val="134"/>
        <scheme val="major"/>
      </rPr>
      <t>江西省</t>
    </r>
  </si>
  <si>
    <r>
      <t>漯河市</t>
    </r>
    <r>
      <rPr>
        <sz val="11"/>
        <rFont val="宋体"/>
        <family val="3"/>
        <charset val="134"/>
        <scheme val="major"/>
      </rPr>
      <t>河南省</t>
    </r>
  </si>
  <si>
    <r>
      <t>六安市</t>
    </r>
    <r>
      <rPr>
        <sz val="11"/>
        <rFont val="宋体"/>
        <family val="3"/>
        <charset val="134"/>
        <scheme val="major"/>
      </rPr>
      <t>安徽省</t>
    </r>
  </si>
  <si>
    <r>
      <t>娄底市</t>
    </r>
    <r>
      <rPr>
        <sz val="11"/>
        <rFont val="宋体"/>
        <family val="3"/>
        <charset val="134"/>
        <scheme val="major"/>
      </rPr>
      <t>湖南省</t>
    </r>
  </si>
  <si>
    <r>
      <t>上饶市</t>
    </r>
    <r>
      <rPr>
        <sz val="11"/>
        <rFont val="宋体"/>
        <family val="3"/>
        <charset val="134"/>
        <scheme val="major"/>
      </rPr>
      <t>江西省</t>
    </r>
  </si>
  <si>
    <r>
      <t>赣州市</t>
    </r>
    <r>
      <rPr>
        <sz val="11"/>
        <rFont val="宋体"/>
        <family val="3"/>
        <charset val="134"/>
        <scheme val="major"/>
      </rPr>
      <t>江西省</t>
    </r>
  </si>
  <si>
    <r>
      <t>洛阳市</t>
    </r>
    <r>
      <rPr>
        <sz val="11"/>
        <rFont val="宋体"/>
        <family val="3"/>
        <charset val="134"/>
        <scheme val="major"/>
      </rPr>
      <t>河南省</t>
    </r>
  </si>
  <si>
    <r>
      <t>六安市</t>
    </r>
    <r>
      <rPr>
        <sz val="8"/>
        <rFont val="宋体"/>
        <family val="3"/>
        <charset val="134"/>
        <scheme val="major"/>
      </rPr>
      <t>安徽省</t>
    </r>
  </si>
  <si>
    <r>
      <t>昆明市</t>
    </r>
    <r>
      <rPr>
        <sz val="8"/>
        <rFont val="宋体"/>
        <family val="3"/>
        <charset val="134"/>
        <scheme val="major"/>
      </rPr>
      <t>云南省</t>
    </r>
  </si>
  <si>
    <r>
      <t>许昌市</t>
    </r>
    <r>
      <rPr>
        <sz val="11"/>
        <rFont val="宋体"/>
        <family val="3"/>
        <charset val="134"/>
        <scheme val="major"/>
      </rPr>
      <t>河南省</t>
    </r>
  </si>
  <si>
    <r>
      <t>开封市</t>
    </r>
    <r>
      <rPr>
        <sz val="11"/>
        <rFont val="宋体"/>
        <family val="3"/>
        <charset val="134"/>
        <scheme val="major"/>
      </rPr>
      <t>河南省</t>
    </r>
  </si>
  <si>
    <r>
      <t>南京市</t>
    </r>
    <r>
      <rPr>
        <sz val="8"/>
        <rFont val="宋体"/>
        <family val="3"/>
        <charset val="134"/>
        <scheme val="major"/>
      </rPr>
      <t>江苏省</t>
    </r>
  </si>
  <si>
    <r>
      <t>洛阳市</t>
    </r>
    <r>
      <rPr>
        <sz val="8"/>
        <rFont val="宋体"/>
        <family val="3"/>
        <charset val="134"/>
        <scheme val="major"/>
      </rPr>
      <t>河南省</t>
    </r>
  </si>
  <si>
    <r>
      <t>南京市</t>
    </r>
    <r>
      <rPr>
        <sz val="11"/>
        <rFont val="宋体"/>
        <family val="3"/>
        <charset val="134"/>
        <scheme val="major"/>
      </rPr>
      <t>江苏省</t>
    </r>
  </si>
  <si>
    <r>
      <t>新乡市</t>
    </r>
    <r>
      <rPr>
        <sz val="11"/>
        <rFont val="宋体"/>
        <family val="3"/>
        <charset val="134"/>
        <scheme val="major"/>
      </rPr>
      <t>河南省</t>
    </r>
  </si>
  <si>
    <r>
      <t>石家庄市</t>
    </r>
    <r>
      <rPr>
        <sz val="8"/>
        <rFont val="宋体"/>
        <family val="3"/>
        <charset val="134"/>
        <scheme val="major"/>
      </rPr>
      <t>河北省</t>
    </r>
  </si>
  <si>
    <r>
      <t>石家庄市</t>
    </r>
    <r>
      <rPr>
        <sz val="11"/>
        <rFont val="宋体"/>
        <family val="3"/>
        <charset val="134"/>
        <scheme val="major"/>
      </rPr>
      <t>河北省</t>
    </r>
  </si>
  <si>
    <r>
      <t>南宁市</t>
    </r>
    <r>
      <rPr>
        <sz val="8"/>
        <rFont val="宋体"/>
        <family val="3"/>
        <charset val="134"/>
        <scheme val="major"/>
      </rPr>
      <t>广西壮族自治区</t>
    </r>
  </si>
  <si>
    <r>
      <t>天津市</t>
    </r>
    <r>
      <rPr>
        <sz val="8"/>
        <rFont val="宋体"/>
        <family val="3"/>
        <charset val="134"/>
        <scheme val="major"/>
      </rPr>
      <t>天津市</t>
    </r>
  </si>
  <si>
    <r>
      <t>南宁市</t>
    </r>
    <r>
      <rPr>
        <sz val="11"/>
        <rFont val="宋体"/>
        <family val="3"/>
        <charset val="134"/>
        <scheme val="major"/>
      </rPr>
      <t>广西壮族自治区</t>
    </r>
  </si>
  <si>
    <r>
      <t>邯郸市</t>
    </r>
    <r>
      <rPr>
        <sz val="11"/>
        <rFont val="宋体"/>
        <family val="3"/>
        <charset val="134"/>
        <scheme val="major"/>
      </rPr>
      <t>河北省</t>
    </r>
  </si>
  <si>
    <r>
      <t>天津市</t>
    </r>
    <r>
      <rPr>
        <sz val="11"/>
        <rFont val="宋体"/>
        <family val="3"/>
        <charset val="134"/>
        <scheme val="major"/>
      </rPr>
      <t>天津市</t>
    </r>
  </si>
  <si>
    <r>
      <t>贵阳市</t>
    </r>
    <r>
      <rPr>
        <sz val="8"/>
        <rFont val="宋体"/>
        <family val="3"/>
        <charset val="134"/>
        <scheme val="major"/>
      </rPr>
      <t>贵州省</t>
    </r>
  </si>
  <si>
    <r>
      <t>厦门市</t>
    </r>
    <r>
      <rPr>
        <sz val="11"/>
        <rFont val="宋体"/>
        <family val="3"/>
        <charset val="134"/>
        <scheme val="major"/>
      </rPr>
      <t>福建省</t>
    </r>
  </si>
  <si>
    <r>
      <t>贵阳市</t>
    </r>
    <r>
      <rPr>
        <sz val="11"/>
        <rFont val="宋体"/>
        <family val="3"/>
        <charset val="134"/>
        <scheme val="major"/>
      </rPr>
      <t>贵州省</t>
    </r>
  </si>
  <si>
    <r>
      <t>哈尔滨市</t>
    </r>
    <r>
      <rPr>
        <sz val="8"/>
        <rFont val="宋体"/>
        <family val="3"/>
        <charset val="134"/>
        <scheme val="major"/>
      </rPr>
      <t>黑龙江省</t>
    </r>
  </si>
  <si>
    <r>
      <t>哈尔滨市</t>
    </r>
    <r>
      <rPr>
        <sz val="11"/>
        <rFont val="宋体"/>
        <family val="3"/>
        <charset val="134"/>
        <scheme val="major"/>
      </rPr>
      <t>黑龙江省</t>
    </r>
  </si>
  <si>
    <r>
      <t>宁波市</t>
    </r>
    <r>
      <rPr>
        <sz val="11"/>
        <rFont val="宋体"/>
        <family val="3"/>
        <charset val="134"/>
        <scheme val="major"/>
      </rPr>
      <t>浙江省</t>
    </r>
  </si>
  <si>
    <t>孝感市湖北省</t>
    <phoneticPr fontId="1" type="noConversion"/>
  </si>
  <si>
    <t>重庆市重庆市</t>
    <phoneticPr fontId="1" type="noConversion"/>
  </si>
  <si>
    <t>深圳市广东省</t>
    <phoneticPr fontId="1" type="noConversion"/>
  </si>
  <si>
    <t>日期</t>
  </si>
  <si>
    <t>日期</t>
    <phoneticPr fontId="1" type="noConversion"/>
  </si>
  <si>
    <t>占全国比例</t>
  </si>
  <si>
    <t>占全国比例</t>
    <phoneticPr fontId="1" type="noConversion"/>
  </si>
  <si>
    <t>迁出规模指数</t>
  </si>
  <si>
    <t>迁出规模指数</t>
    <phoneticPr fontId="1" type="noConversion"/>
  </si>
  <si>
    <t>黄冈市湖北省</t>
    <phoneticPr fontId="1" type="noConversion"/>
  </si>
  <si>
    <t>北京市北京市</t>
    <phoneticPr fontId="1" type="noConversion"/>
  </si>
  <si>
    <t>上海市上海市</t>
    <phoneticPr fontId="1" type="noConversion"/>
  </si>
  <si>
    <t>武汉迁出人数</t>
    <phoneticPr fontId="1" type="noConversion"/>
  </si>
  <si>
    <t>湖北省其他</t>
    <phoneticPr fontId="1" type="noConversion"/>
  </si>
  <si>
    <t>除湖北以外</t>
  </si>
  <si>
    <t>除湖北以外</t>
    <phoneticPr fontId="1" type="noConversion"/>
  </si>
  <si>
    <t>湖南省</t>
    <phoneticPr fontId="1" type="noConversion"/>
  </si>
  <si>
    <r>
      <t>信阳市</t>
    </r>
    <r>
      <rPr>
        <sz val="11"/>
        <rFont val="宋体"/>
        <family val="3"/>
        <charset val="134"/>
        <scheme val="major"/>
      </rPr>
      <t>河南省</t>
    </r>
    <phoneticPr fontId="1" type="noConversion"/>
  </si>
  <si>
    <r>
      <t>重庆市</t>
    </r>
    <r>
      <rPr>
        <sz val="11"/>
        <rFont val="宋体"/>
        <family val="3"/>
        <charset val="134"/>
        <scheme val="major"/>
      </rPr>
      <t>重庆市</t>
    </r>
    <phoneticPr fontId="1" type="noConversion"/>
  </si>
  <si>
    <t>河南</t>
    <phoneticPr fontId="1" type="noConversion"/>
  </si>
  <si>
    <t>安徽</t>
    <phoneticPr fontId="1" type="noConversion"/>
  </si>
  <si>
    <t>江西</t>
    <phoneticPr fontId="1" type="noConversion"/>
  </si>
  <si>
    <t>陕西</t>
    <phoneticPr fontId="1" type="noConversion"/>
  </si>
  <si>
    <t>湖南人数</t>
    <phoneticPr fontId="1" type="noConversion"/>
  </si>
  <si>
    <t>湖北外人数</t>
    <phoneticPr fontId="1" type="noConversion"/>
  </si>
  <si>
    <t>武汉迁出总人数</t>
    <phoneticPr fontId="1" type="noConversion"/>
  </si>
  <si>
    <t>河南省</t>
    <phoneticPr fontId="1" type="noConversion"/>
  </si>
  <si>
    <t>河南人数</t>
    <phoneticPr fontId="1" type="noConversion"/>
  </si>
  <si>
    <t>安徽省</t>
    <phoneticPr fontId="1" type="noConversion"/>
  </si>
  <si>
    <t>安徽人数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</si>
</sst>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u/>
      <sz val="11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7"/>
      <name val="宋体"/>
      <family val="3"/>
      <charset val="134"/>
      <scheme val="major"/>
    </font>
    <font>
      <u/>
      <sz val="8"/>
      <name val="宋体"/>
      <family val="3"/>
      <charset val="134"/>
      <scheme val="major"/>
    </font>
    <font>
      <sz val="8"/>
      <name val="宋体"/>
      <family val="3"/>
      <charset val="134"/>
      <scheme val="maj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6C717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C82D-AD4C-40DD-9529-E45C3A3A9BA6}">
  <dimension ref="A1:V36"/>
  <sheetViews>
    <sheetView tabSelected="1" workbookViewId="0">
      <selection activeCell="B11" sqref="B11"/>
    </sheetView>
  </sheetViews>
  <sheetFormatPr defaultColWidth="8.86328125" defaultRowHeight="13.5" x14ac:dyDescent="0.3"/>
  <cols>
    <col min="1" max="1" width="13.86328125" style="7" bestFit="1" customWidth="1"/>
    <col min="2" max="2" width="11.6640625" style="7" bestFit="1" customWidth="1"/>
    <col min="3" max="3" width="13.86328125" style="7" bestFit="1" customWidth="1"/>
    <col min="4" max="4" width="16.46484375" style="7" customWidth="1"/>
    <col min="5" max="10" width="13.86328125" style="7" bestFit="1" customWidth="1"/>
    <col min="11" max="11" width="8.86328125" style="7"/>
    <col min="12" max="13" width="12.796875" style="7" bestFit="1" customWidth="1"/>
    <col min="14" max="18" width="8.86328125" style="7"/>
    <col min="19" max="19" width="9.53125" style="7" bestFit="1" customWidth="1"/>
    <col min="20" max="16384" width="8.86328125" style="7"/>
  </cols>
  <sheetData>
    <row r="1" spans="1:20" x14ac:dyDescent="0.3">
      <c r="A1" s="7" t="s">
        <v>204</v>
      </c>
      <c r="B1" s="10">
        <v>43840</v>
      </c>
      <c r="C1" s="10">
        <v>43841</v>
      </c>
      <c r="D1" s="10">
        <v>43842</v>
      </c>
      <c r="E1" s="10">
        <v>43843</v>
      </c>
      <c r="F1" s="10">
        <v>43844</v>
      </c>
      <c r="G1" s="10">
        <v>43845</v>
      </c>
      <c r="H1" s="10">
        <v>43846</v>
      </c>
      <c r="I1" s="10">
        <v>43847</v>
      </c>
      <c r="J1" s="10">
        <v>43848</v>
      </c>
      <c r="K1" s="10">
        <v>43849</v>
      </c>
      <c r="L1" s="10">
        <v>43850</v>
      </c>
      <c r="M1" s="10">
        <v>43851</v>
      </c>
      <c r="N1" s="10">
        <v>43852</v>
      </c>
      <c r="O1" s="10">
        <v>43853</v>
      </c>
      <c r="P1" s="10">
        <v>43854</v>
      </c>
      <c r="Q1" s="10">
        <v>43855</v>
      </c>
      <c r="R1" s="10">
        <v>43856</v>
      </c>
      <c r="S1" s="10">
        <v>43857</v>
      </c>
    </row>
    <row r="2" spans="1:20" x14ac:dyDescent="0.3">
      <c r="A2" s="7" t="s">
        <v>206</v>
      </c>
      <c r="B2" s="11">
        <v>1.5</v>
      </c>
      <c r="C2" s="7">
        <v>1.57</v>
      </c>
      <c r="D2" s="7">
        <v>1.39</v>
      </c>
      <c r="E2" s="7">
        <v>1.32</v>
      </c>
      <c r="F2" s="7">
        <v>1.32</v>
      </c>
      <c r="G2" s="11">
        <v>1.36</v>
      </c>
      <c r="H2" s="11">
        <v>1.33</v>
      </c>
      <c r="I2" s="11">
        <v>1.34</v>
      </c>
      <c r="J2" s="11">
        <v>1.45</v>
      </c>
      <c r="K2" s="11">
        <v>1.4</v>
      </c>
      <c r="L2" s="11">
        <v>1.53</v>
      </c>
      <c r="M2" s="11">
        <v>1.72</v>
      </c>
      <c r="N2" s="11">
        <v>2.0299999999999998</v>
      </c>
      <c r="O2" s="11">
        <v>2.0099999999999998</v>
      </c>
      <c r="P2" s="11">
        <v>0.86</v>
      </c>
      <c r="Q2" s="11">
        <v>0.49</v>
      </c>
    </row>
    <row r="3" spans="1:20" x14ac:dyDescent="0.3">
      <c r="A3" s="7" t="s">
        <v>208</v>
      </c>
      <c r="B3" s="7">
        <v>6.62</v>
      </c>
      <c r="C3" s="7">
        <v>7.56</v>
      </c>
      <c r="D3" s="7">
        <v>6.22</v>
      </c>
      <c r="E3" s="7">
        <v>5.76</v>
      </c>
      <c r="F3" s="7">
        <v>5.46</v>
      </c>
      <c r="G3" s="7">
        <v>5.91</v>
      </c>
      <c r="H3" s="7">
        <v>6</v>
      </c>
      <c r="I3" s="7">
        <v>6.44</v>
      </c>
      <c r="J3" s="7">
        <v>7.71</v>
      </c>
      <c r="K3" s="7">
        <v>7.41</v>
      </c>
      <c r="L3" s="7">
        <v>8.31</v>
      </c>
      <c r="M3" s="7">
        <v>10.74</v>
      </c>
      <c r="N3" s="7">
        <v>11.84</v>
      </c>
      <c r="O3" s="7">
        <v>11.14</v>
      </c>
      <c r="P3" s="7">
        <v>3.89</v>
      </c>
      <c r="Q3" s="7">
        <v>1.3</v>
      </c>
      <c r="R3" s="7">
        <v>0.66</v>
      </c>
      <c r="S3" s="7">
        <v>0.43</v>
      </c>
      <c r="T3" s="7">
        <f>SUM(B3:S3)</f>
        <v>113.4</v>
      </c>
    </row>
    <row r="4" spans="1:20" x14ac:dyDescent="0.3">
      <c r="A4" s="7" t="s">
        <v>212</v>
      </c>
      <c r="B4" s="7">
        <f>B3/113.4*500</f>
        <v>29.188712522045854</v>
      </c>
      <c r="C4" s="7">
        <f t="shared" ref="C4:S4" si="0">C3/113.4*500</f>
        <v>33.333333333333336</v>
      </c>
      <c r="D4" s="7">
        <f t="shared" si="0"/>
        <v>27.425044091710756</v>
      </c>
      <c r="E4" s="7">
        <f t="shared" si="0"/>
        <v>25.396825396825392</v>
      </c>
      <c r="F4" s="7">
        <f t="shared" si="0"/>
        <v>24.074074074074073</v>
      </c>
      <c r="G4" s="7">
        <f t="shared" si="0"/>
        <v>26.058201058201057</v>
      </c>
      <c r="H4" s="7">
        <f t="shared" si="0"/>
        <v>26.455026455026452</v>
      </c>
      <c r="I4" s="7">
        <f t="shared" si="0"/>
        <v>28.395061728395063</v>
      </c>
      <c r="J4" s="7">
        <f t="shared" si="0"/>
        <v>33.994708994708994</v>
      </c>
      <c r="K4" s="7">
        <f t="shared" si="0"/>
        <v>32.671957671957671</v>
      </c>
      <c r="L4" s="7">
        <f t="shared" si="0"/>
        <v>36.640211640211639</v>
      </c>
      <c r="M4" s="7">
        <f t="shared" si="0"/>
        <v>47.354497354497347</v>
      </c>
      <c r="N4" s="7">
        <f t="shared" si="0"/>
        <v>52.204585537918867</v>
      </c>
      <c r="O4" s="7">
        <f t="shared" si="0"/>
        <v>49.118165784832456</v>
      </c>
      <c r="P4" s="7">
        <f t="shared" si="0"/>
        <v>17.15167548500882</v>
      </c>
      <c r="Q4" s="7">
        <f t="shared" si="0"/>
        <v>5.7319223985890648</v>
      </c>
      <c r="R4" s="7">
        <f t="shared" si="0"/>
        <v>2.9100529100529098</v>
      </c>
      <c r="S4" s="7">
        <f t="shared" si="0"/>
        <v>1.8959435626102292</v>
      </c>
    </row>
    <row r="5" spans="1:20" x14ac:dyDescent="0.3">
      <c r="A5" s="7" t="s">
        <v>209</v>
      </c>
      <c r="B5" s="7">
        <f>VLOOKUP(Sheet1!A5,'1-10'!B2:C51,2,FALSE)</f>
        <v>0.1052</v>
      </c>
      <c r="C5" s="7">
        <f>VLOOKUP(Sheet1!A5,'1-11'!B2:C51,2,FALSE)</f>
        <v>0.11749999999999999</v>
      </c>
      <c r="D5" s="7">
        <f>VLOOKUP(Sheet1!A5,'1-12'!B2:C51,2,FALSE)</f>
        <v>0.1119</v>
      </c>
      <c r="E5" s="7">
        <f>VLOOKUP(Sheet1!A5,'1-13'!B1:C51,2,FALSE)</f>
        <v>0.1139</v>
      </c>
      <c r="F5" s="7">
        <f>VLOOKUP(Sheet1!A5,'1-14'!B1:C51,2,FALSE)</f>
        <v>0.1255</v>
      </c>
      <c r="G5" s="7">
        <f>VLOOKUP(Sheet1!A5,'1-15'!B1:C51,2,FALSE)</f>
        <v>0.13300000000000001</v>
      </c>
      <c r="H5" s="7">
        <f>VLOOKUP(Sheet1!A5,'1-16'!B1:C51,2,FALSE)</f>
        <v>0.13350000000000001</v>
      </c>
      <c r="I5" s="7">
        <f>VLOOKUP(Sheet1!A5,'1-17'!B1:C51,2,FALSE)</f>
        <v>0.1421</v>
      </c>
      <c r="J5" s="7">
        <f>VLOOKUP(Sheet1!A5,'1-18'!B1:C51,2,FALSE)</f>
        <v>0.1487</v>
      </c>
      <c r="K5" s="7">
        <f>VLOOKUP(Sheet1!A5,'1-19'!B1:C51,2,FALSE)</f>
        <v>0.12280000000000001</v>
      </c>
      <c r="L5" s="7">
        <f>VLOOKUP(Sheet1!A5,'1-20'!B1:C51,2,FALSE)</f>
        <v>0.1245</v>
      </c>
      <c r="M5" s="7">
        <f>VLOOKUP(Sheet1!A5,'1-21'!B1:C51,2,FALSE)</f>
        <v>0.13500000000000001</v>
      </c>
      <c r="N5" s="7">
        <f>VLOOKUP(Sheet1!A5,'1-22'!B1:C51,2,FALSE)</f>
        <v>0.14080000000000001</v>
      </c>
      <c r="O5" s="7">
        <f>VLOOKUP(Sheet1!A5,'1-23'!B1:C51,2,FALSE)</f>
        <v>0.14119999999999999</v>
      </c>
      <c r="P5" s="7">
        <f>VLOOKUP(Sheet1!A5,'1-24'!B1:C51,2,FALSE)</f>
        <v>0.14580000000000001</v>
      </c>
      <c r="Q5" s="7">
        <f>VLOOKUP(Sheet1!A5,'1-25'!B1:C51,2,FALSE)</f>
        <v>0.1593</v>
      </c>
      <c r="R5" s="7">
        <f>VLOOKUP(Sheet1!A5,'1-26'!B1:C51,2,FALSE)</f>
        <v>0.1656</v>
      </c>
      <c r="S5" s="7">
        <f>VLOOKUP(Sheet1!A5,'1-27'!B1:C51,2,FALSE)/100</f>
        <v>1.807E-3</v>
      </c>
    </row>
    <row r="6" spans="1:20" x14ac:dyDescent="0.3">
      <c r="A6" s="7" t="s">
        <v>200</v>
      </c>
      <c r="B6" s="7">
        <f>VLOOKUP(Sheet1!A6,'1-10'!B2:C51,2,FALSE)</f>
        <v>0.1094</v>
      </c>
      <c r="C6" s="7">
        <f>VLOOKUP(Sheet1!A6,'1-11'!B2:C51,2,FALSE)</f>
        <v>0.13</v>
      </c>
      <c r="D6" s="7">
        <f>VLOOKUP(Sheet1!A6,'1-12'!B2:C51,2,FALSE)</f>
        <v>0.13469999999999999</v>
      </c>
      <c r="E6" s="7">
        <f>VLOOKUP(Sheet1!A6,'1-13'!B2:C52,2,FALSE)</f>
        <v>0.12039999999999999</v>
      </c>
      <c r="F6" s="7">
        <f>VLOOKUP(Sheet1!A6,'1-13'!B2:C52,2,FALSE)</f>
        <v>0.12039999999999999</v>
      </c>
      <c r="G6" s="7">
        <f>VLOOKUP(Sheet1!A6,'1-15'!B2:C52,2,FALSE)</f>
        <v>0.13139999999999999</v>
      </c>
      <c r="H6" s="7">
        <f>VLOOKUP(Sheet1!A6,'1-16'!B2:C52,2,FALSE)</f>
        <v>0.12570000000000001</v>
      </c>
      <c r="I6" s="7">
        <f>VLOOKUP(Sheet1!A6,'1-17'!B2:C52,2,FALSE)</f>
        <v>0.12559999999999999</v>
      </c>
      <c r="J6" s="7">
        <f>VLOOKUP(Sheet1!A6,'1-18'!B2:C52,2,FALSE)</f>
        <v>0.13139999999999999</v>
      </c>
      <c r="K6" s="7">
        <f>VLOOKUP(Sheet1!A6,'1-19'!B2:C52,2,FALSE)</f>
        <v>0.1447</v>
      </c>
      <c r="L6" s="7">
        <f>VLOOKUP(Sheet1!A6,'1-20'!B2:C52,2,FALSE)</f>
        <v>0.1424</v>
      </c>
      <c r="M6" s="7">
        <f>VLOOKUP(Sheet1!A6,'1-21'!B2:C52,2,FALSE)</f>
        <v>0.13869999999999999</v>
      </c>
      <c r="N6" s="7">
        <f>VLOOKUP(Sheet1!A6,'1-22'!B2:C52,2,FALSE)</f>
        <v>0.14560000000000001</v>
      </c>
      <c r="O6" s="7">
        <f>VLOOKUP(Sheet1!A6,'1-23'!B2:C52,2,FALSE)</f>
        <v>0.1691</v>
      </c>
      <c r="P6" s="7">
        <f>VLOOKUP(Sheet1!A6,'1-24'!B2:C52,2,FALSE)</f>
        <v>0.1767</v>
      </c>
      <c r="Q6" s="7">
        <f>VLOOKUP(Sheet1!A6,'1-25'!B2:C52,2,FALSE)</f>
        <v>0.1701</v>
      </c>
      <c r="R6" s="7">
        <f>VLOOKUP(Sheet1!A6,'1-26'!B2:C52,2,FALSE)</f>
        <v>0.16470000000000001</v>
      </c>
      <c r="S6" s="7">
        <f>VLOOKUP(Sheet1!A6,'1-27'!B2:C52,2,FALSE)/100</f>
        <v>1.6769999999999999E-3</v>
      </c>
    </row>
    <row r="7" spans="1:20" x14ac:dyDescent="0.3">
      <c r="A7" s="14" t="s">
        <v>213</v>
      </c>
      <c r="B7" s="7">
        <v>0.40160000000000001</v>
      </c>
      <c r="C7" s="7">
        <v>0.42499999999999999</v>
      </c>
      <c r="D7" s="7">
        <v>0.41499999999999998</v>
      </c>
      <c r="E7" s="7">
        <v>0.4032</v>
      </c>
      <c r="F7" s="7">
        <v>0.39500000000000002</v>
      </c>
      <c r="G7" s="7">
        <v>0.39589999999999997</v>
      </c>
      <c r="H7" s="7">
        <v>0.39660000000000001</v>
      </c>
      <c r="I7" s="7">
        <v>0.40010000000000001</v>
      </c>
      <c r="J7" s="7">
        <v>0.41760000000000003</v>
      </c>
      <c r="K7" s="7">
        <v>0.42580000000000001</v>
      </c>
      <c r="L7" s="7">
        <v>0.43819999999999998</v>
      </c>
      <c r="M7" s="7">
        <v>0.44280000000000003</v>
      </c>
      <c r="N7" s="7">
        <v>0.46</v>
      </c>
      <c r="O7" s="7">
        <v>0.45419999999999999</v>
      </c>
      <c r="P7" s="7">
        <v>0.40089999999999998</v>
      </c>
      <c r="Q7" s="7">
        <v>0.41499999999999998</v>
      </c>
      <c r="R7" s="7">
        <v>0.43080000000000002</v>
      </c>
      <c r="S7" s="11">
        <v>0.47449999999999998</v>
      </c>
    </row>
    <row r="8" spans="1:20" x14ac:dyDescent="0.3">
      <c r="A8" s="14" t="s">
        <v>215</v>
      </c>
      <c r="B8" s="7">
        <f>1-B7-B6-B5</f>
        <v>0.38380000000000003</v>
      </c>
      <c r="C8" s="7">
        <f>1-C7-C6-C5</f>
        <v>0.32749999999999996</v>
      </c>
      <c r="D8" s="7">
        <f t="shared" ref="D8:I8" si="1">1-D7-D6-D5</f>
        <v>0.33839999999999998</v>
      </c>
      <c r="E8" s="7">
        <f t="shared" si="1"/>
        <v>0.36249999999999999</v>
      </c>
      <c r="F8" s="7">
        <f t="shared" si="1"/>
        <v>0.35909999999999997</v>
      </c>
      <c r="G8" s="7">
        <f t="shared" si="1"/>
        <v>0.33970000000000011</v>
      </c>
      <c r="H8" s="7">
        <f t="shared" si="1"/>
        <v>0.34419999999999989</v>
      </c>
      <c r="I8" s="7">
        <f t="shared" si="1"/>
        <v>0.3322</v>
      </c>
      <c r="J8" s="7">
        <f t="shared" ref="J8" si="2">1-J7-J6-J5</f>
        <v>0.30230000000000007</v>
      </c>
      <c r="K8" s="7">
        <f t="shared" ref="K8" si="3">1-K7-K6-K5</f>
        <v>0.30670000000000003</v>
      </c>
      <c r="L8" s="7">
        <f t="shared" ref="L8" si="4">1-L7-L6-L5</f>
        <v>0.29490000000000011</v>
      </c>
      <c r="M8" s="7">
        <f t="shared" ref="M8" si="5">1-M7-M6-M5</f>
        <v>0.28349999999999992</v>
      </c>
      <c r="N8" s="7">
        <f t="shared" ref="N8" si="6">1-N7-N6-N5</f>
        <v>0.25360000000000005</v>
      </c>
      <c r="O8" s="7">
        <f t="shared" ref="O8" si="7">1-O7-O6-O5</f>
        <v>0.23550000000000004</v>
      </c>
      <c r="P8" s="7">
        <f t="shared" ref="P8" si="8">1-P7-P6-P5</f>
        <v>0.27659999999999996</v>
      </c>
      <c r="Q8" s="7">
        <f t="shared" ref="Q8" si="9">1-Q7-Q6-Q5</f>
        <v>0.25559999999999994</v>
      </c>
      <c r="R8" s="7">
        <f t="shared" ref="R8" si="10">1-R7-R6-R5</f>
        <v>0.23889999999999992</v>
      </c>
      <c r="S8" s="7">
        <f t="shared" ref="S8" si="11">1-S7-S6-S5</f>
        <v>0.52201600000000004</v>
      </c>
    </row>
    <row r="9" spans="1:20" x14ac:dyDescent="0.3">
      <c r="A9" s="14"/>
      <c r="B9" s="7">
        <f>B4*B8</f>
        <v>11.202627865961199</v>
      </c>
      <c r="C9" s="7">
        <f t="shared" ref="C9:S9" si="12">C4*C8</f>
        <v>10.916666666666666</v>
      </c>
      <c r="D9" s="7">
        <f t="shared" si="12"/>
        <v>9.2806349206349186</v>
      </c>
      <c r="E9" s="7">
        <f t="shared" si="12"/>
        <v>9.2063492063492038</v>
      </c>
      <c r="F9" s="7">
        <f t="shared" si="12"/>
        <v>8.6449999999999996</v>
      </c>
      <c r="G9" s="7">
        <f t="shared" si="12"/>
        <v>8.8519708994709028</v>
      </c>
      <c r="H9" s="7">
        <f t="shared" si="12"/>
        <v>9.1058201058201025</v>
      </c>
      <c r="I9" s="7">
        <f t="shared" si="12"/>
        <v>9.4328395061728401</v>
      </c>
      <c r="J9" s="7">
        <f t="shared" si="12"/>
        <v>10.276600529100531</v>
      </c>
      <c r="K9" s="7">
        <f t="shared" si="12"/>
        <v>10.020489417989419</v>
      </c>
      <c r="L9" s="7">
        <f t="shared" si="12"/>
        <v>10.805198412698417</v>
      </c>
      <c r="M9" s="7">
        <f t="shared" si="12"/>
        <v>13.424999999999994</v>
      </c>
      <c r="N9" s="7">
        <f t="shared" si="12"/>
        <v>13.239082892416228</v>
      </c>
      <c r="O9" s="7">
        <f t="shared" si="12"/>
        <v>11.567328042328045</v>
      </c>
      <c r="P9" s="7">
        <f t="shared" si="12"/>
        <v>4.7441534391534388</v>
      </c>
      <c r="Q9" s="7">
        <f t="shared" si="12"/>
        <v>1.4650793650793645</v>
      </c>
      <c r="R9" s="7">
        <f t="shared" si="12"/>
        <v>0.69521164021163995</v>
      </c>
      <c r="S9" s="7">
        <f t="shared" si="12"/>
        <v>0.98971287477954151</v>
      </c>
    </row>
    <row r="11" spans="1:20" x14ac:dyDescent="0.3">
      <c r="A11" s="7" t="s">
        <v>210</v>
      </c>
      <c r="B11" s="7">
        <f>VLOOKUP(Sheet1!A11,'1-10'!B2:C51,2,FALSE)</f>
        <v>1.6299999999999999E-2</v>
      </c>
      <c r="C11" s="7">
        <f>VLOOKUP(Sheet1!A11,'1-11'!B4:C53,2,FALSE)</f>
        <v>1.1599999999999999E-2</v>
      </c>
      <c r="D11" s="7">
        <f>VLOOKUP(Sheet1!A11,'1-12'!B4:C53,2,FALSE)</f>
        <v>1.21E-2</v>
      </c>
      <c r="E11" s="7">
        <f>VLOOKUP(Sheet1!A11,'1-13'!B3:C53,2,FALSE)</f>
        <v>1.44E-2</v>
      </c>
      <c r="F11" s="7">
        <f>VLOOKUP(Sheet1!A11,'1-13'!B3:C53,2,FALSE)</f>
        <v>1.44E-2</v>
      </c>
      <c r="G11" s="7">
        <f>VLOOKUP(Sheet1!A11,'1-15'!B3:C53,2,FALSE)</f>
        <v>1.2999999999999999E-2</v>
      </c>
      <c r="H11" s="7">
        <f>VLOOKUP(Sheet1!A11,'1-16'!B3:C53,2,FALSE)</f>
        <v>1.2800000000000001E-2</v>
      </c>
      <c r="I11" s="7">
        <f>VLOOKUP(Sheet1!A11,'1-17'!B3:C53,2,FALSE)</f>
        <v>1.0699999999999999E-2</v>
      </c>
      <c r="J11" s="7">
        <f>VLOOKUP(Sheet1!A11,'1-18'!B3:C53,2,FALSE)</f>
        <v>7.3000000000000001E-3</v>
      </c>
      <c r="K11" s="7">
        <f>VLOOKUP(Sheet1!A11,'1-19'!B3:C53,2,FALSE)</f>
        <v>6.7999999999999996E-3</v>
      </c>
      <c r="L11" s="7">
        <f>VLOOKUP(Sheet1!A11,'1-20'!B3:C53,2,FALSE)</f>
        <v>5.5999999999999999E-3</v>
      </c>
      <c r="M11" s="7">
        <f>VLOOKUP(Sheet1!A11,'1-21'!B3:C53,2,FALSE)</f>
        <v>4.7000000000000002E-3</v>
      </c>
      <c r="N11" s="7">
        <f>VLOOKUP(Sheet1!A11,'1-22'!B3:C53,2,FALSE)</f>
        <v>3.8999999999999998E-3</v>
      </c>
      <c r="O11" s="7">
        <f>VLOOKUP(Sheet1!A11,'1-23'!B3:C53,2,FALSE)</f>
        <v>3.5999999999999999E-3</v>
      </c>
      <c r="P11" s="7">
        <f>VLOOKUP(Sheet1!A11,'1-24'!B3:C53,2,FALSE)</f>
        <v>3.8999999999999998E-3</v>
      </c>
      <c r="Q11" s="7">
        <f>VLOOKUP(Sheet1!A11,'1-25'!B3:C53,2,FALSE)</f>
        <v>4.1999999999999997E-3</v>
      </c>
      <c r="R11" s="7">
        <f>VLOOKUP(Sheet1!A11,'1-26'!B3:C53,2,FALSE)</f>
        <v>4.1999999999999997E-3</v>
      </c>
      <c r="S11" s="7">
        <f>VLOOKUP(Sheet1!A11,'1-27'!B3:C53,2,FALSE)/100</f>
        <v>2.7000000000000002E-5</v>
      </c>
    </row>
    <row r="12" spans="1:20" x14ac:dyDescent="0.3">
      <c r="A12" s="7" t="s">
        <v>211</v>
      </c>
      <c r="B12" s="7">
        <f>VLOOKUP(Sheet1!A12,'1-10'!B2:C51,2,FALSE)</f>
        <v>1.18E-2</v>
      </c>
      <c r="C12" s="7">
        <f>VLOOKUP(Sheet1!A12,'1-11'!B5:C54,2,FALSE)</f>
        <v>9.7000000000000003E-3</v>
      </c>
      <c r="D12" s="7">
        <f>VLOOKUP(Sheet1!A12,'1-12'!B5:C54,2,FALSE)</f>
        <v>8.5000000000000006E-3</v>
      </c>
      <c r="E12" s="7">
        <f>VLOOKUP(Sheet1!A12,'1-13'!B4:C54,2,FALSE)</f>
        <v>1.12E-2</v>
      </c>
      <c r="F12" s="7">
        <f>VLOOKUP(Sheet1!A12,'1-13'!B4:C54,2,FALSE)</f>
        <v>1.12E-2</v>
      </c>
      <c r="G12" s="7">
        <f>VLOOKUP(Sheet1!A12,'1-15'!B4:C54,2,FALSE)</f>
        <v>9.1000000000000004E-3</v>
      </c>
      <c r="H12" s="7">
        <f>VLOOKUP(Sheet1!A12,'1-16'!B4:C54,2,FALSE)</f>
        <v>9.1999999999999998E-3</v>
      </c>
      <c r="I12" s="7">
        <f>VLOOKUP(Sheet1!A12,'1-17'!B4:C54,2,FALSE)</f>
        <v>8.0000000000000002E-3</v>
      </c>
      <c r="J12" s="7">
        <f>VLOOKUP(Sheet1!A12,'1-18'!B4:C54,2,FALSE)</f>
        <v>6.0000000000000001E-3</v>
      </c>
      <c r="K12" s="7">
        <f>VLOOKUP(Sheet1!A12,'1-19'!B4:C54,2,FALSE)</f>
        <v>5.5999999999999999E-3</v>
      </c>
      <c r="L12" s="7">
        <f>VLOOKUP(Sheet1!A12,'1-20'!B4:C54,2,FALSE)</f>
        <v>4.5999999999999999E-3</v>
      </c>
      <c r="M12" s="7">
        <f>VLOOKUP(Sheet1!A12,'1-21'!B4:C54,2,FALSE)</f>
        <v>3.3E-3</v>
      </c>
      <c r="N12" s="7">
        <f>VLOOKUP(Sheet1!A12,'1-22'!B4:C54,2,FALSE)</f>
        <v>2.8E-3</v>
      </c>
      <c r="O12" s="7">
        <f>VLOOKUP(Sheet1!A12,'1-23'!B4:C54,2,FALSE)</f>
        <v>3.0999999999999999E-3</v>
      </c>
      <c r="P12" s="7">
        <f>VLOOKUP(Sheet1!A12,'1-24'!B4:C54,2,FALSE)</f>
        <v>5.3E-3</v>
      </c>
      <c r="Q12" s="7">
        <f>VLOOKUP(Sheet1!A12,'1-25'!B4:C54,2,FALSE)</f>
        <v>4.8999999999999998E-3</v>
      </c>
      <c r="R12" s="7">
        <f>VLOOKUP(Sheet1!A12,'1-26'!B4:C54,2,FALSE)</f>
        <v>5.1000000000000004E-3</v>
      </c>
      <c r="S12" s="7">
        <f>VLOOKUP(Sheet1!A12,'1-27'!B4:C56,2,FALSE)/100</f>
        <v>5.4000000000000005E-5</v>
      </c>
    </row>
    <row r="13" spans="1:20" x14ac:dyDescent="0.3">
      <c r="A13" s="7" t="s">
        <v>201</v>
      </c>
      <c r="B13" s="7">
        <f>VLOOKUP(Sheet1!A13,'1-10'!B2:C51,2,FALSE)</f>
        <v>1.4800000000000001E-2</v>
      </c>
      <c r="C13" s="7">
        <f>VLOOKUP(Sheet1!A13,'1-11'!B6:C55,2,FALSE)</f>
        <v>1.2E-2</v>
      </c>
      <c r="D13" s="7">
        <f>VLOOKUP(Sheet1!A13,'1-12'!B6:C55,2,FALSE)</f>
        <v>1.34E-2</v>
      </c>
      <c r="E13" s="7">
        <f>VLOOKUP(Sheet1!A13,'1-13'!B5:C55,2,FALSE)</f>
        <v>1.3299999999999999E-2</v>
      </c>
      <c r="F13" s="7">
        <f>VLOOKUP(Sheet1!A13,'1-13'!B5:C55,2,FALSE)</f>
        <v>1.3299999999999999E-2</v>
      </c>
      <c r="G13" s="7">
        <f>VLOOKUP(Sheet1!A13,'1-15'!B5:C55,2,FALSE)</f>
        <v>1.54E-2</v>
      </c>
      <c r="H13" s="7">
        <f>VLOOKUP(Sheet1!A13,'1-16'!B5:C55,2,FALSE)</f>
        <v>1.4500000000000001E-2</v>
      </c>
      <c r="I13" s="7">
        <f>VLOOKUP(Sheet1!A13,'1-17'!B5:C55,2,FALSE)</f>
        <v>1.32E-2</v>
      </c>
      <c r="J13" s="7">
        <f>VLOOKUP(Sheet1!A13,'1-18'!B5:C55,2,FALSE)</f>
        <v>1.2699999999999999E-2</v>
      </c>
      <c r="K13" s="7">
        <f>VLOOKUP(Sheet1!A13,'1-19'!B5:C55,2,FALSE)</f>
        <v>1.29E-2</v>
      </c>
      <c r="L13" s="7">
        <f>VLOOKUP(Sheet1!A13,'1-20'!B5:C55,2,FALSE)</f>
        <v>1.2699999999999999E-2</v>
      </c>
      <c r="M13" s="7">
        <f>VLOOKUP(Sheet1!A13,'1-21'!B5:C55,2,FALSE)</f>
        <v>1.2500000000000001E-2</v>
      </c>
      <c r="N13" s="7">
        <f>VLOOKUP(Sheet1!A13,'1-22'!B5:C55,2,FALSE)</f>
        <v>1.04E-2</v>
      </c>
      <c r="O13" s="7">
        <f>VLOOKUP(Sheet1!A13,'1-23'!B5:C55,2,FALSE)</f>
        <v>0.01</v>
      </c>
      <c r="P13" s="7">
        <f>VLOOKUP(Sheet1!A13,'1-24'!B5:C55,2,FALSE)</f>
        <v>1.29E-2</v>
      </c>
      <c r="Q13" s="7">
        <f>VLOOKUP(Sheet1!A13,'1-25'!B5:C55,2,FALSE)</f>
        <v>9.1999999999999998E-3</v>
      </c>
      <c r="R13" s="7">
        <f>VLOOKUP(Sheet1!A13,'1-26'!B5:C55,2,FALSE)</f>
        <v>6.4000000000000003E-3</v>
      </c>
      <c r="S13" s="7">
        <f>VLOOKUP(Sheet1!A13,'1-27'!B5:C54,2,FALSE)/100</f>
        <v>5.4000000000000005E-5</v>
      </c>
    </row>
    <row r="14" spans="1:20" x14ac:dyDescent="0.3">
      <c r="A14" s="7" t="s">
        <v>202</v>
      </c>
      <c r="B14" s="7">
        <f>VLOOKUP(Sheet1!A14,'1-10'!B2:C51,2,FALSE)</f>
        <v>7.6E-3</v>
      </c>
      <c r="C14" s="7">
        <f>VLOOKUP(Sheet1!A14,'1-11'!B7:C56,2,FALSE)</f>
        <v>6.1999999999999998E-3</v>
      </c>
      <c r="D14" s="7">
        <f>VLOOKUP(Sheet1!A14,'1-12'!B7:C56,2,FALSE)</f>
        <v>6.1000000000000004E-3</v>
      </c>
      <c r="E14" s="7">
        <f>VLOOKUP(Sheet1!A14,'1-13'!B6:C56,2,FALSE)</f>
        <v>7.1000000000000004E-3</v>
      </c>
      <c r="F14" s="7">
        <f>VLOOKUP(Sheet1!A14,'1-13'!B6:C56,2,FALSE)</f>
        <v>7.1000000000000004E-3</v>
      </c>
      <c r="G14" s="7">
        <f>VLOOKUP(Sheet1!A14,'1-15'!B6:C56,2,FALSE)</f>
        <v>5.4000000000000003E-3</v>
      </c>
      <c r="H14" s="7">
        <f>VLOOKUP(Sheet1!A14,'1-16'!B6:C56,2,FALSE)</f>
        <v>5.1000000000000004E-3</v>
      </c>
      <c r="I14" s="7">
        <f>VLOOKUP(Sheet1!A14,'1-17'!B6:C56,2,FALSE)</f>
        <v>4.7999999999999996E-3</v>
      </c>
      <c r="J14" s="7">
        <f>VLOOKUP(Sheet1!A14,'1-18'!B6:C56,2,FALSE)</f>
        <v>4.1000000000000003E-3</v>
      </c>
      <c r="K14" s="7">
        <f>VLOOKUP(Sheet1!A14,'1-19'!B6:C56,2,FALSE)</f>
        <v>4.3E-3</v>
      </c>
      <c r="L14" s="7">
        <f>VLOOKUP(Sheet1!A14,'1-20'!B6:C56,2,FALSE)</f>
        <v>4.0000000000000001E-3</v>
      </c>
      <c r="M14" s="7">
        <f>VLOOKUP(Sheet1!A14,'1-21'!B6:C56,2,FALSE)</f>
        <v>3.8999999999999998E-3</v>
      </c>
      <c r="N14" s="7">
        <f>VLOOKUP(Sheet1!A14,'1-22'!B6:C56,2,FALSE)</f>
        <v>3.5000000000000001E-3</v>
      </c>
      <c r="O14" s="7">
        <f>VLOOKUP(Sheet1!A14,'1-23'!B6:C56,2,FALSE)</f>
        <v>3.7000000000000002E-3</v>
      </c>
      <c r="P14" s="7">
        <f>VLOOKUP(Sheet1!A14,'1-24'!B6:C56,2,FALSE)</f>
        <v>8.0000000000000002E-3</v>
      </c>
      <c r="Q14" s="7">
        <f>VLOOKUP(Sheet1!A14,'1-25'!B6:C56,2,FALSE)</f>
        <v>8.9999999999999993E-3</v>
      </c>
      <c r="R14" s="7">
        <f>VLOOKUP(Sheet1!A14,'1-26'!B6:C56,2,FALSE)</f>
        <v>1.3899999999999999E-2</v>
      </c>
      <c r="S14" s="7">
        <f>VLOOKUP(Sheet1!A14,'1-27'!B6:C55,2,FALSE)/100</f>
        <v>9.4999999999999992E-5</v>
      </c>
    </row>
    <row r="17" spans="1:22" ht="13.9" thickBot="1" x14ac:dyDescent="0.35">
      <c r="G17" s="5"/>
      <c r="H17" s="5"/>
    </row>
    <row r="18" spans="1:22" x14ac:dyDescent="0.3">
      <c r="A18" s="7" t="s">
        <v>203</v>
      </c>
      <c r="B18" s="7" t="s">
        <v>205</v>
      </c>
      <c r="C18" s="7" t="s">
        <v>207</v>
      </c>
      <c r="D18" s="7" t="s">
        <v>225</v>
      </c>
      <c r="E18" s="7" t="s">
        <v>4</v>
      </c>
      <c r="F18" s="7" t="s">
        <v>6</v>
      </c>
      <c r="G18" s="7" t="s">
        <v>64</v>
      </c>
      <c r="H18" s="10" t="s">
        <v>42</v>
      </c>
      <c r="I18" s="10" t="s">
        <v>40</v>
      </c>
      <c r="J18" s="10" t="s">
        <v>32</v>
      </c>
      <c r="L18" s="6" t="s">
        <v>214</v>
      </c>
      <c r="M18" s="6" t="s">
        <v>224</v>
      </c>
      <c r="O18" s="7" t="s">
        <v>216</v>
      </c>
      <c r="P18" s="7" t="s">
        <v>223</v>
      </c>
      <c r="R18" s="7" t="s">
        <v>226</v>
      </c>
      <c r="S18" s="7" t="s">
        <v>227</v>
      </c>
      <c r="U18" s="7" t="s">
        <v>228</v>
      </c>
      <c r="V18" s="7" t="s">
        <v>229</v>
      </c>
    </row>
    <row r="19" spans="1:22" x14ac:dyDescent="0.3">
      <c r="A19" s="12">
        <v>43840</v>
      </c>
      <c r="B19" s="7">
        <v>1.5</v>
      </c>
      <c r="C19" s="7">
        <v>6.62</v>
      </c>
      <c r="D19" s="7">
        <v>29.188712522045854</v>
      </c>
      <c r="E19" s="7">
        <v>0.1052</v>
      </c>
      <c r="F19" s="7">
        <v>0.1094</v>
      </c>
      <c r="G19" s="7">
        <v>1.6299999999999999E-2</v>
      </c>
      <c r="H19" s="7">
        <v>1.18E-2</v>
      </c>
      <c r="I19" s="7">
        <v>1.4800000000000001E-2</v>
      </c>
      <c r="J19" s="7">
        <v>7.6E-3</v>
      </c>
      <c r="L19" s="6">
        <v>0.38380000000000003</v>
      </c>
      <c r="M19" s="6">
        <v>11.202627865961199</v>
      </c>
      <c r="O19" s="7">
        <v>4.0947999999999998E-2</v>
      </c>
      <c r="P19" s="7">
        <f>O19*D19</f>
        <v>1.1952194003527337</v>
      </c>
      <c r="R19" s="7">
        <v>5.430999999999999E-2</v>
      </c>
      <c r="S19" s="7">
        <f>R19*D19</f>
        <v>1.5852389770723101</v>
      </c>
      <c r="U19" s="7">
        <v>3.0447999999999996E-2</v>
      </c>
      <c r="V19" s="7">
        <f>U19*D19</f>
        <v>0.88873791887125209</v>
      </c>
    </row>
    <row r="20" spans="1:22" x14ac:dyDescent="0.3">
      <c r="A20" s="12">
        <v>43841</v>
      </c>
      <c r="B20" s="7">
        <v>1.57</v>
      </c>
      <c r="C20" s="7">
        <v>7.56</v>
      </c>
      <c r="D20" s="7">
        <v>33.333333333333336</v>
      </c>
      <c r="E20" s="7">
        <v>0.11749999999999999</v>
      </c>
      <c r="F20" s="7">
        <v>0.13</v>
      </c>
      <c r="G20" s="7">
        <v>1.1599999999999999E-2</v>
      </c>
      <c r="H20" s="7">
        <v>9.7000000000000003E-3</v>
      </c>
      <c r="I20" s="7">
        <v>1.2E-2</v>
      </c>
      <c r="J20" s="7">
        <v>6.1999999999999998E-3</v>
      </c>
      <c r="L20" s="6">
        <v>0.32749999999999996</v>
      </c>
      <c r="M20" s="6">
        <v>10.916666666666666</v>
      </c>
      <c r="O20" s="7">
        <v>4.2290000000000036E-2</v>
      </c>
      <c r="P20" s="7">
        <f t="shared" ref="P20:P36" si="13">O20*D20</f>
        <v>1.409666666666668</v>
      </c>
      <c r="R20" s="7">
        <v>5.870600000000005E-2</v>
      </c>
      <c r="S20" s="7">
        <f t="shared" ref="S20:S36" si="14">R20*D20</f>
        <v>1.9568666666666685</v>
      </c>
      <c r="U20" s="7">
        <v>2.7032000000000028E-2</v>
      </c>
      <c r="V20" s="7">
        <f t="shared" ref="V20:V36" si="15">U20*D20</f>
        <v>0.90106666666666768</v>
      </c>
    </row>
    <row r="21" spans="1:22" x14ac:dyDescent="0.3">
      <c r="A21" s="12">
        <v>43842</v>
      </c>
      <c r="B21" s="7">
        <v>1.39</v>
      </c>
      <c r="C21" s="7">
        <v>6.22</v>
      </c>
      <c r="D21" s="7">
        <v>27.425044091710756</v>
      </c>
      <c r="E21" s="7">
        <v>0.1119</v>
      </c>
      <c r="F21" s="7">
        <v>0.13469999999999999</v>
      </c>
      <c r="G21" s="7">
        <v>1.21E-2</v>
      </c>
      <c r="H21" s="7">
        <v>8.5000000000000006E-3</v>
      </c>
      <c r="I21" s="7">
        <v>1.34E-2</v>
      </c>
      <c r="J21" s="7">
        <v>6.1000000000000004E-3</v>
      </c>
      <c r="L21" s="6">
        <v>0.33839999999999998</v>
      </c>
      <c r="M21" s="6">
        <v>9.2806349206349186</v>
      </c>
      <c r="O21" s="7">
        <v>3.6432000000000034E-2</v>
      </c>
      <c r="P21" s="7">
        <f t="shared" si="13"/>
        <v>0.99914920634920723</v>
      </c>
      <c r="R21" s="7">
        <v>6.0706000000000052E-2</v>
      </c>
      <c r="S21" s="7">
        <f t="shared" si="14"/>
        <v>1.6648647266313945</v>
      </c>
      <c r="U21" s="7">
        <v>2.6832000000000029E-2</v>
      </c>
      <c r="V21" s="7">
        <f t="shared" si="15"/>
        <v>0.73586878306878378</v>
      </c>
    </row>
    <row r="22" spans="1:22" x14ac:dyDescent="0.3">
      <c r="A22" s="12">
        <v>43843</v>
      </c>
      <c r="B22" s="7">
        <v>1.32</v>
      </c>
      <c r="C22" s="7">
        <v>5.76</v>
      </c>
      <c r="D22" s="7">
        <v>25.396825396825392</v>
      </c>
      <c r="E22" s="7">
        <v>0.1139</v>
      </c>
      <c r="F22" s="7">
        <v>0.12039999999999999</v>
      </c>
      <c r="G22" s="7">
        <v>1.44E-2</v>
      </c>
      <c r="H22" s="7">
        <v>1.12E-2</v>
      </c>
      <c r="I22" s="7">
        <v>1.3299999999999999E-2</v>
      </c>
      <c r="J22" s="7">
        <v>7.1000000000000004E-3</v>
      </c>
      <c r="L22" s="6">
        <v>0.36249999999999999</v>
      </c>
      <c r="M22" s="6">
        <v>9.2063492063492038</v>
      </c>
      <c r="O22" s="7">
        <v>3.9192000000000005E-2</v>
      </c>
      <c r="P22" s="7">
        <f t="shared" si="13"/>
        <v>0.99535238095238088</v>
      </c>
      <c r="R22" s="7">
        <v>6.5686000000000008E-2</v>
      </c>
      <c r="S22" s="7">
        <f t="shared" si="14"/>
        <v>1.6682158730158729</v>
      </c>
      <c r="U22" s="7">
        <v>2.3194000000000003E-2</v>
      </c>
      <c r="V22" s="7">
        <f t="shared" si="15"/>
        <v>0.58905396825396816</v>
      </c>
    </row>
    <row r="23" spans="1:22" x14ac:dyDescent="0.3">
      <c r="A23" s="12">
        <v>43844</v>
      </c>
      <c r="B23" s="7">
        <v>1.32</v>
      </c>
      <c r="C23" s="7">
        <v>5.46</v>
      </c>
      <c r="D23" s="7">
        <v>24.074074074074073</v>
      </c>
      <c r="E23" s="7">
        <v>0.1255</v>
      </c>
      <c r="F23" s="7">
        <v>0.12039999999999999</v>
      </c>
      <c r="G23" s="7">
        <v>1.44E-2</v>
      </c>
      <c r="H23" s="7">
        <v>1.12E-2</v>
      </c>
      <c r="I23" s="7">
        <v>1.3299999999999999E-2</v>
      </c>
      <c r="J23" s="7">
        <v>7.1000000000000004E-3</v>
      </c>
      <c r="L23" s="6">
        <v>0.35909999999999997</v>
      </c>
      <c r="M23" s="6">
        <v>8.6449999999999996</v>
      </c>
      <c r="O23" s="7">
        <v>4.3790000000000023E-2</v>
      </c>
      <c r="P23" s="7">
        <f t="shared" si="13"/>
        <v>1.0542037037037042</v>
      </c>
      <c r="R23" s="7">
        <v>6.2708000000000028E-2</v>
      </c>
      <c r="S23" s="7">
        <f t="shared" si="14"/>
        <v>1.5096370370370376</v>
      </c>
      <c r="U23" s="7">
        <v>2.9272000000000013E-2</v>
      </c>
      <c r="V23" s="7">
        <f t="shared" si="15"/>
        <v>0.7046962962962966</v>
      </c>
    </row>
    <row r="24" spans="1:22" x14ac:dyDescent="0.3">
      <c r="A24" s="12">
        <v>43845</v>
      </c>
      <c r="B24" s="7">
        <v>1.36</v>
      </c>
      <c r="C24" s="7">
        <v>5.91</v>
      </c>
      <c r="D24" s="7">
        <v>26.058201058201057</v>
      </c>
      <c r="E24" s="7">
        <v>0.13300000000000001</v>
      </c>
      <c r="F24" s="7">
        <v>0.13139999999999999</v>
      </c>
      <c r="G24" s="7">
        <v>1.2999999999999999E-2</v>
      </c>
      <c r="H24" s="7">
        <v>9.1000000000000004E-3</v>
      </c>
      <c r="I24" s="7">
        <v>1.54E-2</v>
      </c>
      <c r="J24" s="7">
        <v>5.4000000000000003E-3</v>
      </c>
      <c r="L24" s="6">
        <v>0.33970000000000011</v>
      </c>
      <c r="M24" s="6">
        <v>8.8519708994709028</v>
      </c>
      <c r="O24" s="7">
        <v>3.5336000000000034E-2</v>
      </c>
      <c r="P24" s="7">
        <f t="shared" si="13"/>
        <v>0.92079259259259338</v>
      </c>
      <c r="R24" s="7">
        <v>6.9038000000000058E-2</v>
      </c>
      <c r="S24" s="7">
        <f t="shared" si="14"/>
        <v>1.799006084656086</v>
      </c>
      <c r="U24" s="7">
        <v>2.8936000000000031E-2</v>
      </c>
      <c r="V24" s="7">
        <f t="shared" si="15"/>
        <v>0.75402010582010659</v>
      </c>
    </row>
    <row r="25" spans="1:22" x14ac:dyDescent="0.3">
      <c r="A25" s="12">
        <v>43846</v>
      </c>
      <c r="B25" s="7">
        <v>1.33</v>
      </c>
      <c r="C25" s="7">
        <v>6</v>
      </c>
      <c r="D25" s="7">
        <v>26.455026455026452</v>
      </c>
      <c r="E25" s="7">
        <v>0.13350000000000001</v>
      </c>
      <c r="F25" s="7">
        <v>0.12570000000000001</v>
      </c>
      <c r="G25" s="7">
        <v>1.2800000000000001E-2</v>
      </c>
      <c r="H25" s="7">
        <v>9.1999999999999998E-3</v>
      </c>
      <c r="I25" s="7">
        <v>1.4500000000000001E-2</v>
      </c>
      <c r="J25" s="7">
        <v>5.1000000000000004E-3</v>
      </c>
      <c r="L25" s="6">
        <v>0.34419999999999989</v>
      </c>
      <c r="M25" s="6">
        <v>9.1058201058201025</v>
      </c>
      <c r="O25" s="7">
        <v>4.0730000000000023E-2</v>
      </c>
      <c r="P25" s="7">
        <f t="shared" si="13"/>
        <v>1.077513227513228</v>
      </c>
      <c r="R25" s="7">
        <v>6.7116000000000023E-2</v>
      </c>
      <c r="S25" s="7">
        <f t="shared" si="14"/>
        <v>1.775555555555556</v>
      </c>
      <c r="U25" s="7">
        <v>2.8444000000000018E-2</v>
      </c>
      <c r="V25" s="7">
        <f t="shared" si="15"/>
        <v>0.75248677248677287</v>
      </c>
    </row>
    <row r="26" spans="1:22" x14ac:dyDescent="0.3">
      <c r="A26" s="12">
        <v>43847</v>
      </c>
      <c r="B26" s="7">
        <v>1.34</v>
      </c>
      <c r="C26" s="7">
        <v>6.44</v>
      </c>
      <c r="D26" s="7">
        <v>28.395061728395063</v>
      </c>
      <c r="E26" s="7">
        <v>0.1421</v>
      </c>
      <c r="F26" s="7">
        <v>0.12559999999999999</v>
      </c>
      <c r="G26" s="7">
        <v>1.0699999999999999E-2</v>
      </c>
      <c r="H26" s="7">
        <v>8.0000000000000002E-3</v>
      </c>
      <c r="I26" s="7">
        <v>1.32E-2</v>
      </c>
      <c r="J26" s="7">
        <v>4.7999999999999996E-3</v>
      </c>
      <c r="L26" s="6">
        <v>0.3322</v>
      </c>
      <c r="M26" s="6">
        <v>9.4328395061728401</v>
      </c>
      <c r="O26" s="7">
        <v>3.9570000000000008E-2</v>
      </c>
      <c r="P26" s="7">
        <f t="shared" si="13"/>
        <v>1.1235925925925929</v>
      </c>
      <c r="R26" s="7">
        <v>8.1606000000000012E-2</v>
      </c>
      <c r="S26" s="7">
        <f t="shared" si="14"/>
        <v>2.317207407407408</v>
      </c>
      <c r="U26" s="7">
        <v>2.3502000000000006E-2</v>
      </c>
      <c r="V26" s="7">
        <f t="shared" si="15"/>
        <v>0.6673407407407409</v>
      </c>
    </row>
    <row r="27" spans="1:22" x14ac:dyDescent="0.3">
      <c r="A27" s="12">
        <v>43848</v>
      </c>
      <c r="B27" s="7">
        <v>1.45</v>
      </c>
      <c r="C27" s="7">
        <v>7.71</v>
      </c>
      <c r="D27" s="7">
        <v>33.994708994708994</v>
      </c>
      <c r="E27" s="7">
        <v>0.1487</v>
      </c>
      <c r="F27" s="7">
        <v>0.13139999999999999</v>
      </c>
      <c r="G27" s="7">
        <v>7.3000000000000001E-3</v>
      </c>
      <c r="H27" s="7">
        <v>6.0000000000000001E-3</v>
      </c>
      <c r="I27" s="7">
        <v>1.2699999999999999E-2</v>
      </c>
      <c r="J27" s="7">
        <v>4.1000000000000003E-3</v>
      </c>
      <c r="L27" s="6">
        <v>0.30230000000000007</v>
      </c>
      <c r="M27" s="6">
        <v>10.276600529100531</v>
      </c>
      <c r="O27" s="7">
        <v>5.3744E-2</v>
      </c>
      <c r="P27" s="7">
        <f t="shared" si="13"/>
        <v>1.8270116402116401</v>
      </c>
      <c r="R27" s="7">
        <v>6.3476000000000005E-2</v>
      </c>
      <c r="S27" s="7">
        <f t="shared" si="14"/>
        <v>2.1578481481481484</v>
      </c>
      <c r="U27" s="7">
        <v>2.1704000000000001E-2</v>
      </c>
      <c r="V27" s="7">
        <f t="shared" si="15"/>
        <v>0.73782116402116404</v>
      </c>
    </row>
    <row r="28" spans="1:22" x14ac:dyDescent="0.3">
      <c r="A28" s="12">
        <v>43849</v>
      </c>
      <c r="B28" s="7">
        <v>1.4</v>
      </c>
      <c r="C28" s="7">
        <v>7.41</v>
      </c>
      <c r="D28" s="7">
        <v>32.671957671957671</v>
      </c>
      <c r="E28" s="7">
        <v>0.12280000000000001</v>
      </c>
      <c r="F28" s="7">
        <v>0.1447</v>
      </c>
      <c r="G28" s="7">
        <v>6.7999999999999996E-3</v>
      </c>
      <c r="H28" s="7">
        <v>5.5999999999999999E-3</v>
      </c>
      <c r="I28" s="7">
        <v>1.29E-2</v>
      </c>
      <c r="J28" s="7">
        <v>4.3E-3</v>
      </c>
      <c r="L28" s="6">
        <v>0.30670000000000003</v>
      </c>
      <c r="M28" s="6">
        <v>10.020489417989419</v>
      </c>
      <c r="O28" s="7">
        <v>4.7248000000000054E-2</v>
      </c>
      <c r="P28" s="7">
        <f t="shared" si="13"/>
        <v>1.5436846560846578</v>
      </c>
      <c r="R28" s="7">
        <v>7.5876000000000055E-2</v>
      </c>
      <c r="S28" s="7">
        <f t="shared" si="14"/>
        <v>2.4790174603174622</v>
      </c>
      <c r="U28" s="7">
        <v>2.0692000000000019E-2</v>
      </c>
      <c r="V28" s="7">
        <f t="shared" si="15"/>
        <v>0.67604814814814873</v>
      </c>
    </row>
    <row r="29" spans="1:22" x14ac:dyDescent="0.3">
      <c r="A29" s="12">
        <v>43850</v>
      </c>
      <c r="B29" s="7">
        <v>1.53</v>
      </c>
      <c r="C29" s="7">
        <v>8.31</v>
      </c>
      <c r="D29" s="7">
        <v>36.640211640211639</v>
      </c>
      <c r="E29" s="7">
        <v>0.1245</v>
      </c>
      <c r="F29" s="7">
        <v>0.1424</v>
      </c>
      <c r="G29" s="7">
        <v>5.5999999999999999E-3</v>
      </c>
      <c r="H29" s="7">
        <v>4.5999999999999999E-3</v>
      </c>
      <c r="I29" s="7">
        <v>1.2699999999999999E-2</v>
      </c>
      <c r="J29" s="7">
        <v>4.0000000000000001E-3</v>
      </c>
      <c r="L29" s="6">
        <v>0.29490000000000011</v>
      </c>
      <c r="M29" s="6">
        <v>10.805198412698417</v>
      </c>
      <c r="O29" s="7">
        <v>4.5087999999999961E-2</v>
      </c>
      <c r="P29" s="7">
        <f t="shared" si="13"/>
        <v>1.6520338624338611</v>
      </c>
      <c r="R29" s="7">
        <v>8.2839999999999941E-2</v>
      </c>
      <c r="S29" s="7">
        <f t="shared" si="14"/>
        <v>3.0352751322751299</v>
      </c>
      <c r="U29" s="7">
        <v>2.0251999999999978E-2</v>
      </c>
      <c r="V29" s="7">
        <f t="shared" si="15"/>
        <v>0.74203756613756533</v>
      </c>
    </row>
    <row r="30" spans="1:22" x14ac:dyDescent="0.3">
      <c r="A30" s="12">
        <v>43851</v>
      </c>
      <c r="B30" s="7">
        <v>1.72</v>
      </c>
      <c r="C30" s="7">
        <v>10.74</v>
      </c>
      <c r="D30" s="7">
        <v>47.354497354497347</v>
      </c>
      <c r="E30" s="7">
        <v>0.13500000000000001</v>
      </c>
      <c r="F30" s="7">
        <v>0.13869999999999999</v>
      </c>
      <c r="G30" s="7">
        <v>4.7000000000000002E-3</v>
      </c>
      <c r="H30" s="7">
        <v>3.3E-3</v>
      </c>
      <c r="I30" s="7">
        <v>1.2500000000000001E-2</v>
      </c>
      <c r="J30" s="7">
        <v>3.8999999999999998E-3</v>
      </c>
      <c r="L30" s="6">
        <v>0.28349999999999992</v>
      </c>
      <c r="M30" s="6">
        <v>13.424999999999994</v>
      </c>
      <c r="O30" s="7">
        <v>4.8751999999999962E-2</v>
      </c>
      <c r="P30" s="7">
        <f t="shared" si="13"/>
        <v>2.3086264550264528</v>
      </c>
      <c r="R30" s="7">
        <v>7.6095999999999955E-2</v>
      </c>
      <c r="S30" s="7">
        <f t="shared" si="14"/>
        <v>3.6034878306878282</v>
      </c>
      <c r="U30" s="7">
        <v>2.4575999999999983E-2</v>
      </c>
      <c r="V30" s="7">
        <f t="shared" si="15"/>
        <v>1.163784126984126</v>
      </c>
    </row>
    <row r="31" spans="1:22" x14ac:dyDescent="0.3">
      <c r="A31" s="12">
        <v>43852</v>
      </c>
      <c r="B31" s="7">
        <v>2.0299999999999998</v>
      </c>
      <c r="C31" s="7">
        <v>11.84</v>
      </c>
      <c r="D31" s="7">
        <v>52.204585537918867</v>
      </c>
      <c r="E31" s="7">
        <v>0.14080000000000001</v>
      </c>
      <c r="F31" s="7">
        <v>0.14560000000000001</v>
      </c>
      <c r="G31" s="7">
        <v>3.8999999999999998E-3</v>
      </c>
      <c r="H31" s="7">
        <v>2.8E-3</v>
      </c>
      <c r="I31" s="7">
        <v>1.04E-2</v>
      </c>
      <c r="J31" s="7">
        <v>3.5000000000000001E-3</v>
      </c>
      <c r="L31" s="6">
        <v>0.25360000000000005</v>
      </c>
      <c r="M31" s="6">
        <v>13.239082892416228</v>
      </c>
      <c r="O31" s="7">
        <v>4.5039999999999997E-2</v>
      </c>
      <c r="P31" s="7">
        <f t="shared" si="13"/>
        <v>2.3512945326278656</v>
      </c>
      <c r="R31" s="7">
        <v>6.5240000000000006E-2</v>
      </c>
      <c r="S31" s="7">
        <f t="shared" si="14"/>
        <v>3.4058271604938271</v>
      </c>
      <c r="U31" s="7">
        <v>2.2219999999999997E-2</v>
      </c>
      <c r="V31" s="7">
        <f t="shared" si="15"/>
        <v>1.1599858906525571</v>
      </c>
    </row>
    <row r="32" spans="1:22" x14ac:dyDescent="0.3">
      <c r="A32" s="12">
        <v>43853</v>
      </c>
      <c r="B32" s="7">
        <v>2.0099999999999998</v>
      </c>
      <c r="C32" s="7">
        <v>11.14</v>
      </c>
      <c r="D32" s="7">
        <v>49.118165784832456</v>
      </c>
      <c r="E32" s="7">
        <v>0.14119999999999999</v>
      </c>
      <c r="F32" s="7">
        <v>0.1691</v>
      </c>
      <c r="G32" s="7">
        <v>3.5999999999999999E-3</v>
      </c>
      <c r="H32" s="7">
        <v>3.0999999999999999E-3</v>
      </c>
      <c r="I32" s="7">
        <v>0.01</v>
      </c>
      <c r="J32" s="7">
        <v>3.7000000000000002E-3</v>
      </c>
      <c r="L32" s="6">
        <v>0.23550000000000004</v>
      </c>
      <c r="M32" s="6">
        <v>11.567328042328045</v>
      </c>
      <c r="O32" s="7">
        <v>4.2212000000000048E-2</v>
      </c>
      <c r="P32" s="7">
        <f t="shared" si="13"/>
        <v>2.0733760141093498</v>
      </c>
      <c r="R32" s="7">
        <v>6.1612000000000042E-2</v>
      </c>
      <c r="S32" s="7">
        <f t="shared" si="14"/>
        <v>3.0262684303350995</v>
      </c>
      <c r="U32" s="7">
        <v>1.9856000000000019E-2</v>
      </c>
      <c r="V32" s="7">
        <f t="shared" si="15"/>
        <v>0.97529029982363424</v>
      </c>
    </row>
    <row r="33" spans="1:22" x14ac:dyDescent="0.3">
      <c r="A33" s="12">
        <v>43854</v>
      </c>
      <c r="B33" s="7">
        <v>0.86</v>
      </c>
      <c r="C33" s="7">
        <v>3.89</v>
      </c>
      <c r="D33" s="7">
        <v>17.15167548500882</v>
      </c>
      <c r="E33" s="7">
        <v>0.14580000000000001</v>
      </c>
      <c r="F33" s="7">
        <v>0.1767</v>
      </c>
      <c r="G33" s="7">
        <v>3.8999999999999998E-3</v>
      </c>
      <c r="H33" s="7">
        <v>5.3E-3</v>
      </c>
      <c r="I33" s="7">
        <v>1.29E-2</v>
      </c>
      <c r="J33" s="7">
        <v>8.0000000000000002E-3</v>
      </c>
      <c r="L33" s="6">
        <v>0.27659999999999996</v>
      </c>
      <c r="M33" s="6">
        <v>4.7441534391534388</v>
      </c>
      <c r="O33" s="7">
        <v>4.2526000000000022E-2</v>
      </c>
      <c r="P33" s="7">
        <f t="shared" si="13"/>
        <v>0.72939215167548543</v>
      </c>
      <c r="R33" s="7">
        <v>5.4808000000000016E-2</v>
      </c>
      <c r="S33" s="7">
        <f t="shared" si="14"/>
        <v>0.94004902998236373</v>
      </c>
      <c r="U33" s="7">
        <v>1.8054000000000008E-2</v>
      </c>
      <c r="V33" s="7">
        <f t="shared" si="15"/>
        <v>0.30965634920634938</v>
      </c>
    </row>
    <row r="34" spans="1:22" x14ac:dyDescent="0.3">
      <c r="A34" s="12">
        <v>43855</v>
      </c>
      <c r="B34" s="7">
        <v>0.49</v>
      </c>
      <c r="C34" s="7">
        <v>1.3</v>
      </c>
      <c r="D34" s="7">
        <v>5.7319223985890648</v>
      </c>
      <c r="E34" s="7">
        <v>0.1593</v>
      </c>
      <c r="F34" s="7">
        <v>0.1701</v>
      </c>
      <c r="G34" s="7">
        <v>4.1999999999999997E-3</v>
      </c>
      <c r="H34" s="7">
        <v>4.8999999999999998E-3</v>
      </c>
      <c r="I34" s="7">
        <v>9.1999999999999998E-3</v>
      </c>
      <c r="J34" s="7">
        <v>8.9999999999999993E-3</v>
      </c>
      <c r="L34" s="6">
        <v>0.25559999999999994</v>
      </c>
      <c r="M34" s="6">
        <v>1.4650793650793645</v>
      </c>
      <c r="O34" s="7">
        <v>3.0752000000000012E-2</v>
      </c>
      <c r="P34" s="7">
        <f t="shared" si="13"/>
        <v>0.176268077601411</v>
      </c>
      <c r="R34" s="7">
        <v>4.9052000000000012E-2</v>
      </c>
      <c r="S34" s="7">
        <f t="shared" si="14"/>
        <v>0.28116225749559087</v>
      </c>
      <c r="U34" s="7">
        <v>1.6626000000000009E-2</v>
      </c>
      <c r="V34" s="7">
        <f t="shared" si="15"/>
        <v>9.5298941798941841E-2</v>
      </c>
    </row>
    <row r="35" spans="1:22" x14ac:dyDescent="0.3">
      <c r="A35" s="12">
        <v>43856</v>
      </c>
      <c r="B35" s="7">
        <v>0</v>
      </c>
      <c r="C35" s="7">
        <v>0.66</v>
      </c>
      <c r="D35" s="7">
        <v>2.9100529100529098</v>
      </c>
      <c r="E35" s="7">
        <v>0.1656</v>
      </c>
      <c r="F35" s="7">
        <v>0.16470000000000001</v>
      </c>
      <c r="G35" s="7">
        <v>4.1999999999999997E-3</v>
      </c>
      <c r="H35" s="7">
        <v>5.1000000000000004E-3</v>
      </c>
      <c r="I35" s="7">
        <v>6.4000000000000003E-3</v>
      </c>
      <c r="J35" s="7">
        <v>1.3899999999999999E-2</v>
      </c>
      <c r="L35" s="6">
        <v>0.23889999999999992</v>
      </c>
      <c r="M35" s="6">
        <v>0.69521164021163995</v>
      </c>
      <c r="O35" s="7">
        <v>2.7689999999999965E-2</v>
      </c>
      <c r="P35" s="7">
        <f t="shared" si="13"/>
        <v>8.0579365079364973E-2</v>
      </c>
      <c r="R35" s="7">
        <v>4.5147999999999959E-2</v>
      </c>
      <c r="S35" s="7">
        <f t="shared" si="14"/>
        <v>0.13138306878306866</v>
      </c>
      <c r="U35" s="7">
        <v>1.3273999999999979E-2</v>
      </c>
      <c r="V35" s="7">
        <f t="shared" si="15"/>
        <v>3.8628042328042261E-2</v>
      </c>
    </row>
    <row r="36" spans="1:22" x14ac:dyDescent="0.3">
      <c r="A36" s="12">
        <v>43857</v>
      </c>
      <c r="B36" s="7">
        <v>0</v>
      </c>
      <c r="C36" s="7">
        <v>0.43</v>
      </c>
      <c r="D36" s="7">
        <v>1.8959435626102292</v>
      </c>
      <c r="E36" s="7">
        <v>0.1807</v>
      </c>
      <c r="F36" s="7">
        <v>0.16769999999999999</v>
      </c>
      <c r="G36" s="7">
        <v>2.7000000000000001E-3</v>
      </c>
      <c r="H36" s="7">
        <v>5.4000000000000003E-3</v>
      </c>
      <c r="I36" s="7">
        <v>5.4000000000000003E-3</v>
      </c>
      <c r="J36" s="7">
        <v>9.4999999999999998E-3</v>
      </c>
      <c r="L36" s="6">
        <v>0.17710000000000012</v>
      </c>
      <c r="M36" s="6">
        <v>0.33577160493827179</v>
      </c>
      <c r="O36" s="7">
        <v>2.4404000000000037E-2</v>
      </c>
      <c r="P36" s="7">
        <f t="shared" si="13"/>
        <v>4.6268606701940107E-2</v>
      </c>
      <c r="R36" s="7">
        <v>3.1004000000000042E-2</v>
      </c>
      <c r="S36" s="7">
        <f t="shared" si="14"/>
        <v>5.8781834215167625E-2</v>
      </c>
      <c r="U36" s="7">
        <v>1.7870000000000032E-2</v>
      </c>
      <c r="V36" s="7">
        <f t="shared" si="15"/>
        <v>3.3880511463844853E-2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AEE8-BAC4-433B-B193-58C33A63518A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6</v>
      </c>
      <c r="C2" s="16">
        <v>0.1447</v>
      </c>
    </row>
    <row r="3" spans="1:5" ht="13.9" hidden="1" thickBot="1" x14ac:dyDescent="0.35">
      <c r="A3" s="4">
        <v>2</v>
      </c>
      <c r="B3" s="15" t="s">
        <v>4</v>
      </c>
      <c r="C3" s="16">
        <v>0.12280000000000001</v>
      </c>
    </row>
    <row r="4" spans="1:5" ht="13.9" hidden="1" thickBot="1" x14ac:dyDescent="0.35">
      <c r="A4" s="4">
        <v>3</v>
      </c>
      <c r="B4" s="15" t="s">
        <v>10</v>
      </c>
      <c r="C4" s="16">
        <v>6.93E-2</v>
      </c>
      <c r="E4" s="18">
        <f>SUM(C4:C15,C18)</f>
        <v>0.42580000000000001</v>
      </c>
    </row>
    <row r="5" spans="1:5" ht="13.9" hidden="1" thickBot="1" x14ac:dyDescent="0.35">
      <c r="A5" s="4">
        <v>4</v>
      </c>
      <c r="B5" s="15" t="s">
        <v>8</v>
      </c>
      <c r="C5" s="16">
        <v>4.9500000000000002E-2</v>
      </c>
    </row>
    <row r="6" spans="1:5" ht="13.9" hidden="1" thickBot="1" x14ac:dyDescent="0.35">
      <c r="A6" s="4">
        <v>5</v>
      </c>
      <c r="B6" s="15" t="s">
        <v>12</v>
      </c>
      <c r="C6" s="16">
        <v>3.9100000000000003E-2</v>
      </c>
    </row>
    <row r="7" spans="1:5" ht="13.9" hidden="1" thickBot="1" x14ac:dyDescent="0.35">
      <c r="A7" s="4">
        <v>6</v>
      </c>
      <c r="B7" s="15" t="s">
        <v>18</v>
      </c>
      <c r="C7" s="16">
        <v>3.8100000000000002E-2</v>
      </c>
    </row>
    <row r="8" spans="1:5" ht="13.9" hidden="1" thickBot="1" x14ac:dyDescent="0.35">
      <c r="A8" s="4">
        <v>7</v>
      </c>
      <c r="B8" s="15" t="s">
        <v>26</v>
      </c>
      <c r="C8" s="16">
        <v>3.7499999999999999E-2</v>
      </c>
    </row>
    <row r="9" spans="1:5" ht="13.9" hidden="1" thickBot="1" x14ac:dyDescent="0.35">
      <c r="A9" s="4">
        <v>8</v>
      </c>
      <c r="B9" s="15" t="s">
        <v>22</v>
      </c>
      <c r="C9" s="16">
        <v>3.3099999999999997E-2</v>
      </c>
    </row>
    <row r="10" spans="1:5" ht="13.9" hidden="1" thickBot="1" x14ac:dyDescent="0.35">
      <c r="A10" s="4">
        <v>9</v>
      </c>
      <c r="B10" s="15" t="s">
        <v>28</v>
      </c>
      <c r="C10" s="16">
        <v>3.2099999999999997E-2</v>
      </c>
    </row>
    <row r="11" spans="1:5" ht="13.9" hidden="1" thickBot="1" x14ac:dyDescent="0.35">
      <c r="A11" s="4">
        <v>10</v>
      </c>
      <c r="B11" s="15" t="s">
        <v>24</v>
      </c>
      <c r="C11" s="16">
        <v>3.0700000000000002E-2</v>
      </c>
    </row>
    <row r="12" spans="1:5" ht="13.9" hidden="1" thickBot="1" x14ac:dyDescent="0.35">
      <c r="A12" s="4">
        <v>11</v>
      </c>
      <c r="B12" s="15" t="s">
        <v>14</v>
      </c>
      <c r="C12" s="16">
        <v>2.69E-2</v>
      </c>
    </row>
    <row r="13" spans="1:5" ht="13.9" hidden="1" thickBot="1" x14ac:dyDescent="0.35">
      <c r="A13" s="4">
        <v>12</v>
      </c>
      <c r="B13" s="15" t="s">
        <v>30</v>
      </c>
      <c r="C13" s="16">
        <v>2.3300000000000001E-2</v>
      </c>
    </row>
    <row r="14" spans="1:5" ht="13.9" hidden="1" thickBot="1" x14ac:dyDescent="0.35">
      <c r="A14" s="4">
        <v>13</v>
      </c>
      <c r="B14" s="15" t="s">
        <v>20</v>
      </c>
      <c r="C14" s="16">
        <v>1.84E-2</v>
      </c>
    </row>
    <row r="15" spans="1:5" ht="13.9" hidden="1" thickBot="1" x14ac:dyDescent="0.35">
      <c r="A15" s="4">
        <v>14</v>
      </c>
      <c r="B15" s="15" t="s">
        <v>16</v>
      </c>
      <c r="C15" s="16">
        <v>1.7399999999999999E-2</v>
      </c>
    </row>
    <row r="16" spans="1:5" ht="13.9" hidden="1" thickBot="1" x14ac:dyDescent="0.35">
      <c r="A16" s="4">
        <v>15</v>
      </c>
      <c r="B16" s="5" t="s">
        <v>107</v>
      </c>
      <c r="C16" s="16">
        <v>1.4500000000000001E-2</v>
      </c>
    </row>
    <row r="17" spans="1:3" ht="13.9" hidden="1" thickBot="1" x14ac:dyDescent="0.35">
      <c r="A17" s="4">
        <v>16</v>
      </c>
      <c r="B17" s="5" t="s">
        <v>108</v>
      </c>
      <c r="C17" s="16">
        <v>1.29E-2</v>
      </c>
    </row>
    <row r="18" spans="1:3" ht="13.9" hidden="1" thickBot="1" x14ac:dyDescent="0.35">
      <c r="A18" s="4">
        <v>17</v>
      </c>
      <c r="B18" s="15" t="s">
        <v>34</v>
      </c>
      <c r="C18" s="16">
        <v>1.04E-2</v>
      </c>
    </row>
    <row r="19" spans="1:3" ht="13.9" hidden="1" thickBot="1" x14ac:dyDescent="0.35">
      <c r="A19" s="4">
        <v>18</v>
      </c>
      <c r="B19" s="5" t="s">
        <v>118</v>
      </c>
      <c r="C19" s="16">
        <v>7.9000000000000008E-3</v>
      </c>
    </row>
    <row r="20" spans="1:3" ht="13.9" hidden="1" thickBot="1" x14ac:dyDescent="0.35">
      <c r="A20" s="4">
        <v>19</v>
      </c>
      <c r="B20" s="5" t="s">
        <v>111</v>
      </c>
      <c r="C20" s="16">
        <v>7.1999999999999998E-3</v>
      </c>
    </row>
    <row r="21" spans="1:3" ht="13.9" hidden="1" thickBot="1" x14ac:dyDescent="0.35">
      <c r="A21" s="4">
        <v>20</v>
      </c>
      <c r="B21" s="5" t="s">
        <v>114</v>
      </c>
      <c r="C21" s="16">
        <v>6.7999999999999996E-3</v>
      </c>
    </row>
    <row r="22" spans="1:3" ht="13.9" hidden="1" thickBot="1" x14ac:dyDescent="0.35">
      <c r="A22" s="4">
        <v>21</v>
      </c>
      <c r="B22" s="5" t="s">
        <v>115</v>
      </c>
      <c r="C22" s="16">
        <v>6.7999999999999996E-3</v>
      </c>
    </row>
    <row r="23" spans="1:3" ht="13.9" hidden="1" thickBot="1" x14ac:dyDescent="0.35">
      <c r="A23" s="4">
        <v>22</v>
      </c>
      <c r="B23" s="5" t="s">
        <v>113</v>
      </c>
      <c r="C23" s="16">
        <v>5.5999999999999999E-3</v>
      </c>
    </row>
    <row r="24" spans="1:3" ht="13.9" hidden="1" thickBot="1" x14ac:dyDescent="0.35">
      <c r="A24" s="4">
        <v>23</v>
      </c>
      <c r="B24" s="5" t="s">
        <v>124</v>
      </c>
      <c r="C24" s="16">
        <v>5.1999999999999998E-3</v>
      </c>
    </row>
    <row r="25" spans="1:3" ht="13.9" hidden="1" thickBot="1" x14ac:dyDescent="0.35">
      <c r="A25" s="4">
        <v>24</v>
      </c>
      <c r="B25" s="5" t="s">
        <v>119</v>
      </c>
      <c r="C25" s="16">
        <v>5.1999999999999998E-3</v>
      </c>
    </row>
    <row r="26" spans="1:3" ht="13.9" hidden="1" thickBot="1" x14ac:dyDescent="0.35">
      <c r="A26" s="4">
        <v>25</v>
      </c>
      <c r="B26" s="5" t="s">
        <v>120</v>
      </c>
      <c r="C26" s="16">
        <v>5.1000000000000004E-3</v>
      </c>
    </row>
    <row r="27" spans="1:3" ht="13.9" hidden="1" thickBot="1" x14ac:dyDescent="0.35">
      <c r="A27" s="4">
        <v>26</v>
      </c>
      <c r="B27" s="5" t="s">
        <v>122</v>
      </c>
      <c r="C27" s="16">
        <v>5.1000000000000004E-3</v>
      </c>
    </row>
    <row r="28" spans="1:3" ht="13.9" hidden="1" thickBot="1" x14ac:dyDescent="0.35">
      <c r="A28" s="4">
        <v>27</v>
      </c>
      <c r="B28" s="5" t="s">
        <v>123</v>
      </c>
      <c r="C28" s="16">
        <v>4.7999999999999996E-3</v>
      </c>
    </row>
    <row r="29" spans="1:3" ht="13.9" hidden="1" thickBot="1" x14ac:dyDescent="0.35">
      <c r="A29" s="4">
        <v>28</v>
      </c>
      <c r="B29" s="5" t="s">
        <v>126</v>
      </c>
      <c r="C29" s="16">
        <v>4.4999999999999997E-3</v>
      </c>
    </row>
    <row r="30" spans="1:3" ht="13.9" thickBot="1" x14ac:dyDescent="0.35">
      <c r="A30" s="4">
        <v>29</v>
      </c>
      <c r="B30" s="5" t="s">
        <v>125</v>
      </c>
      <c r="C30" s="16">
        <v>4.4999999999999997E-3</v>
      </c>
    </row>
    <row r="31" spans="1:3" ht="13.9" hidden="1" thickBot="1" x14ac:dyDescent="0.35">
      <c r="A31" s="4">
        <v>30</v>
      </c>
      <c r="B31" s="5" t="s">
        <v>110</v>
      </c>
      <c r="C31" s="16">
        <v>4.4000000000000003E-3</v>
      </c>
    </row>
    <row r="32" spans="1:3" ht="13.9" hidden="1" thickBot="1" x14ac:dyDescent="0.35">
      <c r="A32" s="4">
        <v>31</v>
      </c>
      <c r="B32" s="5" t="s">
        <v>109</v>
      </c>
      <c r="C32" s="16">
        <v>4.3E-3</v>
      </c>
    </row>
    <row r="33" spans="1:3" ht="13.9" hidden="1" thickBot="1" x14ac:dyDescent="0.35">
      <c r="A33" s="4">
        <v>32</v>
      </c>
      <c r="B33" s="5" t="s">
        <v>129</v>
      </c>
      <c r="C33" s="16">
        <v>4.0000000000000001E-3</v>
      </c>
    </row>
    <row r="34" spans="1:3" ht="13.9" hidden="1" thickBot="1" x14ac:dyDescent="0.35">
      <c r="A34" s="4">
        <v>33</v>
      </c>
      <c r="B34" s="5" t="s">
        <v>112</v>
      </c>
      <c r="C34" s="16">
        <v>3.8E-3</v>
      </c>
    </row>
    <row r="35" spans="1:3" ht="13.9" thickBot="1" x14ac:dyDescent="0.35">
      <c r="A35" s="4">
        <v>34</v>
      </c>
      <c r="B35" s="5" t="s">
        <v>116</v>
      </c>
      <c r="C35" s="16">
        <v>3.5999999999999999E-3</v>
      </c>
    </row>
    <row r="36" spans="1:3" ht="13.9" hidden="1" thickBot="1" x14ac:dyDescent="0.35">
      <c r="A36" s="4">
        <v>35</v>
      </c>
      <c r="B36" s="5" t="s">
        <v>134</v>
      </c>
      <c r="C36" s="16">
        <v>3.3999999999999998E-3</v>
      </c>
    </row>
    <row r="37" spans="1:3" ht="13.9" thickBot="1" x14ac:dyDescent="0.35">
      <c r="A37" s="4">
        <v>36</v>
      </c>
      <c r="B37" s="5" t="s">
        <v>132</v>
      </c>
      <c r="C37" s="16">
        <v>3.3999999999999998E-3</v>
      </c>
    </row>
    <row r="38" spans="1:3" ht="13.9" hidden="1" thickBot="1" x14ac:dyDescent="0.35">
      <c r="A38" s="4">
        <v>37</v>
      </c>
      <c r="B38" s="5" t="s">
        <v>172</v>
      </c>
      <c r="C38" s="16">
        <v>3.0000000000000001E-3</v>
      </c>
    </row>
    <row r="39" spans="1:3" ht="13.9" hidden="1" thickBot="1" x14ac:dyDescent="0.35">
      <c r="A39" s="4">
        <v>38</v>
      </c>
      <c r="B39" s="5" t="s">
        <v>139</v>
      </c>
      <c r="C39" s="16">
        <v>2.5000000000000001E-3</v>
      </c>
    </row>
    <row r="40" spans="1:3" ht="13.9" hidden="1" thickBot="1" x14ac:dyDescent="0.35">
      <c r="A40" s="4">
        <v>39</v>
      </c>
      <c r="B40" s="5" t="s">
        <v>137</v>
      </c>
      <c r="C40" s="16">
        <v>2.3999999999999998E-3</v>
      </c>
    </row>
    <row r="41" spans="1:3" ht="13.9" hidden="1" thickBot="1" x14ac:dyDescent="0.35">
      <c r="A41" s="4">
        <v>40</v>
      </c>
      <c r="B41" s="5" t="s">
        <v>169</v>
      </c>
      <c r="C41" s="16">
        <v>2.3999999999999998E-3</v>
      </c>
    </row>
    <row r="42" spans="1:3" ht="13.9" hidden="1" thickBot="1" x14ac:dyDescent="0.35">
      <c r="A42" s="4">
        <v>41</v>
      </c>
      <c r="B42" s="5" t="s">
        <v>133</v>
      </c>
      <c r="C42" s="16">
        <v>2.2000000000000001E-3</v>
      </c>
    </row>
    <row r="43" spans="1:3" ht="13.9" hidden="1" thickBot="1" x14ac:dyDescent="0.35">
      <c r="A43" s="4">
        <v>42</v>
      </c>
      <c r="B43" s="5" t="s">
        <v>175</v>
      </c>
      <c r="C43" s="16">
        <v>2.2000000000000001E-3</v>
      </c>
    </row>
    <row r="44" spans="1:3" ht="13.9" hidden="1" thickBot="1" x14ac:dyDescent="0.35">
      <c r="A44" s="4">
        <v>43</v>
      </c>
      <c r="B44" s="5" t="s">
        <v>168</v>
      </c>
      <c r="C44" s="16">
        <v>2.2000000000000001E-3</v>
      </c>
    </row>
    <row r="45" spans="1:3" ht="13.9" hidden="1" thickBot="1" x14ac:dyDescent="0.35">
      <c r="A45" s="4">
        <v>44</v>
      </c>
      <c r="B45" s="5" t="s">
        <v>185</v>
      </c>
      <c r="C45" s="16">
        <v>2.0999999999999999E-3</v>
      </c>
    </row>
    <row r="46" spans="1:3" ht="13.9" hidden="1" thickBot="1" x14ac:dyDescent="0.35">
      <c r="A46" s="4">
        <v>45</v>
      </c>
      <c r="B46" s="5" t="s">
        <v>127</v>
      </c>
      <c r="C46" s="16">
        <v>2E-3</v>
      </c>
    </row>
    <row r="47" spans="1:3" ht="13.9" hidden="1" thickBot="1" x14ac:dyDescent="0.35">
      <c r="A47" s="4">
        <v>46</v>
      </c>
      <c r="B47" s="5" t="s">
        <v>178</v>
      </c>
      <c r="C47" s="16">
        <v>2E-3</v>
      </c>
    </row>
    <row r="48" spans="1:3" ht="13.9" hidden="1" thickBot="1" x14ac:dyDescent="0.35">
      <c r="A48" s="4">
        <v>47</v>
      </c>
      <c r="B48" s="5" t="s">
        <v>170</v>
      </c>
      <c r="C48" s="16">
        <v>1.9E-3</v>
      </c>
    </row>
    <row r="49" spans="1:6" ht="13.9" hidden="1" thickBot="1" x14ac:dyDescent="0.35">
      <c r="A49" s="4">
        <v>48</v>
      </c>
      <c r="B49" s="5" t="s">
        <v>181</v>
      </c>
      <c r="C49" s="16">
        <v>1.9E-3</v>
      </c>
    </row>
    <row r="50" spans="1:6" ht="13.9" hidden="1" thickBot="1" x14ac:dyDescent="0.35">
      <c r="A50" s="4">
        <v>49</v>
      </c>
      <c r="B50" s="5" t="s">
        <v>186</v>
      </c>
      <c r="C50" s="16">
        <v>1.9E-3</v>
      </c>
    </row>
    <row r="51" spans="1:6" ht="13.9" hidden="1" thickBot="1" x14ac:dyDescent="0.35">
      <c r="A51" s="4">
        <v>50</v>
      </c>
      <c r="B51" s="5" t="s">
        <v>128</v>
      </c>
      <c r="C51" s="16">
        <v>1.8E-3</v>
      </c>
      <c r="E51">
        <f>SUM(C2:C51)</f>
        <v>0.84679999999999966</v>
      </c>
    </row>
    <row r="56" spans="1:6" x14ac:dyDescent="0.3">
      <c r="B56" s="7" t="s">
        <v>216</v>
      </c>
      <c r="C56" s="18">
        <f>C19+C25+C33+C39+C43+C44+C51</f>
        <v>2.58E-2</v>
      </c>
      <c r="D56">
        <f>7/50*(1-E51)</f>
        <v>2.144800000000005E-2</v>
      </c>
      <c r="F56" s="6">
        <f>D56+C56</f>
        <v>4.7248000000000054E-2</v>
      </c>
    </row>
    <row r="57" spans="1:6" x14ac:dyDescent="0.3">
      <c r="B57" s="7" t="s">
        <v>219</v>
      </c>
      <c r="C57" s="18">
        <f>C50+C49+C47+C34+C27+C26+C21+C20+C16</f>
        <v>4.8299999999999996E-2</v>
      </c>
      <c r="D57">
        <f>9/50*(1-E51)</f>
        <v>2.7576000000000059E-2</v>
      </c>
      <c r="F57" s="7">
        <f>D57+C57</f>
        <v>7.5876000000000055E-2</v>
      </c>
    </row>
    <row r="58" spans="1:6" x14ac:dyDescent="0.3">
      <c r="B58" s="7" t="s">
        <v>220</v>
      </c>
      <c r="C58" s="18">
        <f>C37+C35+C30</f>
        <v>1.15E-2</v>
      </c>
      <c r="D58">
        <f>3/50*(1-E51)</f>
        <v>9.1920000000000196E-3</v>
      </c>
      <c r="F58" s="7">
        <f>D58+C58</f>
        <v>2.0692000000000019E-2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00151ED0-C674-407C-92C4-6221A6E8E1FE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E5AA-E0D6-490E-B7D1-9E0AE26ADCC3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4</v>
      </c>
      <c r="C2" s="16">
        <v>0.1487</v>
      </c>
    </row>
    <row r="3" spans="1:5" ht="13.9" hidden="1" thickBot="1" x14ac:dyDescent="0.35">
      <c r="A3" s="4">
        <v>2</v>
      </c>
      <c r="B3" s="15" t="s">
        <v>6</v>
      </c>
      <c r="C3" s="16">
        <v>0.13139999999999999</v>
      </c>
    </row>
    <row r="4" spans="1:5" ht="13.9" hidden="1" thickBot="1" x14ac:dyDescent="0.35">
      <c r="A4" s="4">
        <v>3</v>
      </c>
      <c r="B4" s="15" t="s">
        <v>10</v>
      </c>
      <c r="C4" s="16">
        <v>6.2899999999999998E-2</v>
      </c>
      <c r="E4" s="18">
        <f>SUM(C4:C15,C18)</f>
        <v>0.41760000000000003</v>
      </c>
    </row>
    <row r="5" spans="1:5" ht="13.9" hidden="1" thickBot="1" x14ac:dyDescent="0.35">
      <c r="A5" s="4">
        <v>4</v>
      </c>
      <c r="B5" s="15" t="s">
        <v>8</v>
      </c>
      <c r="C5" s="16">
        <v>5.1400000000000001E-2</v>
      </c>
    </row>
    <row r="6" spans="1:5" ht="13.9" hidden="1" thickBot="1" x14ac:dyDescent="0.35">
      <c r="A6" s="4">
        <v>5</v>
      </c>
      <c r="B6" s="15" t="s">
        <v>12</v>
      </c>
      <c r="C6" s="16">
        <v>4.3900000000000002E-2</v>
      </c>
    </row>
    <row r="7" spans="1:5" ht="13.9" hidden="1" thickBot="1" x14ac:dyDescent="0.35">
      <c r="A7" s="4">
        <v>6</v>
      </c>
      <c r="B7" s="15" t="s">
        <v>26</v>
      </c>
      <c r="C7" s="16">
        <v>4.2099999999999999E-2</v>
      </c>
    </row>
    <row r="8" spans="1:5" ht="13.9" hidden="1" thickBot="1" x14ac:dyDescent="0.35">
      <c r="A8" s="4">
        <v>7</v>
      </c>
      <c r="B8" s="15" t="s">
        <v>18</v>
      </c>
      <c r="C8" s="16">
        <v>3.6299999999999999E-2</v>
      </c>
    </row>
    <row r="9" spans="1:5" ht="13.9" hidden="1" thickBot="1" x14ac:dyDescent="0.35">
      <c r="A9" s="4">
        <v>8</v>
      </c>
      <c r="B9" s="15" t="s">
        <v>28</v>
      </c>
      <c r="C9" s="16">
        <v>3.1099999999999999E-2</v>
      </c>
    </row>
    <row r="10" spans="1:5" ht="13.9" hidden="1" thickBot="1" x14ac:dyDescent="0.35">
      <c r="A10" s="4">
        <v>9</v>
      </c>
      <c r="B10" s="15" t="s">
        <v>22</v>
      </c>
      <c r="C10" s="16">
        <v>2.9600000000000001E-2</v>
      </c>
    </row>
    <row r="11" spans="1:5" ht="13.9" hidden="1" thickBot="1" x14ac:dyDescent="0.35">
      <c r="A11" s="4">
        <v>10</v>
      </c>
      <c r="B11" s="15" t="s">
        <v>24</v>
      </c>
      <c r="C11" s="16">
        <v>2.9100000000000001E-2</v>
      </c>
    </row>
    <row r="12" spans="1:5" ht="13.9" hidden="1" thickBot="1" x14ac:dyDescent="0.35">
      <c r="A12" s="4">
        <v>11</v>
      </c>
      <c r="B12" s="15" t="s">
        <v>14</v>
      </c>
      <c r="C12" s="16">
        <v>2.5399999999999999E-2</v>
      </c>
    </row>
    <row r="13" spans="1:5" ht="13.9" hidden="1" thickBot="1" x14ac:dyDescent="0.35">
      <c r="A13" s="4">
        <v>12</v>
      </c>
      <c r="B13" s="15" t="s">
        <v>30</v>
      </c>
      <c r="C13" s="16">
        <v>2.1000000000000001E-2</v>
      </c>
    </row>
    <row r="14" spans="1:5" ht="13.9" hidden="1" thickBot="1" x14ac:dyDescent="0.35">
      <c r="A14" s="4">
        <v>13</v>
      </c>
      <c r="B14" s="15" t="s">
        <v>16</v>
      </c>
      <c r="C14" s="16">
        <v>1.7999999999999999E-2</v>
      </c>
    </row>
    <row r="15" spans="1:5" ht="13.9" hidden="1" thickBot="1" x14ac:dyDescent="0.35">
      <c r="A15" s="4">
        <v>14</v>
      </c>
      <c r="B15" s="15" t="s">
        <v>20</v>
      </c>
      <c r="C15" s="16">
        <v>1.6500000000000001E-2</v>
      </c>
    </row>
    <row r="16" spans="1:5" ht="13.9" hidden="1" thickBot="1" x14ac:dyDescent="0.35">
      <c r="A16" s="4">
        <v>15</v>
      </c>
      <c r="B16" s="5" t="s">
        <v>107</v>
      </c>
      <c r="C16" s="16">
        <v>1.35E-2</v>
      </c>
    </row>
    <row r="17" spans="1:3" ht="13.9" hidden="1" thickBot="1" x14ac:dyDescent="0.35">
      <c r="A17" s="4">
        <v>16</v>
      </c>
      <c r="B17" s="5" t="s">
        <v>108</v>
      </c>
      <c r="C17" s="16">
        <v>1.2699999999999999E-2</v>
      </c>
    </row>
    <row r="18" spans="1:3" ht="13.9" hidden="1" thickBot="1" x14ac:dyDescent="0.35">
      <c r="A18" s="4">
        <v>17</v>
      </c>
      <c r="B18" s="15" t="s">
        <v>34</v>
      </c>
      <c r="C18" s="16">
        <v>1.03E-2</v>
      </c>
    </row>
    <row r="19" spans="1:3" ht="13.9" hidden="1" thickBot="1" x14ac:dyDescent="0.35">
      <c r="A19" s="4">
        <v>18</v>
      </c>
      <c r="B19" s="5" t="s">
        <v>118</v>
      </c>
      <c r="C19" s="16">
        <v>1.0200000000000001E-2</v>
      </c>
    </row>
    <row r="20" spans="1:3" ht="13.9" hidden="1" thickBot="1" x14ac:dyDescent="0.35">
      <c r="A20" s="4">
        <v>19</v>
      </c>
      <c r="B20" s="5" t="s">
        <v>115</v>
      </c>
      <c r="C20" s="16">
        <v>7.3000000000000001E-3</v>
      </c>
    </row>
    <row r="21" spans="1:3" ht="13.9" hidden="1" thickBot="1" x14ac:dyDescent="0.35">
      <c r="A21" s="4">
        <v>20</v>
      </c>
      <c r="B21" s="5" t="s">
        <v>111</v>
      </c>
      <c r="C21" s="16">
        <v>7.0000000000000001E-3</v>
      </c>
    </row>
    <row r="22" spans="1:3" ht="13.9" hidden="1" thickBot="1" x14ac:dyDescent="0.35">
      <c r="A22" s="4">
        <v>21</v>
      </c>
      <c r="B22" s="5" t="s">
        <v>114</v>
      </c>
      <c r="C22" s="16">
        <v>6.7999999999999996E-3</v>
      </c>
    </row>
    <row r="23" spans="1:3" ht="13.9" hidden="1" thickBot="1" x14ac:dyDescent="0.35">
      <c r="A23" s="4">
        <v>22</v>
      </c>
      <c r="B23" s="5" t="s">
        <v>122</v>
      </c>
      <c r="C23" s="16">
        <v>6.1999999999999998E-3</v>
      </c>
    </row>
    <row r="24" spans="1:3" ht="13.9" hidden="1" thickBot="1" x14ac:dyDescent="0.35">
      <c r="A24" s="4">
        <v>23</v>
      </c>
      <c r="B24" s="5" t="s">
        <v>113</v>
      </c>
      <c r="C24" s="16">
        <v>6.0000000000000001E-3</v>
      </c>
    </row>
    <row r="25" spans="1:3" ht="13.9" hidden="1" thickBot="1" x14ac:dyDescent="0.35">
      <c r="A25" s="4">
        <v>24</v>
      </c>
      <c r="B25" s="5" t="s">
        <v>124</v>
      </c>
      <c r="C25" s="16">
        <v>5.7000000000000002E-3</v>
      </c>
    </row>
    <row r="26" spans="1:3" ht="13.9" thickBot="1" x14ac:dyDescent="0.35">
      <c r="A26" s="4">
        <v>25</v>
      </c>
      <c r="B26" s="5" t="s">
        <v>125</v>
      </c>
      <c r="C26" s="16">
        <v>5.7000000000000002E-3</v>
      </c>
    </row>
    <row r="27" spans="1:3" ht="13.9" hidden="1" thickBot="1" x14ac:dyDescent="0.35">
      <c r="A27" s="4">
        <v>26</v>
      </c>
      <c r="B27" s="5" t="s">
        <v>119</v>
      </c>
      <c r="C27" s="16">
        <v>5.4000000000000003E-3</v>
      </c>
    </row>
    <row r="28" spans="1:3" ht="13.9" hidden="1" thickBot="1" x14ac:dyDescent="0.35">
      <c r="A28" s="4">
        <v>27</v>
      </c>
      <c r="B28" s="5" t="s">
        <v>123</v>
      </c>
      <c r="C28" s="16">
        <v>4.5999999999999999E-3</v>
      </c>
    </row>
    <row r="29" spans="1:3" ht="13.9" hidden="1" thickBot="1" x14ac:dyDescent="0.35">
      <c r="A29" s="4">
        <v>28</v>
      </c>
      <c r="B29" s="5" t="s">
        <v>126</v>
      </c>
      <c r="C29" s="16">
        <v>4.5999999999999999E-3</v>
      </c>
    </row>
    <row r="30" spans="1:3" ht="13.9" hidden="1" thickBot="1" x14ac:dyDescent="0.35">
      <c r="A30" s="4">
        <v>29</v>
      </c>
      <c r="B30" s="5" t="s">
        <v>120</v>
      </c>
      <c r="C30" s="16">
        <v>4.5999999999999999E-3</v>
      </c>
    </row>
    <row r="31" spans="1:3" ht="13.9" hidden="1" thickBot="1" x14ac:dyDescent="0.35">
      <c r="A31" s="4">
        <v>30</v>
      </c>
      <c r="B31" s="5" t="s">
        <v>109</v>
      </c>
      <c r="C31" s="16">
        <v>4.1000000000000003E-3</v>
      </c>
    </row>
    <row r="32" spans="1:3" ht="13.9" thickBot="1" x14ac:dyDescent="0.35">
      <c r="A32" s="4">
        <v>31</v>
      </c>
      <c r="B32" s="5" t="s">
        <v>132</v>
      </c>
      <c r="C32" s="16">
        <v>4.0000000000000001E-3</v>
      </c>
    </row>
    <row r="33" spans="1:3" ht="13.9" hidden="1" thickBot="1" x14ac:dyDescent="0.35">
      <c r="A33" s="4">
        <v>32</v>
      </c>
      <c r="B33" s="5" t="s">
        <v>110</v>
      </c>
      <c r="C33" s="16">
        <v>3.8999999999999998E-3</v>
      </c>
    </row>
    <row r="34" spans="1:3" ht="13.9" hidden="1" thickBot="1" x14ac:dyDescent="0.35">
      <c r="A34" s="4">
        <v>33</v>
      </c>
      <c r="B34" s="5" t="s">
        <v>129</v>
      </c>
      <c r="C34" s="16">
        <v>3.7000000000000002E-3</v>
      </c>
    </row>
    <row r="35" spans="1:3" ht="13.9" hidden="1" thickBot="1" x14ac:dyDescent="0.35">
      <c r="A35" s="4">
        <v>34</v>
      </c>
      <c r="B35" s="5" t="s">
        <v>112</v>
      </c>
      <c r="C35" s="16">
        <v>3.3999999999999998E-3</v>
      </c>
    </row>
    <row r="36" spans="1:3" ht="13.9" thickBot="1" x14ac:dyDescent="0.35">
      <c r="A36" s="4">
        <v>35</v>
      </c>
      <c r="B36" s="5" t="s">
        <v>116</v>
      </c>
      <c r="C36" s="16">
        <v>3.3999999999999998E-3</v>
      </c>
    </row>
    <row r="37" spans="1:3" ht="13.9" hidden="1" thickBot="1" x14ac:dyDescent="0.35">
      <c r="A37" s="4">
        <v>36</v>
      </c>
      <c r="B37" s="5" t="s">
        <v>134</v>
      </c>
      <c r="C37" s="16">
        <v>3.2000000000000002E-3</v>
      </c>
    </row>
    <row r="38" spans="1:3" ht="13.9" hidden="1" thickBot="1" x14ac:dyDescent="0.35">
      <c r="A38" s="4">
        <v>37</v>
      </c>
      <c r="B38" s="5" t="s">
        <v>172</v>
      </c>
      <c r="C38" s="16">
        <v>3.2000000000000002E-3</v>
      </c>
    </row>
    <row r="39" spans="1:3" ht="13.9" hidden="1" thickBot="1" x14ac:dyDescent="0.35">
      <c r="A39" s="4">
        <v>38</v>
      </c>
      <c r="B39" s="5" t="s">
        <v>185</v>
      </c>
      <c r="C39" s="16">
        <v>2.8E-3</v>
      </c>
    </row>
    <row r="40" spans="1:3" ht="13.9" hidden="1" thickBot="1" x14ac:dyDescent="0.35">
      <c r="A40" s="4">
        <v>39</v>
      </c>
      <c r="B40" s="5" t="s">
        <v>127</v>
      </c>
      <c r="C40" s="16">
        <v>2.7000000000000001E-3</v>
      </c>
    </row>
    <row r="41" spans="1:3" ht="13.9" hidden="1" thickBot="1" x14ac:dyDescent="0.35">
      <c r="A41" s="4">
        <v>40</v>
      </c>
      <c r="B41" s="5" t="s">
        <v>175</v>
      </c>
      <c r="C41" s="16">
        <v>2.5999999999999999E-3</v>
      </c>
    </row>
    <row r="42" spans="1:3" ht="13.9" hidden="1" thickBot="1" x14ac:dyDescent="0.35">
      <c r="A42" s="4">
        <v>41</v>
      </c>
      <c r="B42" s="5" t="s">
        <v>139</v>
      </c>
      <c r="C42" s="16">
        <v>2.5000000000000001E-3</v>
      </c>
    </row>
    <row r="43" spans="1:3" ht="13.9" hidden="1" thickBot="1" x14ac:dyDescent="0.35">
      <c r="A43" s="4">
        <v>42</v>
      </c>
      <c r="B43" s="5" t="s">
        <v>169</v>
      </c>
      <c r="C43" s="16">
        <v>2.3999999999999998E-3</v>
      </c>
    </row>
    <row r="44" spans="1:3" ht="13.9" hidden="1" thickBot="1" x14ac:dyDescent="0.35">
      <c r="A44" s="4">
        <v>43</v>
      </c>
      <c r="B44" s="5" t="s">
        <v>137</v>
      </c>
      <c r="C44" s="16">
        <v>2.3999999999999998E-3</v>
      </c>
    </row>
    <row r="45" spans="1:3" ht="13.9" hidden="1" thickBot="1" x14ac:dyDescent="0.35">
      <c r="A45" s="4">
        <v>44</v>
      </c>
      <c r="B45" s="5" t="s">
        <v>168</v>
      </c>
      <c r="C45" s="16">
        <v>2.2000000000000001E-3</v>
      </c>
    </row>
    <row r="46" spans="1:3" ht="13.9" hidden="1" thickBot="1" x14ac:dyDescent="0.35">
      <c r="A46" s="4">
        <v>45</v>
      </c>
      <c r="B46" s="5" t="s">
        <v>128</v>
      </c>
      <c r="C46" s="16">
        <v>2.0999999999999999E-3</v>
      </c>
    </row>
    <row r="47" spans="1:3" ht="13.9" hidden="1" thickBot="1" x14ac:dyDescent="0.35">
      <c r="A47" s="4">
        <v>46</v>
      </c>
      <c r="B47" s="5" t="s">
        <v>140</v>
      </c>
      <c r="C47" s="16">
        <v>2.0999999999999999E-3</v>
      </c>
    </row>
    <row r="48" spans="1:3" ht="13.9" hidden="1" thickBot="1" x14ac:dyDescent="0.35">
      <c r="A48" s="4">
        <v>47</v>
      </c>
      <c r="B48" s="5" t="s">
        <v>176</v>
      </c>
      <c r="C48" s="16">
        <v>2E-3</v>
      </c>
    </row>
    <row r="49" spans="1:6" ht="13.9" hidden="1" thickBot="1" x14ac:dyDescent="0.35">
      <c r="A49" s="4">
        <v>48</v>
      </c>
      <c r="B49" s="5" t="s">
        <v>133</v>
      </c>
      <c r="C49" s="16">
        <v>2E-3</v>
      </c>
    </row>
    <row r="50" spans="1:6" ht="13.9" hidden="1" thickBot="1" x14ac:dyDescent="0.35">
      <c r="A50" s="4">
        <v>49</v>
      </c>
      <c r="B50" s="5" t="s">
        <v>170</v>
      </c>
      <c r="C50" s="16">
        <v>2E-3</v>
      </c>
    </row>
    <row r="51" spans="1:6" ht="13.9" hidden="1" thickBot="1" x14ac:dyDescent="0.35">
      <c r="A51" s="4">
        <v>50</v>
      </c>
      <c r="B51" s="5" t="s">
        <v>173</v>
      </c>
      <c r="C51" s="16">
        <v>1.9E-3</v>
      </c>
      <c r="E51">
        <f>SUM(C2:C51)</f>
        <v>0.85660000000000003</v>
      </c>
    </row>
    <row r="56" spans="1:6" x14ac:dyDescent="0.3">
      <c r="B56" s="7" t="s">
        <v>216</v>
      </c>
      <c r="C56" s="18">
        <f>C19+C27+C34+C41+C42+C45+C46+C47</f>
        <v>3.0800000000000004E-2</v>
      </c>
      <c r="D56">
        <f>8/50*(1-E51)</f>
        <v>2.2943999999999996E-2</v>
      </c>
      <c r="F56" s="6">
        <f>D56+C56</f>
        <v>5.3744E-2</v>
      </c>
    </row>
    <row r="57" spans="1:6" x14ac:dyDescent="0.3">
      <c r="B57" s="7" t="s">
        <v>219</v>
      </c>
      <c r="C57" s="18">
        <f>C51+C35+C30+C23+C22+C21+C16</f>
        <v>4.3400000000000001E-2</v>
      </c>
      <c r="D57">
        <f>7/50*(1-E51)</f>
        <v>2.0075999999999997E-2</v>
      </c>
      <c r="F57" s="7">
        <f>D57+C57</f>
        <v>6.3476000000000005E-2</v>
      </c>
    </row>
    <row r="58" spans="1:6" x14ac:dyDescent="0.3">
      <c r="B58" s="7" t="s">
        <v>220</v>
      </c>
      <c r="C58" s="18">
        <f>C36+C32+C26</f>
        <v>1.3100000000000001E-2</v>
      </c>
      <c r="D58">
        <f>3/50*(1-E51)</f>
        <v>8.6039999999999988E-3</v>
      </c>
      <c r="F58" s="7">
        <f>D58+C58</f>
        <v>2.1704000000000001E-2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F89F3899-B687-49E7-914A-1F8587FCB14B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0737-2931-4717-9F6C-FB52F16429F3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4</v>
      </c>
      <c r="C2" s="16">
        <v>0.1421</v>
      </c>
    </row>
    <row r="3" spans="1:5" ht="13.9" hidden="1" thickBot="1" x14ac:dyDescent="0.35">
      <c r="A3" s="4">
        <v>2</v>
      </c>
      <c r="B3" s="15" t="s">
        <v>6</v>
      </c>
      <c r="C3" s="16">
        <v>0.12559999999999999</v>
      </c>
    </row>
    <row r="4" spans="1:5" ht="13.9" hidden="1" thickBot="1" x14ac:dyDescent="0.35">
      <c r="A4" s="4">
        <v>3</v>
      </c>
      <c r="B4" s="15" t="s">
        <v>10</v>
      </c>
      <c r="C4" s="16">
        <v>5.9299999999999999E-2</v>
      </c>
      <c r="E4" s="18">
        <f>SUM(C4:C14,C16,C20)</f>
        <v>0.40010000000000007</v>
      </c>
    </row>
    <row r="5" spans="1:5" ht="13.9" hidden="1" thickBot="1" x14ac:dyDescent="0.35">
      <c r="A5" s="4">
        <v>4</v>
      </c>
      <c r="B5" s="15" t="s">
        <v>8</v>
      </c>
      <c r="C5" s="16">
        <v>5.0700000000000002E-2</v>
      </c>
    </row>
    <row r="6" spans="1:5" ht="13.9" hidden="1" thickBot="1" x14ac:dyDescent="0.35">
      <c r="A6" s="4">
        <v>5</v>
      </c>
      <c r="B6" s="15" t="s">
        <v>12</v>
      </c>
      <c r="C6" s="16">
        <v>4.2299999999999997E-2</v>
      </c>
    </row>
    <row r="7" spans="1:5" ht="13.9" hidden="1" thickBot="1" x14ac:dyDescent="0.35">
      <c r="A7" s="4">
        <v>6</v>
      </c>
      <c r="B7" s="15" t="s">
        <v>26</v>
      </c>
      <c r="C7" s="16">
        <v>3.9399999999999998E-2</v>
      </c>
    </row>
    <row r="8" spans="1:5" ht="13.9" hidden="1" thickBot="1" x14ac:dyDescent="0.35">
      <c r="A8" s="4">
        <v>7</v>
      </c>
      <c r="B8" s="15" t="s">
        <v>18</v>
      </c>
      <c r="C8" s="16">
        <v>3.5799999999999998E-2</v>
      </c>
    </row>
    <row r="9" spans="1:5" ht="13.9" hidden="1" thickBot="1" x14ac:dyDescent="0.35">
      <c r="A9" s="4">
        <v>8</v>
      </c>
      <c r="B9" s="15" t="s">
        <v>28</v>
      </c>
      <c r="C9" s="16">
        <v>2.98E-2</v>
      </c>
    </row>
    <row r="10" spans="1:5" ht="13.9" hidden="1" thickBot="1" x14ac:dyDescent="0.35">
      <c r="A10" s="4">
        <v>9</v>
      </c>
      <c r="B10" s="15" t="s">
        <v>24</v>
      </c>
      <c r="C10" s="16">
        <v>2.76E-2</v>
      </c>
    </row>
    <row r="11" spans="1:5" ht="13.9" hidden="1" thickBot="1" x14ac:dyDescent="0.35">
      <c r="A11" s="4">
        <v>10</v>
      </c>
      <c r="B11" s="15" t="s">
        <v>22</v>
      </c>
      <c r="C11" s="16">
        <v>2.75E-2</v>
      </c>
    </row>
    <row r="12" spans="1:5" ht="13.9" hidden="1" thickBot="1" x14ac:dyDescent="0.35">
      <c r="A12" s="4">
        <v>11</v>
      </c>
      <c r="B12" s="15" t="s">
        <v>14</v>
      </c>
      <c r="C12" s="16">
        <v>2.5000000000000001E-2</v>
      </c>
    </row>
    <row r="13" spans="1:5" ht="13.9" hidden="1" thickBot="1" x14ac:dyDescent="0.35">
      <c r="A13" s="4">
        <v>12</v>
      </c>
      <c r="B13" s="15" t="s">
        <v>30</v>
      </c>
      <c r="C13" s="16">
        <v>1.95E-2</v>
      </c>
    </row>
    <row r="14" spans="1:5" ht="13.9" hidden="1" thickBot="1" x14ac:dyDescent="0.35">
      <c r="A14" s="4">
        <v>13</v>
      </c>
      <c r="B14" s="15" t="s">
        <v>16</v>
      </c>
      <c r="C14" s="16">
        <v>1.7399999999999999E-2</v>
      </c>
    </row>
    <row r="15" spans="1:5" ht="13.9" hidden="1" thickBot="1" x14ac:dyDescent="0.35">
      <c r="A15" s="4">
        <v>14</v>
      </c>
      <c r="B15" s="5" t="s">
        <v>107</v>
      </c>
      <c r="C15" s="16">
        <v>1.6299999999999999E-2</v>
      </c>
    </row>
    <row r="16" spans="1:5" ht="13.9" hidden="1" thickBot="1" x14ac:dyDescent="0.35">
      <c r="A16" s="4">
        <v>15</v>
      </c>
      <c r="B16" s="15" t="s">
        <v>20</v>
      </c>
      <c r="C16" s="16">
        <v>1.5599999999999999E-2</v>
      </c>
    </row>
    <row r="17" spans="1:3" ht="13.9" hidden="1" thickBot="1" x14ac:dyDescent="0.35">
      <c r="A17" s="4">
        <v>16</v>
      </c>
      <c r="B17" s="5" t="s">
        <v>108</v>
      </c>
      <c r="C17" s="16">
        <v>1.32E-2</v>
      </c>
    </row>
    <row r="18" spans="1:3" ht="13.9" hidden="1" thickBot="1" x14ac:dyDescent="0.35">
      <c r="A18" s="4">
        <v>17</v>
      </c>
      <c r="B18" s="5" t="s">
        <v>118</v>
      </c>
      <c r="C18" s="16">
        <v>1.1299999999999999E-2</v>
      </c>
    </row>
    <row r="19" spans="1:3" ht="13.9" hidden="1" thickBot="1" x14ac:dyDescent="0.35">
      <c r="A19" s="4">
        <v>18</v>
      </c>
      <c r="B19" s="5" t="s">
        <v>115</v>
      </c>
      <c r="C19" s="16">
        <v>1.0699999999999999E-2</v>
      </c>
    </row>
    <row r="20" spans="1:3" ht="13.9" hidden="1" thickBot="1" x14ac:dyDescent="0.35">
      <c r="A20" s="4">
        <v>19</v>
      </c>
      <c r="B20" s="15" t="s">
        <v>34</v>
      </c>
      <c r="C20" s="16">
        <v>1.0200000000000001E-2</v>
      </c>
    </row>
    <row r="21" spans="1:3" ht="13.9" hidden="1" thickBot="1" x14ac:dyDescent="0.35">
      <c r="A21" s="4">
        <v>20</v>
      </c>
      <c r="B21" s="5" t="s">
        <v>113</v>
      </c>
      <c r="C21" s="16">
        <v>8.0000000000000002E-3</v>
      </c>
    </row>
    <row r="22" spans="1:3" ht="13.9" hidden="1" thickBot="1" x14ac:dyDescent="0.35">
      <c r="A22" s="4">
        <v>21</v>
      </c>
      <c r="B22" s="5" t="s">
        <v>111</v>
      </c>
      <c r="C22" s="16">
        <v>7.7000000000000002E-3</v>
      </c>
    </row>
    <row r="23" spans="1:3" ht="13.9" hidden="1" thickBot="1" x14ac:dyDescent="0.35">
      <c r="A23" s="4">
        <v>22</v>
      </c>
      <c r="B23" s="5" t="s">
        <v>114</v>
      </c>
      <c r="C23" s="16">
        <v>7.3000000000000001E-3</v>
      </c>
    </row>
    <row r="24" spans="1:3" ht="13.9" hidden="1" thickBot="1" x14ac:dyDescent="0.35">
      <c r="A24" s="4">
        <v>23</v>
      </c>
      <c r="B24" s="5" t="s">
        <v>122</v>
      </c>
      <c r="C24" s="16">
        <v>6.7999999999999996E-3</v>
      </c>
    </row>
    <row r="25" spans="1:3" ht="13.9" hidden="1" thickBot="1" x14ac:dyDescent="0.35">
      <c r="A25" s="4">
        <v>24</v>
      </c>
      <c r="B25" s="5" t="s">
        <v>124</v>
      </c>
      <c r="C25" s="16">
        <v>6.0000000000000001E-3</v>
      </c>
    </row>
    <row r="26" spans="1:3" ht="13.9" thickBot="1" x14ac:dyDescent="0.35">
      <c r="A26" s="4">
        <v>25</v>
      </c>
      <c r="B26" s="5" t="s">
        <v>125</v>
      </c>
      <c r="C26" s="16">
        <v>5.8999999999999999E-3</v>
      </c>
    </row>
    <row r="27" spans="1:3" ht="13.9" hidden="1" thickBot="1" x14ac:dyDescent="0.35">
      <c r="A27" s="4">
        <v>26</v>
      </c>
      <c r="B27" s="5" t="s">
        <v>119</v>
      </c>
      <c r="C27" s="16">
        <v>5.0000000000000001E-3</v>
      </c>
    </row>
    <row r="28" spans="1:3" ht="13.9" hidden="1" thickBot="1" x14ac:dyDescent="0.35">
      <c r="A28" s="4">
        <v>27</v>
      </c>
      <c r="B28" s="5" t="s">
        <v>120</v>
      </c>
      <c r="C28" s="16">
        <v>5.0000000000000001E-3</v>
      </c>
    </row>
    <row r="29" spans="1:3" ht="13.9" hidden="1" thickBot="1" x14ac:dyDescent="0.35">
      <c r="A29" s="4">
        <v>28</v>
      </c>
      <c r="B29" s="5" t="s">
        <v>126</v>
      </c>
      <c r="C29" s="16">
        <v>5.0000000000000001E-3</v>
      </c>
    </row>
    <row r="30" spans="1:3" ht="13.9" hidden="1" thickBot="1" x14ac:dyDescent="0.35">
      <c r="A30" s="4">
        <v>29</v>
      </c>
      <c r="B30" s="5" t="s">
        <v>123</v>
      </c>
      <c r="C30" s="16">
        <v>4.8999999999999998E-3</v>
      </c>
    </row>
    <row r="31" spans="1:3" ht="13.9" hidden="1" thickBot="1" x14ac:dyDescent="0.35">
      <c r="A31" s="4">
        <v>30</v>
      </c>
      <c r="B31" s="5" t="s">
        <v>109</v>
      </c>
      <c r="C31" s="16">
        <v>4.7999999999999996E-3</v>
      </c>
    </row>
    <row r="32" spans="1:3" ht="13.9" thickBot="1" x14ac:dyDescent="0.35">
      <c r="A32" s="4">
        <v>31</v>
      </c>
      <c r="B32" s="5" t="s">
        <v>132</v>
      </c>
      <c r="C32" s="16">
        <v>4.7000000000000002E-3</v>
      </c>
    </row>
    <row r="33" spans="1:3" ht="13.9" hidden="1" thickBot="1" x14ac:dyDescent="0.35">
      <c r="A33" s="4">
        <v>32</v>
      </c>
      <c r="B33" s="5" t="s">
        <v>110</v>
      </c>
      <c r="C33" s="16">
        <v>4.5999999999999999E-3</v>
      </c>
    </row>
    <row r="34" spans="1:3" ht="13.9" hidden="1" thickBot="1" x14ac:dyDescent="0.35">
      <c r="A34" s="4">
        <v>33</v>
      </c>
      <c r="B34" s="5" t="s">
        <v>172</v>
      </c>
      <c r="C34" s="16">
        <v>3.7000000000000002E-3</v>
      </c>
    </row>
    <row r="35" spans="1:3" ht="13.9" hidden="1" thickBot="1" x14ac:dyDescent="0.35">
      <c r="A35" s="4">
        <v>34</v>
      </c>
      <c r="B35" s="5" t="s">
        <v>134</v>
      </c>
      <c r="C35" s="16">
        <v>3.5999999999999999E-3</v>
      </c>
    </row>
    <row r="36" spans="1:3" ht="13.9" hidden="1" thickBot="1" x14ac:dyDescent="0.35">
      <c r="A36" s="4">
        <v>35</v>
      </c>
      <c r="B36" s="5" t="s">
        <v>112</v>
      </c>
      <c r="C36" s="16">
        <v>3.5999999999999999E-3</v>
      </c>
    </row>
    <row r="37" spans="1:3" ht="13.9" thickBot="1" x14ac:dyDescent="0.35">
      <c r="A37" s="4">
        <v>36</v>
      </c>
      <c r="B37" s="5" t="s">
        <v>116</v>
      </c>
      <c r="C37" s="16">
        <v>3.5000000000000001E-3</v>
      </c>
    </row>
    <row r="38" spans="1:3" ht="13.9" hidden="1" thickBot="1" x14ac:dyDescent="0.35">
      <c r="A38" s="4">
        <v>37</v>
      </c>
      <c r="B38" s="5" t="s">
        <v>185</v>
      </c>
      <c r="C38" s="16">
        <v>3.2000000000000002E-3</v>
      </c>
    </row>
    <row r="39" spans="1:3" ht="13.9" hidden="1" thickBot="1" x14ac:dyDescent="0.35">
      <c r="A39" s="4">
        <v>38</v>
      </c>
      <c r="B39" s="5" t="s">
        <v>129</v>
      </c>
      <c r="C39" s="16">
        <v>2.8999999999999998E-3</v>
      </c>
    </row>
    <row r="40" spans="1:3" ht="13.9" hidden="1" thickBot="1" x14ac:dyDescent="0.35">
      <c r="A40" s="4">
        <v>39</v>
      </c>
      <c r="B40" s="5" t="s">
        <v>127</v>
      </c>
      <c r="C40" s="16">
        <v>2.8E-3</v>
      </c>
    </row>
    <row r="41" spans="1:3" ht="13.9" hidden="1" thickBot="1" x14ac:dyDescent="0.35">
      <c r="A41" s="4">
        <v>40</v>
      </c>
      <c r="B41" s="5" t="s">
        <v>169</v>
      </c>
      <c r="C41" s="16">
        <v>2.5999999999999999E-3</v>
      </c>
    </row>
    <row r="42" spans="1:3" ht="13.9" hidden="1" thickBot="1" x14ac:dyDescent="0.35">
      <c r="A42" s="4">
        <v>41</v>
      </c>
      <c r="B42" s="5" t="s">
        <v>139</v>
      </c>
      <c r="C42" s="16">
        <v>2.5000000000000001E-3</v>
      </c>
    </row>
    <row r="43" spans="1:3" ht="13.9" hidden="1" thickBot="1" x14ac:dyDescent="0.35">
      <c r="A43" s="4">
        <v>42</v>
      </c>
      <c r="B43" s="5" t="s">
        <v>130</v>
      </c>
      <c r="C43" s="16">
        <v>2.3E-3</v>
      </c>
    </row>
    <row r="44" spans="1:3" ht="13.9" hidden="1" thickBot="1" x14ac:dyDescent="0.35">
      <c r="A44" s="4">
        <v>43</v>
      </c>
      <c r="B44" s="5" t="s">
        <v>170</v>
      </c>
      <c r="C44" s="16">
        <v>2.3E-3</v>
      </c>
    </row>
    <row r="45" spans="1:3" ht="13.9" hidden="1" thickBot="1" x14ac:dyDescent="0.35">
      <c r="A45" s="4">
        <v>44</v>
      </c>
      <c r="B45" s="5" t="s">
        <v>178</v>
      </c>
      <c r="C45" s="16">
        <v>2.3E-3</v>
      </c>
    </row>
    <row r="46" spans="1:3" ht="13.9" hidden="1" thickBot="1" x14ac:dyDescent="0.35">
      <c r="A46" s="4">
        <v>45</v>
      </c>
      <c r="B46" s="5" t="s">
        <v>186</v>
      </c>
      <c r="C46" s="16">
        <v>2.3E-3</v>
      </c>
    </row>
    <row r="47" spans="1:3" ht="13.9" hidden="1" thickBot="1" x14ac:dyDescent="0.35">
      <c r="A47" s="4">
        <v>46</v>
      </c>
      <c r="B47" s="5" t="s">
        <v>137</v>
      </c>
      <c r="C47" s="16">
        <v>2.2000000000000001E-3</v>
      </c>
    </row>
    <row r="48" spans="1:3" ht="13.9" hidden="1" thickBot="1" x14ac:dyDescent="0.35">
      <c r="A48" s="4">
        <v>47</v>
      </c>
      <c r="B48" s="5" t="s">
        <v>175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133</v>
      </c>
      <c r="C49" s="16">
        <v>2.0999999999999999E-3</v>
      </c>
    </row>
    <row r="50" spans="1:6" ht="13.9" hidden="1" thickBot="1" x14ac:dyDescent="0.35">
      <c r="A50" s="4">
        <v>49</v>
      </c>
      <c r="B50" s="5" t="s">
        <v>173</v>
      </c>
      <c r="C50" s="16">
        <v>2.0999999999999999E-3</v>
      </c>
    </row>
    <row r="51" spans="1:6" ht="13.9" hidden="1" thickBot="1" x14ac:dyDescent="0.35">
      <c r="A51" s="4">
        <v>50</v>
      </c>
      <c r="B51" s="5" t="s">
        <v>188</v>
      </c>
      <c r="C51" s="16">
        <v>2.0999999999999999E-3</v>
      </c>
      <c r="E51">
        <f>SUM(C2:C51)</f>
        <v>0.84329999999999994</v>
      </c>
    </row>
    <row r="56" spans="1:6" x14ac:dyDescent="0.3">
      <c r="B56" s="7" t="s">
        <v>216</v>
      </c>
      <c r="C56" s="18">
        <f>C18+C27+C39+C42+C48</f>
        <v>2.3899999999999998E-2</v>
      </c>
      <c r="D56">
        <f>5/50*(1-E51)</f>
        <v>1.5670000000000007E-2</v>
      </c>
      <c r="F56" s="6">
        <f>D56+C56</f>
        <v>3.9570000000000008E-2</v>
      </c>
    </row>
    <row r="57" spans="1:6" x14ac:dyDescent="0.3">
      <c r="B57" s="7" t="s">
        <v>219</v>
      </c>
      <c r="C57" s="18">
        <f>C50+C46+C45+C36+C28+C24+C23+C22+C15</f>
        <v>5.3400000000000003E-2</v>
      </c>
      <c r="D57">
        <f>9/50*(1-E51)</f>
        <v>2.8206000000000009E-2</v>
      </c>
      <c r="F57" s="7">
        <f>D57+C57</f>
        <v>8.1606000000000012E-2</v>
      </c>
    </row>
    <row r="58" spans="1:6" x14ac:dyDescent="0.3">
      <c r="B58" s="7" t="s">
        <v>220</v>
      </c>
      <c r="C58" s="18">
        <f>C37+C32+C26</f>
        <v>1.4100000000000001E-2</v>
      </c>
      <c r="D58">
        <f>3/50*(1-E51)</f>
        <v>9.4020000000000041E-3</v>
      </c>
      <c r="F58" s="7">
        <f>D58+C58</f>
        <v>2.3502000000000006E-2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E015570D-297C-4AD8-9AA4-0211989AD3DA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9790-B545-44A5-A9A0-54CB41C61C77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4</v>
      </c>
      <c r="C2" s="16">
        <v>0.13350000000000001</v>
      </c>
    </row>
    <row r="3" spans="1:5" ht="13.9" hidden="1" thickBot="1" x14ac:dyDescent="0.35">
      <c r="A3" s="4">
        <v>2</v>
      </c>
      <c r="B3" s="15" t="s">
        <v>6</v>
      </c>
      <c r="C3" s="16">
        <v>0.12570000000000001</v>
      </c>
    </row>
    <row r="4" spans="1:5" ht="13.9" hidden="1" thickBot="1" x14ac:dyDescent="0.35">
      <c r="A4" s="4">
        <v>3</v>
      </c>
      <c r="B4" s="15" t="s">
        <v>10</v>
      </c>
      <c r="C4" s="16">
        <v>0.06</v>
      </c>
      <c r="E4" s="18">
        <f>SUM(C4:C14,C16,C20)</f>
        <v>0.39660000000000001</v>
      </c>
    </row>
    <row r="5" spans="1:5" ht="13.9" hidden="1" thickBot="1" x14ac:dyDescent="0.35">
      <c r="A5" s="4">
        <v>4</v>
      </c>
      <c r="B5" s="15" t="s">
        <v>8</v>
      </c>
      <c r="C5" s="16">
        <v>4.9599999999999998E-2</v>
      </c>
    </row>
    <row r="6" spans="1:5" ht="13.9" hidden="1" thickBot="1" x14ac:dyDescent="0.35">
      <c r="A6" s="4">
        <v>5</v>
      </c>
      <c r="B6" s="15" t="s">
        <v>12</v>
      </c>
      <c r="C6" s="16">
        <v>4.0399999999999998E-2</v>
      </c>
    </row>
    <row r="7" spans="1:5" ht="13.9" hidden="1" thickBot="1" x14ac:dyDescent="0.35">
      <c r="A7" s="4">
        <v>6</v>
      </c>
      <c r="B7" s="15" t="s">
        <v>26</v>
      </c>
      <c r="C7" s="16">
        <v>3.8399999999999997E-2</v>
      </c>
    </row>
    <row r="8" spans="1:5" ht="13.9" hidden="1" thickBot="1" x14ac:dyDescent="0.35">
      <c r="A8" s="4">
        <v>7</v>
      </c>
      <c r="B8" s="15" t="s">
        <v>18</v>
      </c>
      <c r="C8" s="16">
        <v>3.44E-2</v>
      </c>
    </row>
    <row r="9" spans="1:5" ht="13.9" hidden="1" thickBot="1" x14ac:dyDescent="0.35">
      <c r="A9" s="4">
        <v>8</v>
      </c>
      <c r="B9" s="15" t="s">
        <v>28</v>
      </c>
      <c r="C9" s="16">
        <v>2.8899999999999999E-2</v>
      </c>
    </row>
    <row r="10" spans="1:5" ht="13.9" hidden="1" thickBot="1" x14ac:dyDescent="0.35">
      <c r="A10" s="4">
        <v>9</v>
      </c>
      <c r="B10" s="15" t="s">
        <v>22</v>
      </c>
      <c r="C10" s="16">
        <v>2.81E-2</v>
      </c>
    </row>
    <row r="11" spans="1:5" ht="13.9" hidden="1" thickBot="1" x14ac:dyDescent="0.35">
      <c r="A11" s="4">
        <v>10</v>
      </c>
      <c r="B11" s="15" t="s">
        <v>24</v>
      </c>
      <c r="C11" s="16">
        <v>2.8000000000000001E-2</v>
      </c>
    </row>
    <row r="12" spans="1:5" ht="13.9" hidden="1" thickBot="1" x14ac:dyDescent="0.35">
      <c r="A12" s="4">
        <v>11</v>
      </c>
      <c r="B12" s="15" t="s">
        <v>14</v>
      </c>
      <c r="C12" s="16">
        <v>2.4799999999999999E-2</v>
      </c>
    </row>
    <row r="13" spans="1:5" ht="13.9" hidden="1" thickBot="1" x14ac:dyDescent="0.35">
      <c r="A13" s="4">
        <v>12</v>
      </c>
      <c r="B13" s="15" t="s">
        <v>30</v>
      </c>
      <c r="C13" s="16">
        <v>2.07E-2</v>
      </c>
    </row>
    <row r="14" spans="1:5" ht="13.9" hidden="1" thickBot="1" x14ac:dyDescent="0.35">
      <c r="A14" s="4">
        <v>13</v>
      </c>
      <c r="B14" s="15" t="s">
        <v>16</v>
      </c>
      <c r="C14" s="16">
        <v>1.7999999999999999E-2</v>
      </c>
    </row>
    <row r="15" spans="1:5" ht="13.9" hidden="1" thickBot="1" x14ac:dyDescent="0.35">
      <c r="A15" s="4">
        <v>14</v>
      </c>
      <c r="B15" s="5" t="s">
        <v>107</v>
      </c>
      <c r="C15" s="16">
        <v>1.6299999999999999E-2</v>
      </c>
    </row>
    <row r="16" spans="1:5" ht="13.9" hidden="1" thickBot="1" x14ac:dyDescent="0.35">
      <c r="A16" s="4">
        <v>15</v>
      </c>
      <c r="B16" s="15" t="s">
        <v>20</v>
      </c>
      <c r="C16" s="16">
        <v>1.4999999999999999E-2</v>
      </c>
    </row>
    <row r="17" spans="1:3" ht="13.9" hidden="1" thickBot="1" x14ac:dyDescent="0.35">
      <c r="A17" s="4">
        <v>16</v>
      </c>
      <c r="B17" s="5" t="s">
        <v>108</v>
      </c>
      <c r="C17" s="16">
        <v>1.4500000000000001E-2</v>
      </c>
    </row>
    <row r="18" spans="1:3" ht="13.9" hidden="1" thickBot="1" x14ac:dyDescent="0.35">
      <c r="A18" s="4">
        <v>17</v>
      </c>
      <c r="B18" s="5" t="s">
        <v>115</v>
      </c>
      <c r="C18" s="16">
        <v>1.2800000000000001E-2</v>
      </c>
    </row>
    <row r="19" spans="1:3" ht="13.9" hidden="1" thickBot="1" x14ac:dyDescent="0.35">
      <c r="A19" s="4">
        <v>18</v>
      </c>
      <c r="B19" s="5" t="s">
        <v>118</v>
      </c>
      <c r="C19" s="16">
        <v>1.18E-2</v>
      </c>
    </row>
    <row r="20" spans="1:3" ht="13.9" hidden="1" thickBot="1" x14ac:dyDescent="0.35">
      <c r="A20" s="4">
        <v>19</v>
      </c>
      <c r="B20" s="15" t="s">
        <v>34</v>
      </c>
      <c r="C20" s="16">
        <v>1.03E-2</v>
      </c>
    </row>
    <row r="21" spans="1:3" ht="13.9" hidden="1" thickBot="1" x14ac:dyDescent="0.35">
      <c r="A21" s="4">
        <v>20</v>
      </c>
      <c r="B21" s="5" t="s">
        <v>113</v>
      </c>
      <c r="C21" s="16">
        <v>9.1999999999999998E-3</v>
      </c>
    </row>
    <row r="22" spans="1:3" ht="13.9" hidden="1" thickBot="1" x14ac:dyDescent="0.35">
      <c r="A22" s="4">
        <v>21</v>
      </c>
      <c r="B22" s="5" t="s">
        <v>114</v>
      </c>
      <c r="C22" s="16">
        <v>8.0000000000000002E-3</v>
      </c>
    </row>
    <row r="23" spans="1:3" ht="13.9" hidden="1" thickBot="1" x14ac:dyDescent="0.35">
      <c r="A23" s="4">
        <v>22</v>
      </c>
      <c r="B23" s="5" t="s">
        <v>122</v>
      </c>
      <c r="C23" s="16">
        <v>7.9000000000000008E-3</v>
      </c>
    </row>
    <row r="24" spans="1:3" ht="13.9" hidden="1" thickBot="1" x14ac:dyDescent="0.35">
      <c r="A24" s="4">
        <v>23</v>
      </c>
      <c r="B24" s="5" t="s">
        <v>111</v>
      </c>
      <c r="C24" s="16">
        <v>7.3000000000000001E-3</v>
      </c>
    </row>
    <row r="25" spans="1:3" ht="13.9" hidden="1" thickBot="1" x14ac:dyDescent="0.35">
      <c r="A25" s="4">
        <v>24</v>
      </c>
      <c r="B25" s="5" t="s">
        <v>124</v>
      </c>
      <c r="C25" s="16">
        <v>6.1000000000000004E-3</v>
      </c>
    </row>
    <row r="26" spans="1:3" ht="13.9" hidden="1" thickBot="1" x14ac:dyDescent="0.35">
      <c r="A26" s="4">
        <v>25</v>
      </c>
      <c r="B26" s="5" t="s">
        <v>126</v>
      </c>
      <c r="C26" s="16">
        <v>5.7000000000000002E-3</v>
      </c>
    </row>
    <row r="27" spans="1:3" ht="13.9" hidden="1" thickBot="1" x14ac:dyDescent="0.35">
      <c r="A27" s="4">
        <v>26</v>
      </c>
      <c r="B27" s="5" t="s">
        <v>123</v>
      </c>
      <c r="C27" s="16">
        <v>5.5999999999999999E-3</v>
      </c>
    </row>
    <row r="28" spans="1:3" ht="13.9" hidden="1" thickBot="1" x14ac:dyDescent="0.35">
      <c r="A28" s="4">
        <v>27</v>
      </c>
      <c r="B28" s="5" t="s">
        <v>110</v>
      </c>
      <c r="C28" s="16">
        <v>5.3E-3</v>
      </c>
    </row>
    <row r="29" spans="1:3" ht="13.9" thickBot="1" x14ac:dyDescent="0.35">
      <c r="A29" s="4">
        <v>28</v>
      </c>
      <c r="B29" s="5" t="s">
        <v>125</v>
      </c>
      <c r="C29" s="16">
        <v>5.1999999999999998E-3</v>
      </c>
    </row>
    <row r="30" spans="1:3" ht="13.9" hidden="1" thickBot="1" x14ac:dyDescent="0.35">
      <c r="A30" s="4">
        <v>29</v>
      </c>
      <c r="B30" s="5" t="s">
        <v>109</v>
      </c>
      <c r="C30" s="16">
        <v>5.1000000000000004E-3</v>
      </c>
    </row>
    <row r="31" spans="1:3" ht="13.9" hidden="1" thickBot="1" x14ac:dyDescent="0.35">
      <c r="A31" s="4">
        <v>30</v>
      </c>
      <c r="B31" s="5" t="s">
        <v>119</v>
      </c>
      <c r="C31" s="16">
        <v>5.1000000000000004E-3</v>
      </c>
    </row>
    <row r="32" spans="1:3" ht="13.9" thickBot="1" x14ac:dyDescent="0.35">
      <c r="A32" s="4">
        <v>31</v>
      </c>
      <c r="B32" s="5" t="s">
        <v>132</v>
      </c>
      <c r="C32" s="16">
        <v>4.7000000000000002E-3</v>
      </c>
    </row>
    <row r="33" spans="1:3" ht="13.9" hidden="1" thickBot="1" x14ac:dyDescent="0.35">
      <c r="A33" s="4">
        <v>32</v>
      </c>
      <c r="B33" s="5" t="s">
        <v>120</v>
      </c>
      <c r="C33" s="16">
        <v>4.7000000000000002E-3</v>
      </c>
    </row>
    <row r="34" spans="1:3" ht="13.9" hidden="1" thickBot="1" x14ac:dyDescent="0.35">
      <c r="A34" s="4">
        <v>33</v>
      </c>
      <c r="B34" s="5" t="s">
        <v>134</v>
      </c>
      <c r="C34" s="16">
        <v>4.0000000000000001E-3</v>
      </c>
    </row>
    <row r="35" spans="1:3" ht="13.9" hidden="1" thickBot="1" x14ac:dyDescent="0.35">
      <c r="A35" s="4">
        <v>34</v>
      </c>
      <c r="B35" s="5" t="s">
        <v>112</v>
      </c>
      <c r="C35" s="16">
        <v>3.8E-3</v>
      </c>
    </row>
    <row r="36" spans="1:3" ht="13.9" hidden="1" thickBot="1" x14ac:dyDescent="0.35">
      <c r="A36" s="4">
        <v>35</v>
      </c>
      <c r="B36" s="5" t="s">
        <v>172</v>
      </c>
      <c r="C36" s="16">
        <v>3.5000000000000001E-3</v>
      </c>
    </row>
    <row r="37" spans="1:3" ht="13.9" thickBot="1" x14ac:dyDescent="0.35">
      <c r="A37" s="4">
        <v>36</v>
      </c>
      <c r="B37" s="5" t="s">
        <v>116</v>
      </c>
      <c r="C37" s="16">
        <v>3.3999999999999998E-3</v>
      </c>
    </row>
    <row r="38" spans="1:3" ht="13.9" hidden="1" thickBot="1" x14ac:dyDescent="0.35">
      <c r="A38" s="4">
        <v>37</v>
      </c>
      <c r="B38" s="5" t="s">
        <v>127</v>
      </c>
      <c r="C38" s="16">
        <v>3.3E-3</v>
      </c>
    </row>
    <row r="39" spans="1:3" ht="13.9" hidden="1" thickBot="1" x14ac:dyDescent="0.35">
      <c r="A39" s="4">
        <v>38</v>
      </c>
      <c r="B39" s="5" t="s">
        <v>129</v>
      </c>
      <c r="C39" s="16">
        <v>3.2000000000000002E-3</v>
      </c>
    </row>
    <row r="40" spans="1:3" ht="13.9" hidden="1" thickBot="1" x14ac:dyDescent="0.35">
      <c r="A40" s="4">
        <v>39</v>
      </c>
      <c r="B40" s="5" t="s">
        <v>185</v>
      </c>
      <c r="C40" s="16">
        <v>3.2000000000000002E-3</v>
      </c>
    </row>
    <row r="41" spans="1:3" ht="13.9" hidden="1" thickBot="1" x14ac:dyDescent="0.35">
      <c r="A41" s="4">
        <v>40</v>
      </c>
      <c r="B41" s="5" t="s">
        <v>133</v>
      </c>
      <c r="C41" s="16">
        <v>2.5999999999999999E-3</v>
      </c>
    </row>
    <row r="42" spans="1:3" ht="13.9" hidden="1" thickBot="1" x14ac:dyDescent="0.35">
      <c r="A42" s="4">
        <v>41</v>
      </c>
      <c r="B42" s="5" t="s">
        <v>139</v>
      </c>
      <c r="C42" s="16">
        <v>2.5000000000000001E-3</v>
      </c>
    </row>
    <row r="43" spans="1:3" ht="13.9" hidden="1" thickBot="1" x14ac:dyDescent="0.35">
      <c r="A43" s="4">
        <v>42</v>
      </c>
      <c r="B43" s="5" t="s">
        <v>169</v>
      </c>
      <c r="C43" s="16">
        <v>2.5000000000000001E-3</v>
      </c>
    </row>
    <row r="44" spans="1:3" ht="13.9" thickBot="1" x14ac:dyDescent="0.35">
      <c r="A44" s="4">
        <v>43</v>
      </c>
      <c r="B44" s="5" t="s">
        <v>174</v>
      </c>
      <c r="C44" s="16">
        <v>2.3999999999999998E-3</v>
      </c>
    </row>
    <row r="45" spans="1:3" ht="13.9" hidden="1" thickBot="1" x14ac:dyDescent="0.35">
      <c r="A45" s="4">
        <v>44</v>
      </c>
      <c r="B45" s="5" t="s">
        <v>170</v>
      </c>
      <c r="C45" s="16">
        <v>2.3E-3</v>
      </c>
    </row>
    <row r="46" spans="1:3" ht="13.9" hidden="1" thickBot="1" x14ac:dyDescent="0.35">
      <c r="A46" s="4">
        <v>45</v>
      </c>
      <c r="B46" s="5" t="s">
        <v>130</v>
      </c>
      <c r="C46" s="16">
        <v>2.3E-3</v>
      </c>
    </row>
    <row r="47" spans="1:3" ht="13.9" hidden="1" thickBot="1" x14ac:dyDescent="0.35">
      <c r="A47" s="4">
        <v>46</v>
      </c>
      <c r="B47" s="5" t="s">
        <v>175</v>
      </c>
      <c r="C47" s="16">
        <v>2.2000000000000001E-3</v>
      </c>
    </row>
    <row r="48" spans="1:3" ht="13.9" hidden="1" thickBot="1" x14ac:dyDescent="0.35">
      <c r="A48" s="4">
        <v>47</v>
      </c>
      <c r="B48" s="5" t="s">
        <v>191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137</v>
      </c>
      <c r="C49" s="16">
        <v>2.0999999999999999E-3</v>
      </c>
    </row>
    <row r="50" spans="1:6" ht="13.9" hidden="1" thickBot="1" x14ac:dyDescent="0.35">
      <c r="A50" s="4">
        <v>49</v>
      </c>
      <c r="B50" s="5" t="s">
        <v>192</v>
      </c>
      <c r="C50" s="16">
        <v>2.0999999999999999E-3</v>
      </c>
    </row>
    <row r="51" spans="1:6" ht="13.9" hidden="1" thickBot="1" x14ac:dyDescent="0.35">
      <c r="A51" s="4">
        <v>50</v>
      </c>
      <c r="B51" s="5" t="s">
        <v>193</v>
      </c>
      <c r="C51" s="16">
        <v>2E-3</v>
      </c>
      <c r="E51">
        <f>SUM(C2:C51)</f>
        <v>0.84069999999999978</v>
      </c>
    </row>
    <row r="56" spans="1:6" x14ac:dyDescent="0.3">
      <c r="B56" s="7" t="s">
        <v>216</v>
      </c>
      <c r="C56" s="18">
        <f>C19+C31+C39+C42+C47</f>
        <v>2.4799999999999999E-2</v>
      </c>
      <c r="D56">
        <f>5/50*(1-E51)</f>
        <v>1.5930000000000024E-2</v>
      </c>
      <c r="F56" s="6">
        <f>D56+C56</f>
        <v>4.0730000000000023E-2</v>
      </c>
    </row>
    <row r="57" spans="1:6" x14ac:dyDescent="0.3">
      <c r="B57" s="7" t="s">
        <v>219</v>
      </c>
      <c r="C57" s="18">
        <f>C35+C33+C24+C23+C22+C15</f>
        <v>4.8000000000000001E-2</v>
      </c>
      <c r="D57">
        <f>6/50*(1-E51)</f>
        <v>1.9116000000000025E-2</v>
      </c>
      <c r="F57" s="7">
        <f>D57+C57</f>
        <v>6.7116000000000023E-2</v>
      </c>
    </row>
    <row r="58" spans="1:6" x14ac:dyDescent="0.3">
      <c r="B58" s="7" t="s">
        <v>220</v>
      </c>
      <c r="C58" s="18">
        <f>C44+C32+C37+C29</f>
        <v>1.5699999999999999E-2</v>
      </c>
      <c r="D58">
        <f>4/50*(1-E51)</f>
        <v>1.2744000000000017E-2</v>
      </c>
      <c r="F58" s="7">
        <f>D58+C58</f>
        <v>2.8444000000000018E-2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9FDD944E-7563-4C25-9F49-4876DD0659B1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FBF3-214D-4966-AAD5-4284925E083B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4</v>
      </c>
      <c r="C2" s="16">
        <v>0.13300000000000001</v>
      </c>
    </row>
    <row r="3" spans="1:5" ht="13.9" hidden="1" thickBot="1" x14ac:dyDescent="0.35">
      <c r="A3" s="4">
        <v>2</v>
      </c>
      <c r="B3" s="15" t="s">
        <v>6</v>
      </c>
      <c r="C3" s="16">
        <v>0.13139999999999999</v>
      </c>
    </row>
    <row r="4" spans="1:5" ht="13.9" hidden="1" thickBot="1" x14ac:dyDescent="0.35">
      <c r="A4" s="4">
        <v>3</v>
      </c>
      <c r="B4" s="15" t="s">
        <v>10</v>
      </c>
      <c r="C4" s="16">
        <v>6.0299999999999999E-2</v>
      </c>
      <c r="E4" s="18">
        <f>SUM(C4:C15,C20)</f>
        <v>0.39590000000000003</v>
      </c>
    </row>
    <row r="5" spans="1:5" ht="13.9" hidden="1" thickBot="1" x14ac:dyDescent="0.35">
      <c r="A5" s="4">
        <v>4</v>
      </c>
      <c r="B5" s="15" t="s">
        <v>8</v>
      </c>
      <c r="C5" s="16">
        <v>5.0999999999999997E-2</v>
      </c>
    </row>
    <row r="6" spans="1:5" ht="13.9" hidden="1" thickBot="1" x14ac:dyDescent="0.35">
      <c r="A6" s="4">
        <v>5</v>
      </c>
      <c r="B6" s="15" t="s">
        <v>12</v>
      </c>
      <c r="C6" s="16">
        <v>4.1000000000000002E-2</v>
      </c>
    </row>
    <row r="7" spans="1:5" ht="13.9" hidden="1" thickBot="1" x14ac:dyDescent="0.35">
      <c r="A7" s="4">
        <v>6</v>
      </c>
      <c r="B7" s="15" t="s">
        <v>26</v>
      </c>
      <c r="C7" s="16">
        <v>3.6799999999999999E-2</v>
      </c>
    </row>
    <row r="8" spans="1:5" ht="13.9" hidden="1" thickBot="1" x14ac:dyDescent="0.35">
      <c r="A8" s="4">
        <v>7</v>
      </c>
      <c r="B8" s="15" t="s">
        <v>18</v>
      </c>
      <c r="C8" s="16">
        <v>3.44E-2</v>
      </c>
    </row>
    <row r="9" spans="1:5" ht="13.9" hidden="1" thickBot="1" x14ac:dyDescent="0.35">
      <c r="A9" s="4">
        <v>8</v>
      </c>
      <c r="B9" s="15" t="s">
        <v>24</v>
      </c>
      <c r="C9" s="16">
        <v>2.8799999999999999E-2</v>
      </c>
    </row>
    <row r="10" spans="1:5" ht="13.9" hidden="1" thickBot="1" x14ac:dyDescent="0.35">
      <c r="A10" s="4">
        <v>9</v>
      </c>
      <c r="B10" s="15" t="s">
        <v>22</v>
      </c>
      <c r="C10" s="16">
        <v>2.8199999999999999E-2</v>
      </c>
    </row>
    <row r="11" spans="1:5" ht="13.9" hidden="1" thickBot="1" x14ac:dyDescent="0.35">
      <c r="A11" s="4">
        <v>10</v>
      </c>
      <c r="B11" s="15" t="s">
        <v>28</v>
      </c>
      <c r="C11" s="16">
        <v>2.8199999999999999E-2</v>
      </c>
    </row>
    <row r="12" spans="1:5" ht="13.9" hidden="1" thickBot="1" x14ac:dyDescent="0.35">
      <c r="A12" s="4">
        <v>11</v>
      </c>
      <c r="B12" s="15" t="s">
        <v>14</v>
      </c>
      <c r="C12" s="16">
        <v>2.35E-2</v>
      </c>
    </row>
    <row r="13" spans="1:5" ht="13.9" hidden="1" thickBot="1" x14ac:dyDescent="0.35">
      <c r="A13" s="4">
        <v>12</v>
      </c>
      <c r="B13" s="15" t="s">
        <v>30</v>
      </c>
      <c r="C13" s="16">
        <v>1.9699999999999999E-2</v>
      </c>
    </row>
    <row r="14" spans="1:5" ht="13.9" hidden="1" thickBot="1" x14ac:dyDescent="0.35">
      <c r="A14" s="4">
        <v>13</v>
      </c>
      <c r="B14" s="15" t="s">
        <v>16</v>
      </c>
      <c r="C14" s="16">
        <v>1.7899999999999999E-2</v>
      </c>
    </row>
    <row r="15" spans="1:5" ht="13.9" hidden="1" thickBot="1" x14ac:dyDescent="0.35">
      <c r="A15" s="4">
        <v>14</v>
      </c>
      <c r="B15" s="15" t="s">
        <v>20</v>
      </c>
      <c r="C15" s="16">
        <v>1.6E-2</v>
      </c>
    </row>
    <row r="16" spans="1:5" ht="13.9" hidden="1" thickBot="1" x14ac:dyDescent="0.35">
      <c r="A16" s="4">
        <v>15</v>
      </c>
      <c r="B16" s="5" t="s">
        <v>108</v>
      </c>
      <c r="C16" s="16">
        <v>1.54E-2</v>
      </c>
    </row>
    <row r="17" spans="1:3" ht="13.9" hidden="1" thickBot="1" x14ac:dyDescent="0.35">
      <c r="A17" s="4">
        <v>16</v>
      </c>
      <c r="B17" s="5" t="s">
        <v>107</v>
      </c>
      <c r="C17" s="16">
        <v>1.4800000000000001E-2</v>
      </c>
    </row>
    <row r="18" spans="1:3" ht="13.9" hidden="1" thickBot="1" x14ac:dyDescent="0.35">
      <c r="A18" s="4">
        <v>17</v>
      </c>
      <c r="B18" s="5" t="s">
        <v>115</v>
      </c>
      <c r="C18" s="16">
        <v>1.2999999999999999E-2</v>
      </c>
    </row>
    <row r="19" spans="1:3" ht="13.9" hidden="1" thickBot="1" x14ac:dyDescent="0.35">
      <c r="A19" s="4">
        <v>18</v>
      </c>
      <c r="B19" s="5" t="s">
        <v>118</v>
      </c>
      <c r="C19" s="16">
        <v>1.2200000000000001E-2</v>
      </c>
    </row>
    <row r="20" spans="1:3" ht="13.9" hidden="1" thickBot="1" x14ac:dyDescent="0.35">
      <c r="A20" s="4">
        <v>19</v>
      </c>
      <c r="B20" s="15" t="s">
        <v>34</v>
      </c>
      <c r="C20" s="16">
        <v>1.01E-2</v>
      </c>
    </row>
    <row r="21" spans="1:3" ht="13.9" hidden="1" thickBot="1" x14ac:dyDescent="0.35">
      <c r="A21" s="4">
        <v>20</v>
      </c>
      <c r="B21" s="5" t="s">
        <v>113</v>
      </c>
      <c r="C21" s="16">
        <v>9.1000000000000004E-3</v>
      </c>
    </row>
    <row r="22" spans="1:3" ht="13.9" hidden="1" thickBot="1" x14ac:dyDescent="0.35">
      <c r="A22" s="4">
        <v>21</v>
      </c>
      <c r="B22" s="5" t="s">
        <v>114</v>
      </c>
      <c r="C22" s="16">
        <v>8.0999999999999996E-3</v>
      </c>
    </row>
    <row r="23" spans="1:3" ht="13.9" hidden="1" thickBot="1" x14ac:dyDescent="0.35">
      <c r="A23" s="4">
        <v>22</v>
      </c>
      <c r="B23" s="5" t="s">
        <v>122</v>
      </c>
      <c r="C23" s="16">
        <v>7.6E-3</v>
      </c>
    </row>
    <row r="24" spans="1:3" ht="13.9" hidden="1" thickBot="1" x14ac:dyDescent="0.35">
      <c r="A24" s="4">
        <v>23</v>
      </c>
      <c r="B24" s="5" t="s">
        <v>111</v>
      </c>
      <c r="C24" s="16">
        <v>6.4000000000000003E-3</v>
      </c>
    </row>
    <row r="25" spans="1:3" ht="13.9" hidden="1" thickBot="1" x14ac:dyDescent="0.35">
      <c r="A25" s="4">
        <v>24</v>
      </c>
      <c r="B25" s="5" t="s">
        <v>124</v>
      </c>
      <c r="C25" s="16">
        <v>6.1999999999999998E-3</v>
      </c>
    </row>
    <row r="26" spans="1:3" ht="13.9" hidden="1" thickBot="1" x14ac:dyDescent="0.35">
      <c r="A26" s="4">
        <v>25</v>
      </c>
      <c r="B26" s="5" t="s">
        <v>126</v>
      </c>
      <c r="C26" s="16">
        <v>5.7000000000000002E-3</v>
      </c>
    </row>
    <row r="27" spans="1:3" ht="13.9" hidden="1" thickBot="1" x14ac:dyDescent="0.35">
      <c r="A27" s="4">
        <v>26</v>
      </c>
      <c r="B27" s="5" t="s">
        <v>123</v>
      </c>
      <c r="C27" s="16">
        <v>5.4999999999999997E-3</v>
      </c>
    </row>
    <row r="28" spans="1:3" ht="13.9" hidden="1" thickBot="1" x14ac:dyDescent="0.35">
      <c r="A28" s="4">
        <v>27</v>
      </c>
      <c r="B28" s="5" t="s">
        <v>109</v>
      </c>
      <c r="C28" s="16">
        <v>5.4000000000000003E-3</v>
      </c>
    </row>
    <row r="29" spans="1:3" ht="13.9" hidden="1" thickBot="1" x14ac:dyDescent="0.35">
      <c r="A29" s="4">
        <v>28</v>
      </c>
      <c r="B29" s="5" t="s">
        <v>110</v>
      </c>
      <c r="C29" s="16">
        <v>5.3E-3</v>
      </c>
    </row>
    <row r="30" spans="1:3" ht="13.9" thickBot="1" x14ac:dyDescent="0.35">
      <c r="A30" s="4">
        <v>29</v>
      </c>
      <c r="B30" s="5" t="s">
        <v>125</v>
      </c>
      <c r="C30" s="16">
        <v>5.1000000000000004E-3</v>
      </c>
    </row>
    <row r="31" spans="1:3" ht="13.9" hidden="1" thickBot="1" x14ac:dyDescent="0.35">
      <c r="A31" s="4">
        <v>30</v>
      </c>
      <c r="B31" s="5" t="s">
        <v>119</v>
      </c>
      <c r="C31" s="16">
        <v>5.0000000000000001E-3</v>
      </c>
    </row>
    <row r="32" spans="1:3" ht="13.9" thickBot="1" x14ac:dyDescent="0.35">
      <c r="A32" s="4">
        <v>31</v>
      </c>
      <c r="B32" s="5" t="s">
        <v>132</v>
      </c>
      <c r="C32" s="16">
        <v>5.0000000000000001E-3</v>
      </c>
    </row>
    <row r="33" spans="1:3" ht="13.9" hidden="1" thickBot="1" x14ac:dyDescent="0.35">
      <c r="A33" s="4">
        <v>32</v>
      </c>
      <c r="B33" s="5" t="s">
        <v>120</v>
      </c>
      <c r="C33" s="16">
        <v>4.5999999999999999E-3</v>
      </c>
    </row>
    <row r="34" spans="1:3" ht="13.9" hidden="1" thickBot="1" x14ac:dyDescent="0.35">
      <c r="A34" s="4">
        <v>33</v>
      </c>
      <c r="B34" s="5" t="s">
        <v>134</v>
      </c>
      <c r="C34" s="16">
        <v>3.5999999999999999E-3</v>
      </c>
    </row>
    <row r="35" spans="1:3" ht="13.9" thickBot="1" x14ac:dyDescent="0.35">
      <c r="A35" s="4">
        <v>34</v>
      </c>
      <c r="B35" s="5" t="s">
        <v>116</v>
      </c>
      <c r="C35" s="16">
        <v>3.5000000000000001E-3</v>
      </c>
    </row>
    <row r="36" spans="1:3" ht="13.9" hidden="1" thickBot="1" x14ac:dyDescent="0.35">
      <c r="A36" s="4">
        <v>35</v>
      </c>
      <c r="B36" s="5" t="s">
        <v>185</v>
      </c>
      <c r="C36" s="16">
        <v>3.5000000000000001E-3</v>
      </c>
    </row>
    <row r="37" spans="1:3" ht="13.9" hidden="1" thickBot="1" x14ac:dyDescent="0.35">
      <c r="A37" s="4">
        <v>36</v>
      </c>
      <c r="B37" s="5" t="s">
        <v>112</v>
      </c>
      <c r="C37" s="16">
        <v>3.3999999999999998E-3</v>
      </c>
    </row>
    <row r="38" spans="1:3" ht="13.9" hidden="1" thickBot="1" x14ac:dyDescent="0.35">
      <c r="A38" s="4">
        <v>37</v>
      </c>
      <c r="B38" s="5" t="s">
        <v>127</v>
      </c>
      <c r="C38" s="16">
        <v>3.3999999999999998E-3</v>
      </c>
    </row>
    <row r="39" spans="1:3" ht="13.9" hidden="1" thickBot="1" x14ac:dyDescent="0.35">
      <c r="A39" s="4">
        <v>38</v>
      </c>
      <c r="B39" s="5" t="s">
        <v>129</v>
      </c>
      <c r="C39" s="16">
        <v>3.2000000000000002E-3</v>
      </c>
    </row>
    <row r="40" spans="1:3" ht="13.9" thickBot="1" x14ac:dyDescent="0.35">
      <c r="A40" s="4">
        <v>39</v>
      </c>
      <c r="B40" s="5" t="s">
        <v>174</v>
      </c>
      <c r="C40" s="16">
        <v>2.8E-3</v>
      </c>
    </row>
    <row r="41" spans="1:3" ht="13.9" hidden="1" thickBot="1" x14ac:dyDescent="0.35">
      <c r="A41" s="4">
        <v>40</v>
      </c>
      <c r="B41" s="5" t="s">
        <v>172</v>
      </c>
      <c r="C41" s="16">
        <v>2.8E-3</v>
      </c>
    </row>
    <row r="42" spans="1:3" ht="13.9" hidden="1" thickBot="1" x14ac:dyDescent="0.35">
      <c r="A42" s="4">
        <v>41</v>
      </c>
      <c r="B42" s="5" t="s">
        <v>139</v>
      </c>
      <c r="C42" s="16">
        <v>2.3999999999999998E-3</v>
      </c>
    </row>
    <row r="43" spans="1:3" ht="13.9" hidden="1" thickBot="1" x14ac:dyDescent="0.35">
      <c r="A43" s="4">
        <v>42</v>
      </c>
      <c r="B43" s="5" t="s">
        <v>130</v>
      </c>
      <c r="C43" s="16">
        <v>2.3E-3</v>
      </c>
    </row>
    <row r="44" spans="1:3" ht="13.9" hidden="1" thickBot="1" x14ac:dyDescent="0.35">
      <c r="A44" s="4">
        <v>43</v>
      </c>
      <c r="B44" s="5" t="s">
        <v>192</v>
      </c>
      <c r="C44" s="16">
        <v>2.3E-3</v>
      </c>
    </row>
    <row r="45" spans="1:3" ht="13.9" hidden="1" thickBot="1" x14ac:dyDescent="0.35">
      <c r="A45" s="4">
        <v>44</v>
      </c>
      <c r="B45" s="5" t="s">
        <v>169</v>
      </c>
      <c r="C45" s="16">
        <v>2.3E-3</v>
      </c>
    </row>
    <row r="46" spans="1:3" ht="13.9" hidden="1" thickBot="1" x14ac:dyDescent="0.35">
      <c r="A46" s="4">
        <v>45</v>
      </c>
      <c r="B46" s="5" t="s">
        <v>193</v>
      </c>
      <c r="C46" s="16">
        <v>2.2000000000000001E-3</v>
      </c>
    </row>
    <row r="47" spans="1:3" ht="13.9" hidden="1" thickBot="1" x14ac:dyDescent="0.35">
      <c r="A47" s="4">
        <v>46</v>
      </c>
      <c r="B47" s="5" t="s">
        <v>191</v>
      </c>
      <c r="C47" s="16">
        <v>2.2000000000000001E-3</v>
      </c>
    </row>
    <row r="48" spans="1:3" ht="13.9" hidden="1" thickBot="1" x14ac:dyDescent="0.35">
      <c r="A48" s="4">
        <v>47</v>
      </c>
      <c r="B48" s="5" t="s">
        <v>170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178</v>
      </c>
      <c r="C49" s="16">
        <v>2.2000000000000001E-3</v>
      </c>
    </row>
    <row r="50" spans="1:6" ht="13.9" hidden="1" thickBot="1" x14ac:dyDescent="0.35">
      <c r="A50" s="4">
        <v>49</v>
      </c>
      <c r="B50" s="5" t="s">
        <v>137</v>
      </c>
      <c r="C50" s="16">
        <v>2.2000000000000001E-3</v>
      </c>
    </row>
    <row r="51" spans="1:6" ht="13.9" hidden="1" thickBot="1" x14ac:dyDescent="0.35">
      <c r="A51" s="4">
        <v>50</v>
      </c>
      <c r="B51" s="5" t="s">
        <v>133</v>
      </c>
      <c r="C51" s="16">
        <v>2.0999999999999999E-3</v>
      </c>
      <c r="E51">
        <f>SUM(C2:C51)</f>
        <v>0.84329999999999961</v>
      </c>
    </row>
    <row r="56" spans="1:6" x14ac:dyDescent="0.3">
      <c r="B56" s="7" t="s">
        <v>216</v>
      </c>
      <c r="C56" s="18">
        <f>C19+C31+C39+C42</f>
        <v>2.2800000000000001E-2</v>
      </c>
      <c r="D56">
        <f>4/50*(1-E51)</f>
        <v>1.2536000000000031E-2</v>
      </c>
      <c r="F56" s="6">
        <f>D56+C56</f>
        <v>3.5336000000000034E-2</v>
      </c>
    </row>
    <row r="57" spans="1:6" x14ac:dyDescent="0.3">
      <c r="B57" s="7" t="s">
        <v>219</v>
      </c>
      <c r="C57" s="18">
        <f>C49+C37+C33+C24+C23+C22+C17</f>
        <v>4.7099999999999996E-2</v>
      </c>
      <c r="D57">
        <f>7/50*(1-E51)</f>
        <v>2.1938000000000058E-2</v>
      </c>
      <c r="F57" s="7">
        <f>D57+C57</f>
        <v>6.9038000000000058E-2</v>
      </c>
    </row>
    <row r="58" spans="1:6" x14ac:dyDescent="0.3">
      <c r="B58" s="7" t="s">
        <v>220</v>
      </c>
      <c r="C58" s="18">
        <f>C40+C35+C32+C30</f>
        <v>1.6400000000000001E-2</v>
      </c>
      <c r="D58">
        <f>4/50*(1-E51)</f>
        <v>1.2536000000000031E-2</v>
      </c>
      <c r="F58" s="7">
        <f>D58+C58</f>
        <v>2.8936000000000031E-2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DA5F5732-333E-485A-A4E4-9CC1B0EE323D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30F-2FB1-4DCE-96D8-62DE0B55B87A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6</v>
      </c>
      <c r="C2" s="16">
        <v>0.12609999999999999</v>
      </c>
    </row>
    <row r="3" spans="1:5" ht="13.9" hidden="1" thickBot="1" x14ac:dyDescent="0.35">
      <c r="A3" s="4">
        <v>2</v>
      </c>
      <c r="B3" s="15" t="s">
        <v>4</v>
      </c>
      <c r="C3" s="16">
        <v>0.1255</v>
      </c>
    </row>
    <row r="4" spans="1:5" ht="13.9" hidden="1" thickBot="1" x14ac:dyDescent="0.35">
      <c r="A4" s="4">
        <v>3</v>
      </c>
      <c r="B4" s="15" t="s">
        <v>10</v>
      </c>
      <c r="C4" s="16">
        <v>5.8400000000000001E-2</v>
      </c>
      <c r="E4" s="18">
        <f>SUM(C4:C15,C20)</f>
        <v>0.39500000000000002</v>
      </c>
    </row>
    <row r="5" spans="1:5" ht="13.9" hidden="1" thickBot="1" x14ac:dyDescent="0.35">
      <c r="A5" s="4">
        <v>4</v>
      </c>
      <c r="B5" s="15" t="s">
        <v>8</v>
      </c>
      <c r="C5" s="16">
        <v>4.9700000000000001E-2</v>
      </c>
    </row>
    <row r="6" spans="1:5" ht="13.9" hidden="1" thickBot="1" x14ac:dyDescent="0.35">
      <c r="A6" s="4">
        <v>5</v>
      </c>
      <c r="B6" s="15" t="s">
        <v>12</v>
      </c>
      <c r="C6" s="16">
        <v>4.36E-2</v>
      </c>
    </row>
    <row r="7" spans="1:5" ht="13.9" hidden="1" thickBot="1" x14ac:dyDescent="0.35">
      <c r="A7" s="4">
        <v>6</v>
      </c>
      <c r="B7" s="15" t="s">
        <v>26</v>
      </c>
      <c r="C7" s="16">
        <v>3.6900000000000002E-2</v>
      </c>
    </row>
    <row r="8" spans="1:5" ht="13.9" hidden="1" thickBot="1" x14ac:dyDescent="0.35">
      <c r="A8" s="4">
        <v>7</v>
      </c>
      <c r="B8" s="15" t="s">
        <v>18</v>
      </c>
      <c r="C8" s="16">
        <v>3.6799999999999999E-2</v>
      </c>
    </row>
    <row r="9" spans="1:5" ht="13.9" hidden="1" thickBot="1" x14ac:dyDescent="0.35">
      <c r="A9" s="4">
        <v>8</v>
      </c>
      <c r="B9" s="15" t="s">
        <v>22</v>
      </c>
      <c r="C9" s="16">
        <v>2.7300000000000001E-2</v>
      </c>
    </row>
    <row r="10" spans="1:5" ht="13.9" hidden="1" thickBot="1" x14ac:dyDescent="0.35">
      <c r="A10" s="4">
        <v>9</v>
      </c>
      <c r="B10" s="15" t="s">
        <v>28</v>
      </c>
      <c r="C10" s="16">
        <v>2.6800000000000001E-2</v>
      </c>
    </row>
    <row r="11" spans="1:5" ht="13.9" hidden="1" thickBot="1" x14ac:dyDescent="0.35">
      <c r="A11" s="4">
        <v>10</v>
      </c>
      <c r="B11" s="15" t="s">
        <v>24</v>
      </c>
      <c r="C11" s="16">
        <v>2.5899999999999999E-2</v>
      </c>
    </row>
    <row r="12" spans="1:5" ht="13.9" hidden="1" thickBot="1" x14ac:dyDescent="0.35">
      <c r="A12" s="4">
        <v>11</v>
      </c>
      <c r="B12" s="15" t="s">
        <v>14</v>
      </c>
      <c r="C12" s="16">
        <v>2.4299999999999999E-2</v>
      </c>
    </row>
    <row r="13" spans="1:5" ht="13.9" hidden="1" thickBot="1" x14ac:dyDescent="0.35">
      <c r="A13" s="4">
        <v>12</v>
      </c>
      <c r="B13" s="15" t="s">
        <v>30</v>
      </c>
      <c r="C13" s="16">
        <v>1.95E-2</v>
      </c>
    </row>
    <row r="14" spans="1:5" ht="13.9" hidden="1" thickBot="1" x14ac:dyDescent="0.35">
      <c r="A14" s="4">
        <v>13</v>
      </c>
      <c r="B14" s="15" t="s">
        <v>16</v>
      </c>
      <c r="C14" s="16">
        <v>1.89E-2</v>
      </c>
    </row>
    <row r="15" spans="1:5" ht="13.9" hidden="1" thickBot="1" x14ac:dyDescent="0.35">
      <c r="A15" s="4">
        <v>14</v>
      </c>
      <c r="B15" s="15" t="s">
        <v>20</v>
      </c>
      <c r="C15" s="16">
        <v>1.6500000000000001E-2</v>
      </c>
    </row>
    <row r="16" spans="1:5" ht="13.9" hidden="1" thickBot="1" x14ac:dyDescent="0.35">
      <c r="A16" s="4">
        <v>15</v>
      </c>
      <c r="B16" s="5" t="s">
        <v>118</v>
      </c>
      <c r="C16" s="16">
        <v>1.47E-2</v>
      </c>
    </row>
    <row r="17" spans="1:3" ht="13.9" hidden="1" thickBot="1" x14ac:dyDescent="0.35">
      <c r="A17" s="4">
        <v>16</v>
      </c>
      <c r="B17" s="5" t="s">
        <v>108</v>
      </c>
      <c r="C17" s="16">
        <v>1.43E-2</v>
      </c>
    </row>
    <row r="18" spans="1:3" ht="13.9" hidden="1" thickBot="1" x14ac:dyDescent="0.35">
      <c r="A18" s="4">
        <v>17</v>
      </c>
      <c r="B18" s="5" t="s">
        <v>115</v>
      </c>
      <c r="C18" s="16">
        <v>1.4200000000000001E-2</v>
      </c>
    </row>
    <row r="19" spans="1:3" ht="13.9" hidden="1" thickBot="1" x14ac:dyDescent="0.35">
      <c r="A19" s="4">
        <v>18</v>
      </c>
      <c r="B19" s="5" t="s">
        <v>107</v>
      </c>
      <c r="C19" s="16">
        <v>1.4200000000000001E-2</v>
      </c>
    </row>
    <row r="20" spans="1:3" ht="13.9" hidden="1" thickBot="1" x14ac:dyDescent="0.35">
      <c r="A20" s="4">
        <v>19</v>
      </c>
      <c r="B20" s="15" t="s">
        <v>34</v>
      </c>
      <c r="C20" s="16">
        <v>1.04E-2</v>
      </c>
    </row>
    <row r="21" spans="1:3" ht="13.9" hidden="1" thickBot="1" x14ac:dyDescent="0.35">
      <c r="A21" s="4">
        <v>20</v>
      </c>
      <c r="B21" s="5" t="s">
        <v>113</v>
      </c>
      <c r="C21" s="16">
        <v>1.04E-2</v>
      </c>
    </row>
    <row r="22" spans="1:3" ht="13.9" hidden="1" thickBot="1" x14ac:dyDescent="0.35">
      <c r="A22" s="4">
        <v>21</v>
      </c>
      <c r="B22" s="5" t="s">
        <v>122</v>
      </c>
      <c r="C22" s="16">
        <v>8.3000000000000001E-3</v>
      </c>
    </row>
    <row r="23" spans="1:3" ht="13.9" hidden="1" thickBot="1" x14ac:dyDescent="0.35">
      <c r="A23" s="4">
        <v>22</v>
      </c>
      <c r="B23" s="5" t="s">
        <v>114</v>
      </c>
      <c r="C23" s="16">
        <v>6.7000000000000002E-3</v>
      </c>
    </row>
    <row r="24" spans="1:3" ht="13.9" hidden="1" thickBot="1" x14ac:dyDescent="0.35">
      <c r="A24" s="4">
        <v>23</v>
      </c>
      <c r="B24" s="5" t="s">
        <v>110</v>
      </c>
      <c r="C24" s="16">
        <v>6.1999999999999998E-3</v>
      </c>
    </row>
    <row r="25" spans="1:3" ht="13.9" hidden="1" thickBot="1" x14ac:dyDescent="0.35">
      <c r="A25" s="4">
        <v>24</v>
      </c>
      <c r="B25" s="5" t="s">
        <v>126</v>
      </c>
      <c r="C25" s="16">
        <v>6.0000000000000001E-3</v>
      </c>
    </row>
    <row r="26" spans="1:3" ht="13.9" hidden="1" thickBot="1" x14ac:dyDescent="0.35">
      <c r="A26" s="4">
        <v>25</v>
      </c>
      <c r="B26" s="5" t="s">
        <v>123</v>
      </c>
      <c r="C26" s="16">
        <v>5.8999999999999999E-3</v>
      </c>
    </row>
    <row r="27" spans="1:3" ht="13.9" hidden="1" thickBot="1" x14ac:dyDescent="0.35">
      <c r="A27" s="4">
        <v>26</v>
      </c>
      <c r="B27" s="5" t="s">
        <v>109</v>
      </c>
      <c r="C27" s="16">
        <v>5.7999999999999996E-3</v>
      </c>
    </row>
    <row r="28" spans="1:3" ht="13.9" hidden="1" thickBot="1" x14ac:dyDescent="0.35">
      <c r="A28" s="4">
        <v>27</v>
      </c>
      <c r="B28" s="5" t="s">
        <v>111</v>
      </c>
      <c r="C28" s="16">
        <v>5.7000000000000002E-3</v>
      </c>
    </row>
    <row r="29" spans="1:3" ht="13.9" thickBot="1" x14ac:dyDescent="0.35">
      <c r="A29" s="4">
        <v>28</v>
      </c>
      <c r="B29" s="5" t="s">
        <v>132</v>
      </c>
      <c r="C29" s="16">
        <v>5.5999999999999999E-3</v>
      </c>
    </row>
    <row r="30" spans="1:3" ht="13.9" hidden="1" thickBot="1" x14ac:dyDescent="0.35">
      <c r="A30" s="4">
        <v>29</v>
      </c>
      <c r="B30" s="5" t="s">
        <v>124</v>
      </c>
      <c r="C30" s="16">
        <v>5.4000000000000003E-3</v>
      </c>
    </row>
    <row r="31" spans="1:3" ht="13.9" hidden="1" thickBot="1" x14ac:dyDescent="0.35">
      <c r="A31" s="4">
        <v>30</v>
      </c>
      <c r="B31" s="5" t="s">
        <v>119</v>
      </c>
      <c r="C31" s="16">
        <v>5.1999999999999998E-3</v>
      </c>
    </row>
    <row r="32" spans="1:3" ht="13.9" hidden="1" thickBot="1" x14ac:dyDescent="0.35">
      <c r="A32" s="4">
        <v>31</v>
      </c>
      <c r="B32" s="5" t="s">
        <v>120</v>
      </c>
      <c r="C32" s="16">
        <v>4.5999999999999999E-3</v>
      </c>
    </row>
    <row r="33" spans="1:3" ht="13.9" hidden="1" thickBot="1" x14ac:dyDescent="0.35">
      <c r="A33" s="4">
        <v>32</v>
      </c>
      <c r="B33" s="5" t="s">
        <v>185</v>
      </c>
      <c r="C33" s="16">
        <v>4.4999999999999997E-3</v>
      </c>
    </row>
    <row r="34" spans="1:3" ht="13.9" thickBot="1" x14ac:dyDescent="0.35">
      <c r="A34" s="4">
        <v>33</v>
      </c>
      <c r="B34" s="5" t="s">
        <v>125</v>
      </c>
      <c r="C34" s="16">
        <v>4.4999999999999997E-3</v>
      </c>
    </row>
    <row r="35" spans="1:3" ht="13.9" hidden="1" thickBot="1" x14ac:dyDescent="0.35">
      <c r="A35" s="4">
        <v>34</v>
      </c>
      <c r="B35" s="5" t="s">
        <v>134</v>
      </c>
      <c r="C35" s="16">
        <v>4.1999999999999997E-3</v>
      </c>
    </row>
    <row r="36" spans="1:3" ht="13.9" hidden="1" thickBot="1" x14ac:dyDescent="0.35">
      <c r="A36" s="4">
        <v>35</v>
      </c>
      <c r="B36" s="5" t="s">
        <v>127</v>
      </c>
      <c r="C36" s="16">
        <v>3.8E-3</v>
      </c>
    </row>
    <row r="37" spans="1:3" ht="13.9" thickBot="1" x14ac:dyDescent="0.35">
      <c r="A37" s="4">
        <v>36</v>
      </c>
      <c r="B37" s="5" t="s">
        <v>116</v>
      </c>
      <c r="C37" s="16">
        <v>3.7000000000000002E-3</v>
      </c>
    </row>
    <row r="38" spans="1:3" ht="13.9" hidden="1" thickBot="1" x14ac:dyDescent="0.35">
      <c r="A38" s="4">
        <v>37</v>
      </c>
      <c r="B38" s="5" t="s">
        <v>112</v>
      </c>
      <c r="C38" s="16">
        <v>3.3E-3</v>
      </c>
    </row>
    <row r="39" spans="1:3" ht="13.9" hidden="1" thickBot="1" x14ac:dyDescent="0.35">
      <c r="A39" s="4">
        <v>38</v>
      </c>
      <c r="B39" s="5" t="s">
        <v>139</v>
      </c>
      <c r="C39" s="16">
        <v>2.7000000000000001E-3</v>
      </c>
    </row>
    <row r="40" spans="1:3" ht="13.9" hidden="1" thickBot="1" x14ac:dyDescent="0.35">
      <c r="A40" s="4">
        <v>39</v>
      </c>
      <c r="B40" s="5" t="s">
        <v>191</v>
      </c>
      <c r="C40" s="16">
        <v>2.7000000000000001E-3</v>
      </c>
    </row>
    <row r="41" spans="1:3" ht="13.9" hidden="1" thickBot="1" x14ac:dyDescent="0.35">
      <c r="A41" s="4">
        <v>40</v>
      </c>
      <c r="B41" s="5" t="s">
        <v>133</v>
      </c>
      <c r="C41" s="16">
        <v>2.5999999999999999E-3</v>
      </c>
    </row>
    <row r="42" spans="1:3" ht="13.9" hidden="1" thickBot="1" x14ac:dyDescent="0.35">
      <c r="A42" s="4">
        <v>41</v>
      </c>
      <c r="B42" s="5" t="s">
        <v>172</v>
      </c>
      <c r="C42" s="16">
        <v>2.5000000000000001E-3</v>
      </c>
    </row>
    <row r="43" spans="1:3" ht="13.9" hidden="1" thickBot="1" x14ac:dyDescent="0.35">
      <c r="A43" s="4">
        <v>42</v>
      </c>
      <c r="B43" s="5" t="s">
        <v>129</v>
      </c>
      <c r="C43" s="16">
        <v>2.5000000000000001E-3</v>
      </c>
    </row>
    <row r="44" spans="1:3" ht="13.9" hidden="1" thickBot="1" x14ac:dyDescent="0.35">
      <c r="A44" s="4">
        <v>43</v>
      </c>
      <c r="B44" s="5" t="s">
        <v>130</v>
      </c>
      <c r="C44" s="16">
        <v>2.3999999999999998E-3</v>
      </c>
    </row>
    <row r="45" spans="1:3" ht="13.9" hidden="1" thickBot="1" x14ac:dyDescent="0.35">
      <c r="A45" s="4">
        <v>44</v>
      </c>
      <c r="B45" s="5" t="s">
        <v>170</v>
      </c>
      <c r="C45" s="16">
        <v>2.2000000000000001E-3</v>
      </c>
    </row>
    <row r="46" spans="1:3" ht="13.9" hidden="1" thickBot="1" x14ac:dyDescent="0.35">
      <c r="A46" s="4">
        <v>45</v>
      </c>
      <c r="B46" s="5" t="s">
        <v>195</v>
      </c>
      <c r="C46" s="16">
        <v>2.2000000000000001E-3</v>
      </c>
    </row>
    <row r="47" spans="1:3" ht="13.9" thickBot="1" x14ac:dyDescent="0.35">
      <c r="A47" s="4">
        <v>46</v>
      </c>
      <c r="B47" s="5" t="s">
        <v>174</v>
      </c>
      <c r="C47" s="16">
        <v>2.2000000000000001E-3</v>
      </c>
    </row>
    <row r="48" spans="1:3" ht="13.9" hidden="1" thickBot="1" x14ac:dyDescent="0.35">
      <c r="A48" s="4">
        <v>47</v>
      </c>
      <c r="B48" s="5" t="s">
        <v>169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196</v>
      </c>
      <c r="C49" s="16">
        <v>2.0999999999999999E-3</v>
      </c>
    </row>
    <row r="50" spans="1:6" ht="13.9" hidden="1" thickBot="1" x14ac:dyDescent="0.35">
      <c r="A50" s="4">
        <v>49</v>
      </c>
      <c r="B50" s="5" t="s">
        <v>128</v>
      </c>
      <c r="C50" s="16">
        <v>2.0999999999999999E-3</v>
      </c>
    </row>
    <row r="51" spans="1:6" ht="13.9" hidden="1" thickBot="1" x14ac:dyDescent="0.35">
      <c r="A51" s="4">
        <v>50</v>
      </c>
      <c r="B51" s="5" t="s">
        <v>188</v>
      </c>
      <c r="C51" s="16">
        <v>1.9E-3</v>
      </c>
      <c r="E51">
        <f>SUM(C2:C51)</f>
        <v>0.83409999999999984</v>
      </c>
    </row>
    <row r="56" spans="1:6" x14ac:dyDescent="0.3">
      <c r="B56" s="7" t="s">
        <v>216</v>
      </c>
      <c r="C56" s="18">
        <f>C16+C31+C39+C43+C50</f>
        <v>2.7200000000000002E-2</v>
      </c>
      <c r="D56">
        <f>5/50*(1-E51)</f>
        <v>1.6590000000000018E-2</v>
      </c>
      <c r="F56" s="6">
        <f>D56+C56</f>
        <v>4.3790000000000023E-2</v>
      </c>
    </row>
    <row r="57" spans="1:6" x14ac:dyDescent="0.3">
      <c r="B57" s="7" t="s">
        <v>219</v>
      </c>
      <c r="C57" s="18">
        <f>C38+C32+C28+C23+C22+C19</f>
        <v>4.2800000000000005E-2</v>
      </c>
      <c r="D57">
        <f>6/50*(1-E51)</f>
        <v>1.9908000000000019E-2</v>
      </c>
      <c r="F57" s="7">
        <f>D57+C57</f>
        <v>6.2708000000000028E-2</v>
      </c>
    </row>
    <row r="58" spans="1:6" x14ac:dyDescent="0.3">
      <c r="B58" s="7" t="s">
        <v>220</v>
      </c>
      <c r="C58" s="18">
        <f>C47+C37+C34+C29</f>
        <v>1.6E-2</v>
      </c>
      <c r="D58">
        <f>4/50*(1-E51)</f>
        <v>1.3272000000000013E-2</v>
      </c>
      <c r="F58" s="7">
        <f>D58+C58</f>
        <v>2.9272000000000013E-2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418D16C2-4EC2-4B93-9B28-C94B382B4A8A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604A-C594-47D7-8022-6B55ED70C399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0.12039999999999999</v>
      </c>
    </row>
    <row r="3" spans="1:5" ht="13.9" hidden="1" thickBot="1" x14ac:dyDescent="0.35">
      <c r="A3" s="4">
        <v>2</v>
      </c>
      <c r="B3" s="15" t="s">
        <v>4</v>
      </c>
      <c r="C3" s="16">
        <v>0.1139</v>
      </c>
    </row>
    <row r="4" spans="1:5" ht="13.9" hidden="1" thickBot="1" x14ac:dyDescent="0.35">
      <c r="A4" s="4">
        <v>3</v>
      </c>
      <c r="B4" s="15" t="s">
        <v>10</v>
      </c>
      <c r="C4" s="16">
        <v>5.8000000000000003E-2</v>
      </c>
      <c r="E4" s="18">
        <f>SUM(C4:C15,C19)</f>
        <v>0.40319999999999995</v>
      </c>
    </row>
    <row r="5" spans="1:5" ht="13.9" hidden="1" thickBot="1" x14ac:dyDescent="0.35">
      <c r="A5" s="4">
        <v>4</v>
      </c>
      <c r="B5" s="15" t="s">
        <v>8</v>
      </c>
      <c r="C5" s="16">
        <v>4.9399999999999999E-2</v>
      </c>
    </row>
    <row r="6" spans="1:5" ht="13.9" hidden="1" thickBot="1" x14ac:dyDescent="0.35">
      <c r="A6" s="4">
        <v>5</v>
      </c>
      <c r="B6" s="15" t="s">
        <v>12</v>
      </c>
      <c r="C6" s="16">
        <v>4.7699999999999999E-2</v>
      </c>
    </row>
    <row r="7" spans="1:5" ht="13.9" hidden="1" thickBot="1" x14ac:dyDescent="0.35">
      <c r="A7" s="4">
        <v>6</v>
      </c>
      <c r="B7" s="15" t="s">
        <v>18</v>
      </c>
      <c r="C7" s="16">
        <v>3.7199999999999997E-2</v>
      </c>
    </row>
    <row r="8" spans="1:5" ht="13.9" hidden="1" thickBot="1" x14ac:dyDescent="0.35">
      <c r="A8" s="4">
        <v>7</v>
      </c>
      <c r="B8" s="15" t="s">
        <v>26</v>
      </c>
      <c r="C8" s="16">
        <v>3.6999999999999998E-2</v>
      </c>
    </row>
    <row r="9" spans="1:5" ht="13.9" hidden="1" thickBot="1" x14ac:dyDescent="0.35">
      <c r="A9" s="4">
        <v>8</v>
      </c>
      <c r="B9" s="15" t="s">
        <v>22</v>
      </c>
      <c r="C9" s="16">
        <v>2.76E-2</v>
      </c>
    </row>
    <row r="10" spans="1:5" ht="13.9" hidden="1" thickBot="1" x14ac:dyDescent="0.35">
      <c r="A10" s="4">
        <v>9</v>
      </c>
      <c r="B10" s="15" t="s">
        <v>14</v>
      </c>
      <c r="C10" s="16">
        <v>2.76E-2</v>
      </c>
    </row>
    <row r="11" spans="1:5" ht="13.9" hidden="1" thickBot="1" x14ac:dyDescent="0.35">
      <c r="A11" s="4">
        <v>10</v>
      </c>
      <c r="B11" s="15" t="s">
        <v>28</v>
      </c>
      <c r="C11" s="16">
        <v>2.6700000000000002E-2</v>
      </c>
    </row>
    <row r="12" spans="1:5" ht="13.9" hidden="1" thickBot="1" x14ac:dyDescent="0.35">
      <c r="A12" s="4">
        <v>11</v>
      </c>
      <c r="B12" s="15" t="s">
        <v>24</v>
      </c>
      <c r="C12" s="16">
        <v>2.6599999999999999E-2</v>
      </c>
    </row>
    <row r="13" spans="1:5" ht="13.9" hidden="1" thickBot="1" x14ac:dyDescent="0.35">
      <c r="A13" s="4">
        <v>12</v>
      </c>
      <c r="B13" s="15" t="s">
        <v>16</v>
      </c>
      <c r="C13" s="16">
        <v>1.83E-2</v>
      </c>
    </row>
    <row r="14" spans="1:5" ht="13.9" hidden="1" thickBot="1" x14ac:dyDescent="0.35">
      <c r="A14" s="4">
        <v>13</v>
      </c>
      <c r="B14" s="15" t="s">
        <v>30</v>
      </c>
      <c r="C14" s="16">
        <v>1.77E-2</v>
      </c>
    </row>
    <row r="15" spans="1:5" ht="13.9" hidden="1" thickBot="1" x14ac:dyDescent="0.35">
      <c r="A15" s="4">
        <v>14</v>
      </c>
      <c r="B15" s="15" t="s">
        <v>20</v>
      </c>
      <c r="C15" s="16">
        <v>1.7600000000000001E-2</v>
      </c>
    </row>
    <row r="16" spans="1:5" ht="13.9" hidden="1" thickBot="1" x14ac:dyDescent="0.35">
      <c r="A16" s="4">
        <v>15</v>
      </c>
      <c r="B16" s="5" t="s">
        <v>118</v>
      </c>
      <c r="C16" s="16">
        <v>1.5599999999999999E-2</v>
      </c>
    </row>
    <row r="17" spans="1:3" ht="13.9" hidden="1" thickBot="1" x14ac:dyDescent="0.35">
      <c r="A17" s="4">
        <v>16</v>
      </c>
      <c r="B17" s="5" t="s">
        <v>115</v>
      </c>
      <c r="C17" s="16">
        <v>1.44E-2</v>
      </c>
    </row>
    <row r="18" spans="1:3" ht="13.9" hidden="1" thickBot="1" x14ac:dyDescent="0.35">
      <c r="A18" s="4">
        <v>17</v>
      </c>
      <c r="B18" s="5" t="s">
        <v>108</v>
      </c>
      <c r="C18" s="16">
        <v>1.3299999999999999E-2</v>
      </c>
    </row>
    <row r="19" spans="1:3" ht="13.9" hidden="1" thickBot="1" x14ac:dyDescent="0.35">
      <c r="A19" s="4">
        <v>18</v>
      </c>
      <c r="B19" s="15" t="s">
        <v>34</v>
      </c>
      <c r="C19" s="16">
        <v>1.18E-2</v>
      </c>
    </row>
    <row r="20" spans="1:3" ht="13.9" hidden="1" thickBot="1" x14ac:dyDescent="0.35">
      <c r="A20" s="4">
        <v>19</v>
      </c>
      <c r="B20" s="5" t="s">
        <v>107</v>
      </c>
      <c r="C20" s="16">
        <v>1.17E-2</v>
      </c>
    </row>
    <row r="21" spans="1:3" ht="13.9" hidden="1" thickBot="1" x14ac:dyDescent="0.35">
      <c r="A21" s="4">
        <v>20</v>
      </c>
      <c r="B21" s="5" t="s">
        <v>113</v>
      </c>
      <c r="C21" s="16">
        <v>1.12E-2</v>
      </c>
    </row>
    <row r="22" spans="1:3" ht="13.9" hidden="1" thickBot="1" x14ac:dyDescent="0.35">
      <c r="A22" s="4">
        <v>21</v>
      </c>
      <c r="B22" s="5" t="s">
        <v>122</v>
      </c>
      <c r="C22" s="16">
        <v>8.3999999999999995E-3</v>
      </c>
    </row>
    <row r="23" spans="1:3" ht="13.9" hidden="1" thickBot="1" x14ac:dyDescent="0.35">
      <c r="A23" s="4">
        <v>22</v>
      </c>
      <c r="B23" s="5" t="s">
        <v>109</v>
      </c>
      <c r="C23" s="16">
        <v>7.1000000000000004E-3</v>
      </c>
    </row>
    <row r="24" spans="1:3" ht="13.9" hidden="1" thickBot="1" x14ac:dyDescent="0.35">
      <c r="A24" s="4">
        <v>23</v>
      </c>
      <c r="B24" s="5" t="s">
        <v>110</v>
      </c>
      <c r="C24" s="16">
        <v>6.8999999999999999E-3</v>
      </c>
    </row>
    <row r="25" spans="1:3" ht="13.9" hidden="1" thickBot="1" x14ac:dyDescent="0.35">
      <c r="A25" s="4">
        <v>24</v>
      </c>
      <c r="B25" s="5" t="s">
        <v>126</v>
      </c>
      <c r="C25" s="16">
        <v>6.7000000000000002E-3</v>
      </c>
    </row>
    <row r="26" spans="1:3" ht="13.9" hidden="1" thickBot="1" x14ac:dyDescent="0.35">
      <c r="A26" s="4">
        <v>25</v>
      </c>
      <c r="B26" s="5" t="s">
        <v>111</v>
      </c>
      <c r="C26" s="16">
        <v>6.1000000000000004E-3</v>
      </c>
    </row>
    <row r="27" spans="1:3" ht="13.9" hidden="1" thickBot="1" x14ac:dyDescent="0.35">
      <c r="A27" s="4">
        <v>26</v>
      </c>
      <c r="B27" s="5" t="s">
        <v>123</v>
      </c>
      <c r="C27" s="16">
        <v>6.0000000000000001E-3</v>
      </c>
    </row>
    <row r="28" spans="1:3" ht="13.9" thickBot="1" x14ac:dyDescent="0.35">
      <c r="A28" s="4">
        <v>27</v>
      </c>
      <c r="B28" s="5" t="s">
        <v>132</v>
      </c>
      <c r="C28" s="16">
        <v>5.8999999999999999E-3</v>
      </c>
    </row>
    <row r="29" spans="1:3" ht="13.9" hidden="1" thickBot="1" x14ac:dyDescent="0.35">
      <c r="A29" s="4">
        <v>28</v>
      </c>
      <c r="B29" s="5" t="s">
        <v>114</v>
      </c>
      <c r="C29" s="16">
        <v>5.8999999999999999E-3</v>
      </c>
    </row>
    <row r="30" spans="1:3" ht="13.9" hidden="1" thickBot="1" x14ac:dyDescent="0.35">
      <c r="A30" s="4">
        <v>29</v>
      </c>
      <c r="B30" s="5" t="s">
        <v>124</v>
      </c>
      <c r="C30" s="16">
        <v>4.8999999999999998E-3</v>
      </c>
    </row>
    <row r="31" spans="1:3" ht="13.9" hidden="1" thickBot="1" x14ac:dyDescent="0.35">
      <c r="A31" s="4">
        <v>30</v>
      </c>
      <c r="B31" s="5" t="s">
        <v>119</v>
      </c>
      <c r="C31" s="16">
        <v>4.7999999999999996E-3</v>
      </c>
    </row>
    <row r="32" spans="1:3" ht="13.9" hidden="1" thickBot="1" x14ac:dyDescent="0.35">
      <c r="A32" s="4">
        <v>31</v>
      </c>
      <c r="B32" s="5" t="s">
        <v>185</v>
      </c>
      <c r="C32" s="16">
        <v>4.7000000000000002E-3</v>
      </c>
    </row>
    <row r="33" spans="1:3" ht="13.9" hidden="1" thickBot="1" x14ac:dyDescent="0.35">
      <c r="A33" s="4">
        <v>32</v>
      </c>
      <c r="B33" s="5" t="s">
        <v>134</v>
      </c>
      <c r="C33" s="16">
        <v>4.5999999999999999E-3</v>
      </c>
    </row>
    <row r="34" spans="1:3" ht="13.9" hidden="1" thickBot="1" x14ac:dyDescent="0.35">
      <c r="A34" s="4">
        <v>33</v>
      </c>
      <c r="B34" s="5" t="s">
        <v>127</v>
      </c>
      <c r="C34" s="16">
        <v>4.3E-3</v>
      </c>
    </row>
    <row r="35" spans="1:3" ht="13.9" hidden="1" thickBot="1" x14ac:dyDescent="0.35">
      <c r="A35" s="4">
        <v>34</v>
      </c>
      <c r="B35" s="5" t="s">
        <v>120</v>
      </c>
      <c r="C35" s="16">
        <v>3.8999999999999998E-3</v>
      </c>
    </row>
    <row r="36" spans="1:3" ht="13.9" thickBot="1" x14ac:dyDescent="0.35">
      <c r="A36" s="4">
        <v>35</v>
      </c>
      <c r="B36" s="5" t="s">
        <v>125</v>
      </c>
      <c r="C36" s="16">
        <v>3.7000000000000002E-3</v>
      </c>
    </row>
    <row r="37" spans="1:3" ht="13.9" hidden="1" thickBot="1" x14ac:dyDescent="0.35">
      <c r="A37" s="4">
        <v>36</v>
      </c>
      <c r="B37" s="5" t="s">
        <v>133</v>
      </c>
      <c r="C37" s="16">
        <v>3.3999999999999998E-3</v>
      </c>
    </row>
    <row r="38" spans="1:3" ht="13.9" thickBot="1" x14ac:dyDescent="0.35">
      <c r="A38" s="4">
        <v>37</v>
      </c>
      <c r="B38" s="5" t="s">
        <v>116</v>
      </c>
      <c r="C38" s="16">
        <v>3.0999999999999999E-3</v>
      </c>
    </row>
    <row r="39" spans="1:3" ht="13.9" hidden="1" thickBot="1" x14ac:dyDescent="0.35">
      <c r="A39" s="4">
        <v>38</v>
      </c>
      <c r="B39" s="5" t="s">
        <v>191</v>
      </c>
      <c r="C39" s="16">
        <v>3.0000000000000001E-3</v>
      </c>
    </row>
    <row r="40" spans="1:3" ht="13.9" hidden="1" thickBot="1" x14ac:dyDescent="0.35">
      <c r="A40" s="4">
        <v>39</v>
      </c>
      <c r="B40" s="5" t="s">
        <v>112</v>
      </c>
      <c r="C40" s="16">
        <v>2.8E-3</v>
      </c>
    </row>
    <row r="41" spans="1:3" ht="13.9" hidden="1" thickBot="1" x14ac:dyDescent="0.35">
      <c r="A41" s="4">
        <v>40</v>
      </c>
      <c r="B41" s="5" t="s">
        <v>130</v>
      </c>
      <c r="C41" s="16">
        <v>2.7000000000000001E-3</v>
      </c>
    </row>
    <row r="42" spans="1:3" ht="13.9" hidden="1" thickBot="1" x14ac:dyDescent="0.35">
      <c r="A42" s="4">
        <v>41</v>
      </c>
      <c r="B42" s="5" t="s">
        <v>139</v>
      </c>
      <c r="C42" s="16">
        <v>2.3999999999999998E-3</v>
      </c>
    </row>
    <row r="43" spans="1:3" ht="13.9" hidden="1" thickBot="1" x14ac:dyDescent="0.35">
      <c r="A43" s="4">
        <v>42</v>
      </c>
      <c r="B43" s="5" t="s">
        <v>178</v>
      </c>
      <c r="C43" s="16">
        <v>2.3999999999999998E-3</v>
      </c>
    </row>
    <row r="44" spans="1:3" ht="13.9" hidden="1" thickBot="1" x14ac:dyDescent="0.35">
      <c r="A44" s="4">
        <v>43</v>
      </c>
      <c r="B44" s="5" t="s">
        <v>129</v>
      </c>
      <c r="C44" s="16">
        <v>2.3999999999999998E-3</v>
      </c>
    </row>
    <row r="45" spans="1:3" ht="13.9" hidden="1" thickBot="1" x14ac:dyDescent="0.35">
      <c r="A45" s="4">
        <v>44</v>
      </c>
      <c r="B45" s="5" t="s">
        <v>196</v>
      </c>
      <c r="C45" s="16">
        <v>2.3E-3</v>
      </c>
    </row>
    <row r="46" spans="1:3" ht="13.9" hidden="1" thickBot="1" x14ac:dyDescent="0.35">
      <c r="A46" s="4">
        <v>45</v>
      </c>
      <c r="B46" s="5" t="s">
        <v>170</v>
      </c>
      <c r="C46" s="16">
        <v>2.2000000000000001E-3</v>
      </c>
    </row>
    <row r="47" spans="1:3" ht="13.9" hidden="1" thickBot="1" x14ac:dyDescent="0.35">
      <c r="A47" s="4">
        <v>46</v>
      </c>
      <c r="B47" s="5" t="s">
        <v>193</v>
      </c>
      <c r="C47" s="16">
        <v>2.2000000000000001E-3</v>
      </c>
    </row>
    <row r="48" spans="1:3" ht="13.9" hidden="1" thickBot="1" x14ac:dyDescent="0.35">
      <c r="A48" s="4">
        <v>47</v>
      </c>
      <c r="B48" s="5" t="s">
        <v>188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172</v>
      </c>
      <c r="C49" s="16">
        <v>2.2000000000000001E-3</v>
      </c>
    </row>
    <row r="50" spans="1:6" ht="13.9" hidden="1" thickBot="1" x14ac:dyDescent="0.35">
      <c r="A50" s="4">
        <v>49</v>
      </c>
      <c r="B50" s="5" t="s">
        <v>195</v>
      </c>
      <c r="C50" s="16">
        <v>2.0999999999999999E-3</v>
      </c>
    </row>
    <row r="51" spans="1:6" ht="13.9" hidden="1" thickBot="1" x14ac:dyDescent="0.35">
      <c r="A51" s="4">
        <v>50</v>
      </c>
      <c r="B51" s="5" t="s">
        <v>169</v>
      </c>
      <c r="C51" s="16">
        <v>2.0999999999999999E-3</v>
      </c>
      <c r="E51">
        <f>SUM(C2:C51)</f>
        <v>0.82509999999999994</v>
      </c>
    </row>
    <row r="56" spans="1:6" x14ac:dyDescent="0.3">
      <c r="B56" s="7" t="s">
        <v>216</v>
      </c>
      <c r="C56" s="18">
        <f>C16+C31+C42+C44</f>
        <v>2.5199999999999997E-2</v>
      </c>
      <c r="D56">
        <f>4/50*(1-E51)</f>
        <v>1.3992000000000004E-2</v>
      </c>
      <c r="F56" s="6">
        <f>D56+C56</f>
        <v>3.9192000000000005E-2</v>
      </c>
    </row>
    <row r="57" spans="1:6" x14ac:dyDescent="0.3">
      <c r="B57" s="7" t="s">
        <v>219</v>
      </c>
      <c r="C57" s="18">
        <f>C43+C40+C35+C29+C26+C22+C20</f>
        <v>4.1200000000000001E-2</v>
      </c>
      <c r="D57">
        <f>7/50*(1-E51)</f>
        <v>2.4486000000000011E-2</v>
      </c>
      <c r="F57" s="7">
        <f>D57+C57</f>
        <v>6.5686000000000008E-2</v>
      </c>
    </row>
    <row r="58" spans="1:6" x14ac:dyDescent="0.3">
      <c r="B58" s="7" t="s">
        <v>220</v>
      </c>
      <c r="C58" s="18">
        <f>C38+C36+C28</f>
        <v>1.2699999999999999E-2</v>
      </c>
      <c r="D58">
        <f>3/50*(1-E51)</f>
        <v>1.0494000000000003E-2</v>
      </c>
      <c r="F58" s="7">
        <f>D58+C58</f>
        <v>2.3194000000000003E-2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46603578-CDD3-403D-80F0-C1E0A9E9BE67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AF3B-E247-40C1-B840-EDA5C4848128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1.1328125" bestFit="1" customWidth="1"/>
    <col min="3" max="3" width="8.86328125" style="18"/>
  </cols>
  <sheetData>
    <row r="1" spans="1:5" ht="13.9" thickBot="1" x14ac:dyDescent="0.35">
      <c r="A1" s="2"/>
      <c r="B1" s="2" t="s">
        <v>1</v>
      </c>
      <c r="C1" s="25" t="s">
        <v>2</v>
      </c>
    </row>
    <row r="2" spans="1:5" ht="13.9" hidden="1" thickBot="1" x14ac:dyDescent="0.35">
      <c r="A2" s="8">
        <v>1</v>
      </c>
      <c r="B2" s="15" t="s">
        <v>6</v>
      </c>
      <c r="C2" s="26">
        <v>0.13469999999999999</v>
      </c>
    </row>
    <row r="3" spans="1:5" ht="13.9" hidden="1" thickBot="1" x14ac:dyDescent="0.35">
      <c r="A3" s="8">
        <v>2</v>
      </c>
      <c r="B3" s="15" t="s">
        <v>4</v>
      </c>
      <c r="C3" s="26">
        <v>0.1119</v>
      </c>
    </row>
    <row r="4" spans="1:5" ht="13.9" hidden="1" thickBot="1" x14ac:dyDescent="0.35">
      <c r="A4" s="8">
        <v>3</v>
      </c>
      <c r="B4" s="15" t="s">
        <v>10</v>
      </c>
      <c r="C4" s="26">
        <v>5.74E-2</v>
      </c>
      <c r="E4" s="18">
        <f>SUM(C4:C15,C18)</f>
        <v>0.41500000000000004</v>
      </c>
    </row>
    <row r="5" spans="1:5" ht="13.9" hidden="1" thickBot="1" x14ac:dyDescent="0.35">
      <c r="A5" s="8">
        <v>4</v>
      </c>
      <c r="B5" s="15" t="s">
        <v>8</v>
      </c>
      <c r="C5" s="26">
        <v>5.3199999999999997E-2</v>
      </c>
    </row>
    <row r="6" spans="1:5" ht="13.9" hidden="1" thickBot="1" x14ac:dyDescent="0.35">
      <c r="A6" s="8">
        <v>5</v>
      </c>
      <c r="B6" s="15" t="s">
        <v>12</v>
      </c>
      <c r="C6" s="26">
        <v>4.8300000000000003E-2</v>
      </c>
    </row>
    <row r="7" spans="1:5" ht="13.9" hidden="1" thickBot="1" x14ac:dyDescent="0.35">
      <c r="A7" s="8">
        <v>6</v>
      </c>
      <c r="B7" s="15" t="s">
        <v>26</v>
      </c>
      <c r="C7" s="26">
        <v>3.7400000000000003E-2</v>
      </c>
    </row>
    <row r="8" spans="1:5" ht="13.9" hidden="1" thickBot="1" x14ac:dyDescent="0.35">
      <c r="A8" s="8">
        <v>7</v>
      </c>
      <c r="B8" s="15" t="s">
        <v>18</v>
      </c>
      <c r="C8" s="26">
        <v>3.6600000000000001E-2</v>
      </c>
    </row>
    <row r="9" spans="1:5" ht="13.9" hidden="1" thickBot="1" x14ac:dyDescent="0.35">
      <c r="A9" s="8">
        <v>8</v>
      </c>
      <c r="B9" s="15" t="s">
        <v>24</v>
      </c>
      <c r="C9" s="26">
        <v>2.8000000000000001E-2</v>
      </c>
    </row>
    <row r="10" spans="1:5" ht="13.9" hidden="1" thickBot="1" x14ac:dyDescent="0.35">
      <c r="A10" s="8">
        <v>9</v>
      </c>
      <c r="B10" s="15" t="s">
        <v>14</v>
      </c>
      <c r="C10" s="26">
        <v>2.76E-2</v>
      </c>
    </row>
    <row r="11" spans="1:5" ht="13.9" hidden="1" thickBot="1" x14ac:dyDescent="0.35">
      <c r="A11" s="8">
        <v>10</v>
      </c>
      <c r="B11" s="15" t="s">
        <v>22</v>
      </c>
      <c r="C11" s="26">
        <v>2.7199999999999998E-2</v>
      </c>
    </row>
    <row r="12" spans="1:5" ht="13.9" hidden="1" thickBot="1" x14ac:dyDescent="0.35">
      <c r="A12" s="8">
        <v>11</v>
      </c>
      <c r="B12" s="15" t="s">
        <v>28</v>
      </c>
      <c r="C12" s="26">
        <v>2.6499999999999999E-2</v>
      </c>
    </row>
    <row r="13" spans="1:5" ht="13.9" hidden="1" thickBot="1" x14ac:dyDescent="0.35">
      <c r="A13" s="8">
        <v>12</v>
      </c>
      <c r="B13" s="15" t="s">
        <v>16</v>
      </c>
      <c r="C13" s="26">
        <v>2.1100000000000001E-2</v>
      </c>
    </row>
    <row r="14" spans="1:5" ht="13.9" hidden="1" thickBot="1" x14ac:dyDescent="0.35">
      <c r="A14" s="8">
        <v>13</v>
      </c>
      <c r="B14" s="15" t="s">
        <v>30</v>
      </c>
      <c r="C14" s="26">
        <v>2.01E-2</v>
      </c>
    </row>
    <row r="15" spans="1:5" ht="13.9" hidden="1" thickBot="1" x14ac:dyDescent="0.35">
      <c r="A15" s="8">
        <v>14</v>
      </c>
      <c r="B15" s="15" t="s">
        <v>20</v>
      </c>
      <c r="C15" s="26">
        <v>1.8800000000000001E-2</v>
      </c>
    </row>
    <row r="16" spans="1:5" ht="13.9" hidden="1" thickBot="1" x14ac:dyDescent="0.35">
      <c r="A16" s="8">
        <v>15</v>
      </c>
      <c r="B16" s="9" t="s">
        <v>146</v>
      </c>
      <c r="C16" s="26">
        <v>1.34E-2</v>
      </c>
    </row>
    <row r="17" spans="1:3" ht="13.9" hidden="1" thickBot="1" x14ac:dyDescent="0.35">
      <c r="A17" s="8">
        <v>16</v>
      </c>
      <c r="B17" s="9" t="s">
        <v>143</v>
      </c>
      <c r="C17" s="26">
        <v>1.34E-2</v>
      </c>
    </row>
    <row r="18" spans="1:3" ht="13.9" hidden="1" thickBot="1" x14ac:dyDescent="0.35">
      <c r="A18" s="8">
        <v>17</v>
      </c>
      <c r="B18" s="15" t="s">
        <v>34</v>
      </c>
      <c r="C18" s="26">
        <v>1.2800000000000001E-2</v>
      </c>
    </row>
    <row r="19" spans="1:3" ht="13.9" hidden="1" thickBot="1" x14ac:dyDescent="0.35">
      <c r="A19" s="8">
        <v>18</v>
      </c>
      <c r="B19" s="9" t="s">
        <v>155</v>
      </c>
      <c r="C19" s="26">
        <v>1.21E-2</v>
      </c>
    </row>
    <row r="20" spans="1:3" ht="13.9" hidden="1" thickBot="1" x14ac:dyDescent="0.35">
      <c r="A20" s="8">
        <v>19</v>
      </c>
      <c r="B20" s="9" t="s">
        <v>142</v>
      </c>
      <c r="C20" s="26">
        <v>1.12E-2</v>
      </c>
    </row>
    <row r="21" spans="1:3" ht="13.9" hidden="1" thickBot="1" x14ac:dyDescent="0.35">
      <c r="A21" s="8">
        <v>20</v>
      </c>
      <c r="B21" s="9" t="s">
        <v>149</v>
      </c>
      <c r="C21" s="26">
        <v>8.5000000000000006E-3</v>
      </c>
    </row>
    <row r="22" spans="1:3" ht="13.9" hidden="1" thickBot="1" x14ac:dyDescent="0.35">
      <c r="A22" s="8">
        <v>21</v>
      </c>
      <c r="B22" s="9" t="s">
        <v>160</v>
      </c>
      <c r="C22" s="26">
        <v>7.9000000000000008E-3</v>
      </c>
    </row>
    <row r="23" spans="1:3" ht="13.9" hidden="1" thickBot="1" x14ac:dyDescent="0.35">
      <c r="A23" s="8">
        <v>22</v>
      </c>
      <c r="B23" s="9" t="s">
        <v>161</v>
      </c>
      <c r="C23" s="26">
        <v>7.3000000000000001E-3</v>
      </c>
    </row>
    <row r="24" spans="1:3" ht="13.9" hidden="1" thickBot="1" x14ac:dyDescent="0.35">
      <c r="A24" s="8">
        <v>23</v>
      </c>
      <c r="B24" s="9" t="s">
        <v>144</v>
      </c>
      <c r="C24" s="26">
        <v>6.1000000000000004E-3</v>
      </c>
    </row>
    <row r="25" spans="1:3" ht="13.9" hidden="1" thickBot="1" x14ac:dyDescent="0.35">
      <c r="A25" s="8">
        <v>24</v>
      </c>
      <c r="B25" s="9" t="s">
        <v>147</v>
      </c>
      <c r="C25" s="26">
        <v>6.1000000000000004E-3</v>
      </c>
    </row>
    <row r="26" spans="1:3" ht="13.9" hidden="1" thickBot="1" x14ac:dyDescent="0.35">
      <c r="A26" s="8">
        <v>25</v>
      </c>
      <c r="B26" s="9" t="s">
        <v>145</v>
      </c>
      <c r="C26" s="26">
        <v>5.4999999999999997E-3</v>
      </c>
    </row>
    <row r="27" spans="1:3" ht="13.9" hidden="1" thickBot="1" x14ac:dyDescent="0.35">
      <c r="A27" s="8">
        <v>26</v>
      </c>
      <c r="B27" s="9" t="s">
        <v>148</v>
      </c>
      <c r="C27" s="26">
        <v>5.1000000000000004E-3</v>
      </c>
    </row>
    <row r="28" spans="1:3" ht="13.9" thickBot="1" x14ac:dyDescent="0.35">
      <c r="A28" s="8">
        <v>27</v>
      </c>
      <c r="B28" s="9" t="s">
        <v>167</v>
      </c>
      <c r="C28" s="26">
        <v>4.8999999999999998E-3</v>
      </c>
    </row>
    <row r="29" spans="1:3" ht="13.9" hidden="1" thickBot="1" x14ac:dyDescent="0.35">
      <c r="A29" s="8">
        <v>28</v>
      </c>
      <c r="B29" s="9" t="s">
        <v>151</v>
      </c>
      <c r="C29" s="26">
        <v>4.8999999999999998E-3</v>
      </c>
    </row>
    <row r="30" spans="1:3" ht="13.9" hidden="1" thickBot="1" x14ac:dyDescent="0.35">
      <c r="A30" s="8">
        <v>29</v>
      </c>
      <c r="B30" s="9" t="s">
        <v>156</v>
      </c>
      <c r="C30" s="26">
        <v>4.7999999999999996E-3</v>
      </c>
    </row>
    <row r="31" spans="1:3" ht="13.9" hidden="1" thickBot="1" x14ac:dyDescent="0.35">
      <c r="A31" s="8">
        <v>30</v>
      </c>
      <c r="B31" s="9" t="s">
        <v>154</v>
      </c>
      <c r="C31" s="26">
        <v>4.7000000000000002E-3</v>
      </c>
    </row>
    <row r="32" spans="1:3" ht="13.9" hidden="1" thickBot="1" x14ac:dyDescent="0.35">
      <c r="A32" s="8">
        <v>31</v>
      </c>
      <c r="B32" s="9" t="s">
        <v>159</v>
      </c>
      <c r="C32" s="26">
        <v>4.3E-3</v>
      </c>
    </row>
    <row r="33" spans="1:3" ht="13.9" hidden="1" thickBot="1" x14ac:dyDescent="0.35">
      <c r="A33" s="8">
        <v>32</v>
      </c>
      <c r="B33" s="9" t="s">
        <v>183</v>
      </c>
      <c r="C33" s="26">
        <v>4.0000000000000001E-3</v>
      </c>
    </row>
    <row r="34" spans="1:3" ht="13.9" hidden="1" thickBot="1" x14ac:dyDescent="0.35">
      <c r="A34" s="8">
        <v>33</v>
      </c>
      <c r="B34" s="9" t="s">
        <v>189</v>
      </c>
      <c r="C34" s="26">
        <v>3.5999999999999999E-3</v>
      </c>
    </row>
    <row r="35" spans="1:3" ht="13.9" thickBot="1" x14ac:dyDescent="0.35">
      <c r="A35" s="8">
        <v>34</v>
      </c>
      <c r="B35" s="9" t="s">
        <v>157</v>
      </c>
      <c r="C35" s="26">
        <v>3.3E-3</v>
      </c>
    </row>
    <row r="36" spans="1:3" ht="13.9" hidden="1" thickBot="1" x14ac:dyDescent="0.35">
      <c r="A36" s="8">
        <v>35</v>
      </c>
      <c r="B36" s="9" t="s">
        <v>180</v>
      </c>
      <c r="C36" s="26">
        <v>3.2000000000000002E-3</v>
      </c>
    </row>
    <row r="37" spans="1:3" ht="13.9" hidden="1" thickBot="1" x14ac:dyDescent="0.35">
      <c r="A37" s="8">
        <v>36</v>
      </c>
      <c r="B37" s="9" t="s">
        <v>153</v>
      </c>
      <c r="C37" s="26">
        <v>3.2000000000000002E-3</v>
      </c>
    </row>
    <row r="38" spans="1:3" ht="13.9" hidden="1" thickBot="1" x14ac:dyDescent="0.35">
      <c r="A38" s="8">
        <v>37</v>
      </c>
      <c r="B38" s="9" t="s">
        <v>165</v>
      </c>
      <c r="C38" s="26">
        <v>3.2000000000000002E-3</v>
      </c>
    </row>
    <row r="39" spans="1:3" ht="13.9" thickBot="1" x14ac:dyDescent="0.35">
      <c r="A39" s="8">
        <v>38</v>
      </c>
      <c r="B39" s="9" t="s">
        <v>152</v>
      </c>
      <c r="C39" s="26">
        <v>2.8E-3</v>
      </c>
    </row>
    <row r="40" spans="1:3" ht="13.9" hidden="1" thickBot="1" x14ac:dyDescent="0.35">
      <c r="A40" s="8">
        <v>39</v>
      </c>
      <c r="B40" s="9" t="s">
        <v>164</v>
      </c>
      <c r="C40" s="26">
        <v>2.5999999999999999E-3</v>
      </c>
    </row>
    <row r="41" spans="1:3" ht="13.9" hidden="1" thickBot="1" x14ac:dyDescent="0.35">
      <c r="A41" s="8">
        <v>40</v>
      </c>
      <c r="B41" s="9" t="s">
        <v>158</v>
      </c>
      <c r="C41" s="26">
        <v>2.5000000000000001E-3</v>
      </c>
    </row>
    <row r="42" spans="1:3" ht="13.9" thickBot="1" x14ac:dyDescent="0.35">
      <c r="A42" s="8">
        <v>41</v>
      </c>
      <c r="B42" s="9" t="s">
        <v>179</v>
      </c>
      <c r="C42" s="26">
        <v>2.3999999999999998E-3</v>
      </c>
    </row>
    <row r="43" spans="1:3" ht="13.9" hidden="1" thickBot="1" x14ac:dyDescent="0.35">
      <c r="A43" s="8">
        <v>42</v>
      </c>
      <c r="B43" s="9" t="s">
        <v>166</v>
      </c>
      <c r="C43" s="26">
        <v>2.3999999999999998E-3</v>
      </c>
    </row>
    <row r="44" spans="1:3" ht="13.9" hidden="1" thickBot="1" x14ac:dyDescent="0.35">
      <c r="A44" s="8">
        <v>43</v>
      </c>
      <c r="B44" s="9" t="s">
        <v>184</v>
      </c>
      <c r="C44" s="26">
        <v>2.3E-3</v>
      </c>
    </row>
    <row r="45" spans="1:3" ht="13.9" hidden="1" thickBot="1" x14ac:dyDescent="0.35">
      <c r="A45" s="8">
        <v>44</v>
      </c>
      <c r="B45" s="9" t="s">
        <v>163</v>
      </c>
      <c r="C45" s="26">
        <v>2.2000000000000001E-3</v>
      </c>
    </row>
    <row r="46" spans="1:3" ht="13.9" hidden="1" thickBot="1" x14ac:dyDescent="0.35">
      <c r="A46" s="8">
        <v>45</v>
      </c>
      <c r="B46" s="9" t="s">
        <v>187</v>
      </c>
      <c r="C46" s="26">
        <v>2.2000000000000001E-3</v>
      </c>
    </row>
    <row r="47" spans="1:3" ht="13.9" hidden="1" thickBot="1" x14ac:dyDescent="0.35">
      <c r="A47" s="8">
        <v>46</v>
      </c>
      <c r="B47" s="9" t="s">
        <v>190</v>
      </c>
      <c r="C47" s="26">
        <v>2.2000000000000001E-3</v>
      </c>
    </row>
    <row r="48" spans="1:3" ht="13.9" hidden="1" thickBot="1" x14ac:dyDescent="0.35">
      <c r="A48" s="8">
        <v>47</v>
      </c>
      <c r="B48" s="9" t="s">
        <v>197</v>
      </c>
      <c r="C48" s="26">
        <v>2.2000000000000001E-3</v>
      </c>
    </row>
    <row r="49" spans="1:6" ht="13.9" hidden="1" thickBot="1" x14ac:dyDescent="0.35">
      <c r="A49" s="8">
        <v>48</v>
      </c>
      <c r="B49" s="9" t="s">
        <v>194</v>
      </c>
      <c r="C49" s="26">
        <v>2.0999999999999999E-3</v>
      </c>
    </row>
    <row r="50" spans="1:6" ht="13.9" hidden="1" thickBot="1" x14ac:dyDescent="0.35">
      <c r="A50" s="8">
        <v>49</v>
      </c>
      <c r="B50" s="9" t="s">
        <v>150</v>
      </c>
      <c r="C50" s="26">
        <v>2E-3</v>
      </c>
    </row>
    <row r="51" spans="1:6" ht="13.9" hidden="1" thickBot="1" x14ac:dyDescent="0.35">
      <c r="A51" s="8">
        <v>50</v>
      </c>
      <c r="B51" s="9" t="s">
        <v>162</v>
      </c>
      <c r="C51" s="26">
        <v>1.9E-3</v>
      </c>
      <c r="E51">
        <f>SUM(C2:C51)</f>
        <v>0.83209999999999962</v>
      </c>
    </row>
    <row r="56" spans="1:6" x14ac:dyDescent="0.3">
      <c r="B56" s="7" t="s">
        <v>216</v>
      </c>
      <c r="C56" s="18">
        <f>C16+C29+C41+C45</f>
        <v>2.3E-2</v>
      </c>
      <c r="D56">
        <f>4/50*(1-E51)</f>
        <v>1.3432000000000031E-2</v>
      </c>
      <c r="F56" s="6">
        <f>D56+C56</f>
        <v>3.6432000000000034E-2</v>
      </c>
    </row>
    <row r="57" spans="1:6" x14ac:dyDescent="0.3">
      <c r="B57" s="7" t="s">
        <v>219</v>
      </c>
      <c r="C57" s="18">
        <f>C50+C44+C37+C27+C26+C22+C20</f>
        <v>3.7199999999999997E-2</v>
      </c>
      <c r="D57">
        <f>7/50*(1-E51)</f>
        <v>2.3506000000000055E-2</v>
      </c>
      <c r="F57" s="7">
        <f>D57+C57</f>
        <v>6.0706000000000052E-2</v>
      </c>
    </row>
    <row r="58" spans="1:6" x14ac:dyDescent="0.3">
      <c r="B58" s="7" t="s">
        <v>220</v>
      </c>
      <c r="C58" s="18">
        <f>C42+C39+C35+C28</f>
        <v>1.34E-2</v>
      </c>
      <c r="D58">
        <f>4/50*(1-E51)</f>
        <v>1.3432000000000031E-2</v>
      </c>
      <c r="F58" s="7">
        <f>D58+C58</f>
        <v>2.6832000000000029E-2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FE0311E4-D2DB-476D-B26E-C7CC503292F6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236A-0BE0-442B-A685-105DCFB28AE1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6</v>
      </c>
      <c r="C2" s="16">
        <v>0.13</v>
      </c>
    </row>
    <row r="3" spans="1:5" ht="13.9" hidden="1" thickBot="1" x14ac:dyDescent="0.35">
      <c r="A3" s="4">
        <v>2</v>
      </c>
      <c r="B3" s="15" t="s">
        <v>4</v>
      </c>
      <c r="C3" s="16">
        <v>0.11749999999999999</v>
      </c>
    </row>
    <row r="4" spans="1:5" ht="13.9" hidden="1" thickBot="1" x14ac:dyDescent="0.35">
      <c r="A4" s="4">
        <v>3</v>
      </c>
      <c r="B4" s="15" t="s">
        <v>8</v>
      </c>
      <c r="C4" s="16">
        <v>5.9499999999999997E-2</v>
      </c>
      <c r="E4" s="18">
        <f>SUM(C4:C15,C20)</f>
        <v>0.4250000000000001</v>
      </c>
    </row>
    <row r="5" spans="1:5" ht="13.9" hidden="1" thickBot="1" x14ac:dyDescent="0.35">
      <c r="A5" s="4">
        <v>4</v>
      </c>
      <c r="B5" s="15" t="s">
        <v>10</v>
      </c>
      <c r="C5" s="16">
        <v>5.91E-2</v>
      </c>
    </row>
    <row r="6" spans="1:5" ht="13.9" hidden="1" thickBot="1" x14ac:dyDescent="0.35">
      <c r="A6" s="4">
        <v>5</v>
      </c>
      <c r="B6" s="15" t="s">
        <v>12</v>
      </c>
      <c r="C6" s="16">
        <v>4.53E-2</v>
      </c>
    </row>
    <row r="7" spans="1:5" ht="13.9" hidden="1" thickBot="1" x14ac:dyDescent="0.35">
      <c r="A7" s="4">
        <v>6</v>
      </c>
      <c r="B7" s="15" t="s">
        <v>18</v>
      </c>
      <c r="C7" s="16">
        <v>3.9199999999999999E-2</v>
      </c>
    </row>
    <row r="8" spans="1:5" ht="13.9" hidden="1" thickBot="1" x14ac:dyDescent="0.35">
      <c r="A8" s="4">
        <v>7</v>
      </c>
      <c r="B8" s="15" t="s">
        <v>26</v>
      </c>
      <c r="C8" s="16">
        <v>3.8100000000000002E-2</v>
      </c>
    </row>
    <row r="9" spans="1:5" ht="13.9" hidden="1" thickBot="1" x14ac:dyDescent="0.35">
      <c r="A9" s="4">
        <v>8</v>
      </c>
      <c r="B9" s="15" t="s">
        <v>14</v>
      </c>
      <c r="C9" s="16">
        <v>3.2399999999999998E-2</v>
      </c>
    </row>
    <row r="10" spans="1:5" ht="13.9" hidden="1" thickBot="1" x14ac:dyDescent="0.35">
      <c r="A10" s="4">
        <v>9</v>
      </c>
      <c r="B10" s="15" t="s">
        <v>22</v>
      </c>
      <c r="C10" s="16">
        <v>2.9499999999999998E-2</v>
      </c>
    </row>
    <row r="11" spans="1:5" ht="13.9" hidden="1" thickBot="1" x14ac:dyDescent="0.35">
      <c r="A11" s="4">
        <v>10</v>
      </c>
      <c r="B11" s="15" t="s">
        <v>24</v>
      </c>
      <c r="C11" s="16">
        <v>2.81E-2</v>
      </c>
    </row>
    <row r="12" spans="1:5" ht="13.9" hidden="1" thickBot="1" x14ac:dyDescent="0.35">
      <c r="A12" s="4">
        <v>11</v>
      </c>
      <c r="B12" s="15" t="s">
        <v>28</v>
      </c>
      <c r="C12" s="16">
        <v>2.7099999999999999E-2</v>
      </c>
    </row>
    <row r="13" spans="1:5" ht="13.9" hidden="1" thickBot="1" x14ac:dyDescent="0.35">
      <c r="A13" s="4">
        <v>12</v>
      </c>
      <c r="B13" s="15" t="s">
        <v>16</v>
      </c>
      <c r="C13" s="16">
        <v>1.9199999999999998E-2</v>
      </c>
    </row>
    <row r="14" spans="1:5" ht="13.9" hidden="1" thickBot="1" x14ac:dyDescent="0.35">
      <c r="A14" s="4">
        <v>13</v>
      </c>
      <c r="B14" s="15" t="s">
        <v>20</v>
      </c>
      <c r="C14" s="16">
        <v>1.8499999999999999E-2</v>
      </c>
    </row>
    <row r="15" spans="1:5" ht="13.9" hidden="1" thickBot="1" x14ac:dyDescent="0.35">
      <c r="A15" s="4">
        <v>14</v>
      </c>
      <c r="B15" s="15" t="s">
        <v>30</v>
      </c>
      <c r="C15" s="16">
        <v>1.7600000000000001E-2</v>
      </c>
    </row>
    <row r="16" spans="1:5" ht="13.9" hidden="1" thickBot="1" x14ac:dyDescent="0.35">
      <c r="A16" s="4">
        <v>15</v>
      </c>
      <c r="B16" s="5" t="s">
        <v>118</v>
      </c>
      <c r="C16" s="16">
        <v>1.55E-2</v>
      </c>
    </row>
    <row r="17" spans="1:3" ht="13.9" hidden="1" thickBot="1" x14ac:dyDescent="0.35">
      <c r="A17" s="4">
        <v>16</v>
      </c>
      <c r="B17" s="5" t="s">
        <v>107</v>
      </c>
      <c r="C17" s="16">
        <v>1.2500000000000001E-2</v>
      </c>
    </row>
    <row r="18" spans="1:3" ht="13.9" hidden="1" thickBot="1" x14ac:dyDescent="0.35">
      <c r="A18" s="4">
        <v>17</v>
      </c>
      <c r="B18" s="5" t="s">
        <v>108</v>
      </c>
      <c r="C18" s="16">
        <v>1.2E-2</v>
      </c>
    </row>
    <row r="19" spans="1:3" ht="13.9" hidden="1" thickBot="1" x14ac:dyDescent="0.35">
      <c r="A19" s="4">
        <v>18</v>
      </c>
      <c r="B19" s="5" t="s">
        <v>115</v>
      </c>
      <c r="C19" s="16">
        <v>1.1599999999999999E-2</v>
      </c>
    </row>
    <row r="20" spans="1:3" ht="13.9" hidden="1" thickBot="1" x14ac:dyDescent="0.35">
      <c r="A20" s="4">
        <v>19</v>
      </c>
      <c r="B20" s="15" t="s">
        <v>34</v>
      </c>
      <c r="C20" s="16">
        <v>1.14E-2</v>
      </c>
    </row>
    <row r="21" spans="1:3" ht="13.9" hidden="1" thickBot="1" x14ac:dyDescent="0.35">
      <c r="A21" s="4">
        <v>20</v>
      </c>
      <c r="B21" s="5" t="s">
        <v>113</v>
      </c>
      <c r="C21" s="16">
        <v>9.7000000000000003E-3</v>
      </c>
    </row>
    <row r="22" spans="1:3" ht="13.9" hidden="1" thickBot="1" x14ac:dyDescent="0.35">
      <c r="A22" s="4">
        <v>21</v>
      </c>
      <c r="B22" s="5" t="s">
        <v>122</v>
      </c>
      <c r="C22" s="16">
        <v>8.0999999999999996E-3</v>
      </c>
    </row>
    <row r="23" spans="1:3" ht="13.9" hidden="1" thickBot="1" x14ac:dyDescent="0.35">
      <c r="A23" s="4">
        <v>22</v>
      </c>
      <c r="B23" s="5" t="s">
        <v>126</v>
      </c>
      <c r="C23" s="16">
        <v>6.4000000000000003E-3</v>
      </c>
    </row>
    <row r="24" spans="1:3" ht="13.9" hidden="1" thickBot="1" x14ac:dyDescent="0.35">
      <c r="A24" s="4">
        <v>23</v>
      </c>
      <c r="B24" s="5" t="s">
        <v>124</v>
      </c>
      <c r="C24" s="16">
        <v>6.4000000000000003E-3</v>
      </c>
    </row>
    <row r="25" spans="1:3" ht="13.9" hidden="1" thickBot="1" x14ac:dyDescent="0.35">
      <c r="A25" s="4">
        <v>24</v>
      </c>
      <c r="B25" s="5" t="s">
        <v>109</v>
      </c>
      <c r="C25" s="16">
        <v>6.1999999999999998E-3</v>
      </c>
    </row>
    <row r="26" spans="1:3" ht="13.9" hidden="1" thickBot="1" x14ac:dyDescent="0.35">
      <c r="A26" s="4">
        <v>25</v>
      </c>
      <c r="B26" s="5" t="s">
        <v>110</v>
      </c>
      <c r="C26" s="16">
        <v>6.1999999999999998E-3</v>
      </c>
    </row>
    <row r="27" spans="1:3" ht="13.9" thickBot="1" x14ac:dyDescent="0.35">
      <c r="A27" s="4">
        <v>26</v>
      </c>
      <c r="B27" s="5" t="s">
        <v>132</v>
      </c>
      <c r="C27" s="16">
        <v>5.7000000000000002E-3</v>
      </c>
    </row>
    <row r="28" spans="1:3" ht="13.9" hidden="1" thickBot="1" x14ac:dyDescent="0.35">
      <c r="A28" s="4">
        <v>27</v>
      </c>
      <c r="B28" s="5" t="s">
        <v>119</v>
      </c>
      <c r="C28" s="16">
        <v>5.0000000000000001E-3</v>
      </c>
    </row>
    <row r="29" spans="1:3" ht="13.9" hidden="1" thickBot="1" x14ac:dyDescent="0.35">
      <c r="A29" s="4">
        <v>28</v>
      </c>
      <c r="B29" s="5" t="s">
        <v>123</v>
      </c>
      <c r="C29" s="16">
        <v>4.8999999999999998E-3</v>
      </c>
    </row>
    <row r="30" spans="1:3" ht="13.9" hidden="1" thickBot="1" x14ac:dyDescent="0.35">
      <c r="A30" s="4">
        <v>29</v>
      </c>
      <c r="B30" s="5" t="s">
        <v>114</v>
      </c>
      <c r="C30" s="16">
        <v>4.5999999999999999E-3</v>
      </c>
    </row>
    <row r="31" spans="1:3" ht="13.9" hidden="1" thickBot="1" x14ac:dyDescent="0.35">
      <c r="A31" s="4">
        <v>30</v>
      </c>
      <c r="B31" s="5" t="s">
        <v>111</v>
      </c>
      <c r="C31" s="16">
        <v>4.5999999999999999E-3</v>
      </c>
    </row>
    <row r="32" spans="1:3" ht="13.9" hidden="1" thickBot="1" x14ac:dyDescent="0.35">
      <c r="A32" s="4">
        <v>31</v>
      </c>
      <c r="B32" s="5" t="s">
        <v>185</v>
      </c>
      <c r="C32" s="16">
        <v>4.4999999999999997E-3</v>
      </c>
    </row>
    <row r="33" spans="1:3" ht="13.9" thickBot="1" x14ac:dyDescent="0.35">
      <c r="A33" s="4">
        <v>32</v>
      </c>
      <c r="B33" s="5" t="s">
        <v>125</v>
      </c>
      <c r="C33" s="16">
        <v>4.4000000000000003E-3</v>
      </c>
    </row>
    <row r="34" spans="1:3" ht="13.9" hidden="1" thickBot="1" x14ac:dyDescent="0.35">
      <c r="A34" s="4">
        <v>33</v>
      </c>
      <c r="B34" s="5" t="s">
        <v>134</v>
      </c>
      <c r="C34" s="16">
        <v>4.3E-3</v>
      </c>
    </row>
    <row r="35" spans="1:3" ht="13.9" hidden="1" thickBot="1" x14ac:dyDescent="0.35">
      <c r="A35" s="4">
        <v>34</v>
      </c>
      <c r="B35" s="5" t="s">
        <v>127</v>
      </c>
      <c r="C35" s="16">
        <v>3.8999999999999998E-3</v>
      </c>
    </row>
    <row r="36" spans="1:3" ht="13.9" hidden="1" thickBot="1" x14ac:dyDescent="0.35">
      <c r="A36" s="4">
        <v>35</v>
      </c>
      <c r="B36" s="5" t="s">
        <v>133</v>
      </c>
      <c r="C36" s="16">
        <v>3.2000000000000002E-3</v>
      </c>
    </row>
    <row r="37" spans="1:3" ht="13.9" hidden="1" thickBot="1" x14ac:dyDescent="0.35">
      <c r="A37" s="4">
        <v>36</v>
      </c>
      <c r="B37" s="5" t="s">
        <v>120</v>
      </c>
      <c r="C37" s="16">
        <v>3.0000000000000001E-3</v>
      </c>
    </row>
    <row r="38" spans="1:3" ht="13.9" hidden="1" thickBot="1" x14ac:dyDescent="0.35">
      <c r="A38" s="4">
        <v>37</v>
      </c>
      <c r="B38" s="5" t="s">
        <v>130</v>
      </c>
      <c r="C38" s="16">
        <v>2.8999999999999998E-3</v>
      </c>
    </row>
    <row r="39" spans="1:3" ht="13.9" hidden="1" thickBot="1" x14ac:dyDescent="0.35">
      <c r="A39" s="4">
        <v>38</v>
      </c>
      <c r="B39" s="5" t="s">
        <v>191</v>
      </c>
      <c r="C39" s="16">
        <v>2.8999999999999998E-3</v>
      </c>
    </row>
    <row r="40" spans="1:3" ht="13.9" hidden="1" thickBot="1" x14ac:dyDescent="0.35">
      <c r="A40" s="4">
        <v>39</v>
      </c>
      <c r="B40" s="5" t="s">
        <v>178</v>
      </c>
      <c r="C40" s="16">
        <v>2.5000000000000001E-3</v>
      </c>
    </row>
    <row r="41" spans="1:3" ht="13.9" thickBot="1" x14ac:dyDescent="0.35">
      <c r="A41" s="4">
        <v>40</v>
      </c>
      <c r="B41" s="5" t="s">
        <v>116</v>
      </c>
      <c r="C41" s="16">
        <v>2.5000000000000001E-3</v>
      </c>
    </row>
    <row r="42" spans="1:3" ht="13.9" hidden="1" thickBot="1" x14ac:dyDescent="0.35">
      <c r="A42" s="4">
        <v>41</v>
      </c>
      <c r="B42" s="5" t="s">
        <v>129</v>
      </c>
      <c r="C42" s="16">
        <v>2.3999999999999998E-3</v>
      </c>
    </row>
    <row r="43" spans="1:3" ht="13.9" hidden="1" thickBot="1" x14ac:dyDescent="0.35">
      <c r="A43" s="4">
        <v>42</v>
      </c>
      <c r="B43" s="5" t="s">
        <v>188</v>
      </c>
      <c r="C43" s="16">
        <v>2.3E-3</v>
      </c>
    </row>
    <row r="44" spans="1:3" ht="13.9" hidden="1" thickBot="1" x14ac:dyDescent="0.35">
      <c r="A44" s="4">
        <v>43</v>
      </c>
      <c r="B44" s="5" t="s">
        <v>193</v>
      </c>
      <c r="C44" s="16">
        <v>2.2000000000000001E-3</v>
      </c>
    </row>
    <row r="45" spans="1:3" ht="13.9" thickBot="1" x14ac:dyDescent="0.35">
      <c r="A45" s="4">
        <v>44</v>
      </c>
      <c r="B45" s="5" t="s">
        <v>174</v>
      </c>
      <c r="C45" s="16">
        <v>2.2000000000000001E-3</v>
      </c>
    </row>
    <row r="46" spans="1:3" ht="13.9" hidden="1" thickBot="1" x14ac:dyDescent="0.35">
      <c r="A46" s="4">
        <v>45</v>
      </c>
      <c r="B46" s="5" t="s">
        <v>139</v>
      </c>
      <c r="C46" s="16">
        <v>2.2000000000000001E-3</v>
      </c>
    </row>
    <row r="47" spans="1:3" ht="13.9" hidden="1" thickBot="1" x14ac:dyDescent="0.35">
      <c r="A47" s="4">
        <v>46</v>
      </c>
      <c r="B47" s="5" t="s">
        <v>196</v>
      </c>
      <c r="C47" s="16">
        <v>2.0999999999999999E-3</v>
      </c>
    </row>
    <row r="48" spans="1:3" ht="13.9" hidden="1" thickBot="1" x14ac:dyDescent="0.35">
      <c r="A48" s="4">
        <v>47</v>
      </c>
      <c r="B48" s="5" t="s">
        <v>112</v>
      </c>
      <c r="C48" s="16">
        <v>2E-3</v>
      </c>
    </row>
    <row r="49" spans="1:6" ht="13.9" hidden="1" thickBot="1" x14ac:dyDescent="0.35">
      <c r="A49" s="4">
        <v>48</v>
      </c>
      <c r="B49" s="5" t="s">
        <v>170</v>
      </c>
      <c r="C49" s="16">
        <v>1.9E-3</v>
      </c>
    </row>
    <row r="50" spans="1:6" ht="13.9" hidden="1" thickBot="1" x14ac:dyDescent="0.35">
      <c r="A50" s="4">
        <v>49</v>
      </c>
      <c r="B50" s="5" t="s">
        <v>128</v>
      </c>
      <c r="C50" s="16">
        <v>1.9E-3</v>
      </c>
    </row>
    <row r="51" spans="1:6" ht="13.9" hidden="1" thickBot="1" x14ac:dyDescent="0.35">
      <c r="A51" s="4">
        <v>50</v>
      </c>
      <c r="B51" s="5" t="s">
        <v>198</v>
      </c>
      <c r="C51" s="16">
        <v>1.9E-3</v>
      </c>
      <c r="E51">
        <f>SUM(C2:C51)</f>
        <v>0.84709999999999963</v>
      </c>
    </row>
    <row r="56" spans="1:6" x14ac:dyDescent="0.3">
      <c r="B56" s="7" t="s">
        <v>216</v>
      </c>
      <c r="C56" s="18">
        <f>C16+C28+C42+C46+C50</f>
        <v>2.7E-2</v>
      </c>
      <c r="D56">
        <f>5/50*(1-E51)</f>
        <v>1.5290000000000038E-2</v>
      </c>
      <c r="F56" s="6">
        <f>D56+C56</f>
        <v>4.2290000000000036E-2</v>
      </c>
    </row>
    <row r="57" spans="1:6" x14ac:dyDescent="0.3">
      <c r="B57" s="7" t="s">
        <v>219</v>
      </c>
      <c r="C57" s="18">
        <f>C48+C40+C37+C31+C30+C22+C17</f>
        <v>3.73E-2</v>
      </c>
      <c r="D57">
        <f>7/50*(1-E51)</f>
        <v>2.1406000000000053E-2</v>
      </c>
      <c r="F57" s="7">
        <f>D57+C57</f>
        <v>5.870600000000005E-2</v>
      </c>
    </row>
    <row r="58" spans="1:6" x14ac:dyDescent="0.3">
      <c r="B58" s="7" t="s">
        <v>220</v>
      </c>
      <c r="C58" s="18">
        <f>C45+C41+C33+C27</f>
        <v>1.4800000000000001E-2</v>
      </c>
      <c r="D58">
        <f>4/50*(1-E51)</f>
        <v>1.2232000000000029E-2</v>
      </c>
      <c r="F58" s="7">
        <f>D58+C58</f>
        <v>2.7032000000000028E-2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31FBDFEE-8CCA-4490-9573-066F4C24127F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39DC-CB27-48B9-BD63-95DB94B7CA59}">
  <sheetPr filterMode="1"/>
  <dimension ref="A1:F60"/>
  <sheetViews>
    <sheetView workbookViewId="0">
      <selection activeCell="F62" sqref="F62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0.1094</v>
      </c>
    </row>
    <row r="3" spans="1:5" ht="13.9" hidden="1" thickBot="1" x14ac:dyDescent="0.35">
      <c r="A3" s="4">
        <v>2</v>
      </c>
      <c r="B3" s="15" t="s">
        <v>4</v>
      </c>
      <c r="C3" s="16">
        <v>0.1052</v>
      </c>
    </row>
    <row r="4" spans="1:5" ht="13.9" hidden="1" thickBot="1" x14ac:dyDescent="0.35">
      <c r="A4" s="4">
        <v>3</v>
      </c>
      <c r="B4" s="15" t="s">
        <v>10</v>
      </c>
      <c r="C4" s="16">
        <v>5.74E-2</v>
      </c>
      <c r="E4" s="18">
        <f>SUM(C4:C13,C14,C18,C21)</f>
        <v>0.40160000000000001</v>
      </c>
    </row>
    <row r="5" spans="1:5" ht="13.9" hidden="1" thickBot="1" x14ac:dyDescent="0.35">
      <c r="A5" s="4">
        <v>4</v>
      </c>
      <c r="B5" s="15" t="s">
        <v>8</v>
      </c>
      <c r="C5" s="16">
        <v>5.2200000000000003E-2</v>
      </c>
    </row>
    <row r="6" spans="1:5" ht="13.9" hidden="1" thickBot="1" x14ac:dyDescent="0.35">
      <c r="A6" s="4">
        <v>5</v>
      </c>
      <c r="B6" s="15" t="s">
        <v>12</v>
      </c>
      <c r="C6" s="16">
        <v>4.1200000000000001E-2</v>
      </c>
    </row>
    <row r="7" spans="1:5" ht="13.9" hidden="1" thickBot="1" x14ac:dyDescent="0.35">
      <c r="A7" s="4">
        <v>6</v>
      </c>
      <c r="B7" s="15" t="s">
        <v>18</v>
      </c>
      <c r="C7" s="16">
        <v>4.1200000000000001E-2</v>
      </c>
    </row>
    <row r="8" spans="1:5" ht="13.9" hidden="1" thickBot="1" x14ac:dyDescent="0.35">
      <c r="A8" s="4">
        <v>7</v>
      </c>
      <c r="B8" s="15" t="s">
        <v>26</v>
      </c>
      <c r="C8" s="16">
        <v>3.4200000000000001E-2</v>
      </c>
    </row>
    <row r="9" spans="1:5" ht="13.9" hidden="1" thickBot="1" x14ac:dyDescent="0.35">
      <c r="A9" s="4">
        <v>8</v>
      </c>
      <c r="B9" s="15" t="s">
        <v>14</v>
      </c>
      <c r="C9" s="16">
        <v>3.0800000000000001E-2</v>
      </c>
    </row>
    <row r="10" spans="1:5" ht="13.9" hidden="1" thickBot="1" x14ac:dyDescent="0.35">
      <c r="A10" s="4">
        <v>9</v>
      </c>
      <c r="B10" s="15" t="s">
        <v>22</v>
      </c>
      <c r="C10" s="16">
        <v>2.8500000000000001E-2</v>
      </c>
    </row>
    <row r="11" spans="1:5" ht="13.9" hidden="1" thickBot="1" x14ac:dyDescent="0.35">
      <c r="A11" s="4">
        <v>10</v>
      </c>
      <c r="B11" s="15" t="s">
        <v>28</v>
      </c>
      <c r="C11" s="16">
        <v>2.52E-2</v>
      </c>
    </row>
    <row r="12" spans="1:5" ht="13.9" hidden="1" thickBot="1" x14ac:dyDescent="0.35">
      <c r="A12" s="4">
        <v>11</v>
      </c>
      <c r="B12" s="15" t="s">
        <v>24</v>
      </c>
      <c r="C12" s="16">
        <v>2.3800000000000002E-2</v>
      </c>
    </row>
    <row r="13" spans="1:5" ht="13.9" hidden="1" thickBot="1" x14ac:dyDescent="0.35">
      <c r="A13" s="4">
        <v>12</v>
      </c>
      <c r="B13" s="15" t="s">
        <v>16</v>
      </c>
      <c r="C13" s="16">
        <v>2.12E-2</v>
      </c>
    </row>
    <row r="14" spans="1:5" ht="13.9" hidden="1" thickBot="1" x14ac:dyDescent="0.35">
      <c r="A14" s="4">
        <v>13</v>
      </c>
      <c r="B14" s="15" t="s">
        <v>20</v>
      </c>
      <c r="C14" s="16">
        <v>2.0199999999999999E-2</v>
      </c>
    </row>
    <row r="15" spans="1:5" ht="13.9" hidden="1" thickBot="1" x14ac:dyDescent="0.35">
      <c r="A15" s="4">
        <v>14</v>
      </c>
      <c r="B15" s="5" t="s">
        <v>118</v>
      </c>
      <c r="C15" s="16">
        <v>1.6899999999999998E-2</v>
      </c>
    </row>
    <row r="16" spans="1:5" ht="13.9" hidden="1" thickBot="1" x14ac:dyDescent="0.35">
      <c r="A16" s="4">
        <v>15</v>
      </c>
      <c r="B16" s="5" t="s">
        <v>115</v>
      </c>
      <c r="C16" s="16">
        <v>1.6299999999999999E-2</v>
      </c>
    </row>
    <row r="17" spans="1:3" ht="13.9" hidden="1" thickBot="1" x14ac:dyDescent="0.35">
      <c r="A17" s="4">
        <v>16</v>
      </c>
      <c r="B17" s="5" t="s">
        <v>108</v>
      </c>
      <c r="C17" s="16">
        <v>1.4800000000000001E-2</v>
      </c>
    </row>
    <row r="18" spans="1:3" ht="13.9" hidden="1" thickBot="1" x14ac:dyDescent="0.35">
      <c r="A18" s="4">
        <v>17</v>
      </c>
      <c r="B18" s="15" t="s">
        <v>30</v>
      </c>
      <c r="C18" s="16">
        <v>1.47E-2</v>
      </c>
    </row>
    <row r="19" spans="1:3" ht="13.9" hidden="1" thickBot="1" x14ac:dyDescent="0.35">
      <c r="A19" s="4">
        <v>18</v>
      </c>
      <c r="B19" s="5" t="s">
        <v>113</v>
      </c>
      <c r="C19" s="16">
        <v>1.18E-2</v>
      </c>
    </row>
    <row r="20" spans="1:3" ht="13.9" hidden="1" thickBot="1" x14ac:dyDescent="0.35">
      <c r="A20" s="4">
        <v>19</v>
      </c>
      <c r="B20" s="5" t="s">
        <v>107</v>
      </c>
      <c r="C20" s="16">
        <v>1.18E-2</v>
      </c>
    </row>
    <row r="21" spans="1:3" ht="13.9" hidden="1" thickBot="1" x14ac:dyDescent="0.35">
      <c r="A21" s="4">
        <v>20</v>
      </c>
      <c r="B21" s="15" t="s">
        <v>34</v>
      </c>
      <c r="C21" s="16">
        <v>1.0999999999999999E-2</v>
      </c>
    </row>
    <row r="22" spans="1:3" ht="13.9" hidden="1" thickBot="1" x14ac:dyDescent="0.35">
      <c r="A22" s="4">
        <v>21</v>
      </c>
      <c r="B22" s="5" t="s">
        <v>122</v>
      </c>
      <c r="C22" s="16">
        <v>8.9999999999999993E-3</v>
      </c>
    </row>
    <row r="23" spans="1:3" ht="13.9" hidden="1" thickBot="1" x14ac:dyDescent="0.35">
      <c r="A23" s="4">
        <v>22</v>
      </c>
      <c r="B23" s="5" t="s">
        <v>110</v>
      </c>
      <c r="C23" s="16">
        <v>8.5000000000000006E-3</v>
      </c>
    </row>
    <row r="24" spans="1:3" ht="13.9" hidden="1" thickBot="1" x14ac:dyDescent="0.35">
      <c r="A24" s="4">
        <v>23</v>
      </c>
      <c r="B24" s="5" t="s">
        <v>109</v>
      </c>
      <c r="C24" s="16">
        <v>7.6E-3</v>
      </c>
    </row>
    <row r="25" spans="1:3" ht="13.9" hidden="1" thickBot="1" x14ac:dyDescent="0.35">
      <c r="A25" s="4">
        <v>24</v>
      </c>
      <c r="B25" s="5" t="s">
        <v>126</v>
      </c>
      <c r="C25" s="16">
        <v>7.1000000000000004E-3</v>
      </c>
    </row>
    <row r="26" spans="1:3" ht="13.9" thickBot="1" x14ac:dyDescent="0.35">
      <c r="A26" s="4">
        <v>25</v>
      </c>
      <c r="B26" s="5" t="s">
        <v>132</v>
      </c>
      <c r="C26" s="16">
        <v>6.7000000000000002E-3</v>
      </c>
    </row>
    <row r="27" spans="1:3" ht="13.9" hidden="1" thickBot="1" x14ac:dyDescent="0.35">
      <c r="A27" s="4">
        <v>26</v>
      </c>
      <c r="B27" s="5" t="s">
        <v>185</v>
      </c>
      <c r="C27" s="16">
        <v>6.0000000000000001E-3</v>
      </c>
    </row>
    <row r="28" spans="1:3" ht="13.9" hidden="1" thickBot="1" x14ac:dyDescent="0.35">
      <c r="A28" s="4">
        <v>27</v>
      </c>
      <c r="B28" s="5" t="s">
        <v>114</v>
      </c>
      <c r="C28" s="16">
        <v>5.8999999999999999E-3</v>
      </c>
    </row>
    <row r="29" spans="1:3" ht="13.9" hidden="1" thickBot="1" x14ac:dyDescent="0.35">
      <c r="A29" s="4">
        <v>28</v>
      </c>
      <c r="B29" s="5" t="s">
        <v>111</v>
      </c>
      <c r="C29" s="16">
        <v>5.7000000000000002E-3</v>
      </c>
    </row>
    <row r="30" spans="1:3" ht="13.9" hidden="1" thickBot="1" x14ac:dyDescent="0.35">
      <c r="A30" s="4">
        <v>29</v>
      </c>
      <c r="B30" s="5" t="s">
        <v>123</v>
      </c>
      <c r="C30" s="16">
        <v>5.5999999999999999E-3</v>
      </c>
    </row>
    <row r="31" spans="1:3" ht="13.9" hidden="1" thickBot="1" x14ac:dyDescent="0.35">
      <c r="A31" s="4">
        <v>30</v>
      </c>
      <c r="B31" s="5" t="s">
        <v>124</v>
      </c>
      <c r="C31" s="16">
        <v>5.3E-3</v>
      </c>
    </row>
    <row r="32" spans="1:3" ht="13.9" hidden="1" thickBot="1" x14ac:dyDescent="0.35">
      <c r="A32" s="4">
        <v>31</v>
      </c>
      <c r="B32" s="5" t="s">
        <v>134</v>
      </c>
      <c r="C32" s="16">
        <v>5.1999999999999998E-3</v>
      </c>
    </row>
    <row r="33" spans="1:3" ht="13.9" hidden="1" thickBot="1" x14ac:dyDescent="0.35">
      <c r="A33" s="4">
        <v>32</v>
      </c>
      <c r="B33" s="5" t="s">
        <v>119</v>
      </c>
      <c r="C33" s="16">
        <v>4.8999999999999998E-3</v>
      </c>
    </row>
    <row r="34" spans="1:3" ht="13.9" hidden="1" thickBot="1" x14ac:dyDescent="0.35">
      <c r="A34" s="4">
        <v>33</v>
      </c>
      <c r="B34" s="5" t="s">
        <v>127</v>
      </c>
      <c r="C34" s="16">
        <v>4.4000000000000003E-3</v>
      </c>
    </row>
    <row r="35" spans="1:3" ht="13.9" hidden="1" thickBot="1" x14ac:dyDescent="0.35">
      <c r="A35" s="4">
        <v>34</v>
      </c>
      <c r="B35" s="5" t="s">
        <v>120</v>
      </c>
      <c r="C35" s="16">
        <v>3.5999999999999999E-3</v>
      </c>
    </row>
    <row r="36" spans="1:3" ht="13.9" thickBot="1" x14ac:dyDescent="0.35">
      <c r="A36" s="4">
        <v>35</v>
      </c>
      <c r="B36" s="5" t="s">
        <v>125</v>
      </c>
      <c r="C36" s="16">
        <v>3.5000000000000001E-3</v>
      </c>
    </row>
    <row r="37" spans="1:3" ht="13.9" hidden="1" thickBot="1" x14ac:dyDescent="0.35">
      <c r="A37" s="4">
        <v>36</v>
      </c>
      <c r="B37" s="5" t="s">
        <v>133</v>
      </c>
      <c r="C37" s="16">
        <v>3.5000000000000001E-3</v>
      </c>
    </row>
    <row r="38" spans="1:3" ht="13.9" hidden="1" thickBot="1" x14ac:dyDescent="0.35">
      <c r="A38" s="4">
        <v>37</v>
      </c>
      <c r="B38" s="5" t="s">
        <v>130</v>
      </c>
      <c r="C38" s="16">
        <v>3.5000000000000001E-3</v>
      </c>
    </row>
    <row r="39" spans="1:3" ht="13.9" hidden="1" thickBot="1" x14ac:dyDescent="0.35">
      <c r="A39" s="4">
        <v>38</v>
      </c>
      <c r="B39" s="5" t="s">
        <v>191</v>
      </c>
      <c r="C39" s="16">
        <v>3.0999999999999999E-3</v>
      </c>
    </row>
    <row r="40" spans="1:3" ht="13.9" thickBot="1" x14ac:dyDescent="0.35">
      <c r="A40" s="4">
        <v>39</v>
      </c>
      <c r="B40" s="5" t="s">
        <v>116</v>
      </c>
      <c r="C40" s="16">
        <v>3.0999999999999999E-3</v>
      </c>
    </row>
    <row r="41" spans="1:3" ht="13.9" hidden="1" thickBot="1" x14ac:dyDescent="0.35">
      <c r="A41" s="4">
        <v>40</v>
      </c>
      <c r="B41" s="5" t="s">
        <v>193</v>
      </c>
      <c r="C41" s="16">
        <v>2.8999999999999998E-3</v>
      </c>
    </row>
    <row r="42" spans="1:3" ht="13.9" hidden="1" thickBot="1" x14ac:dyDescent="0.35">
      <c r="A42" s="4">
        <v>41</v>
      </c>
      <c r="B42" s="5" t="s">
        <v>188</v>
      </c>
      <c r="C42" s="16">
        <v>2.8999999999999998E-3</v>
      </c>
    </row>
    <row r="43" spans="1:3" ht="13.9" hidden="1" thickBot="1" x14ac:dyDescent="0.35">
      <c r="A43" s="4">
        <v>42</v>
      </c>
      <c r="B43" s="5" t="s">
        <v>196</v>
      </c>
      <c r="C43" s="16">
        <v>2.5999999999999999E-3</v>
      </c>
    </row>
    <row r="44" spans="1:3" ht="13.9" hidden="1" thickBot="1" x14ac:dyDescent="0.35">
      <c r="A44" s="4">
        <v>43</v>
      </c>
      <c r="B44" s="5" t="s">
        <v>121</v>
      </c>
      <c r="C44" s="16">
        <v>2.5000000000000001E-3</v>
      </c>
    </row>
    <row r="45" spans="1:3" ht="13.9" thickBot="1" x14ac:dyDescent="0.35">
      <c r="A45" s="4">
        <v>44</v>
      </c>
      <c r="B45" s="5" t="s">
        <v>174</v>
      </c>
      <c r="C45" s="16">
        <v>2.5000000000000001E-3</v>
      </c>
    </row>
    <row r="46" spans="1:3" ht="13.9" hidden="1" thickBot="1" x14ac:dyDescent="0.35">
      <c r="A46" s="4">
        <v>45</v>
      </c>
      <c r="B46" s="5" t="s">
        <v>129</v>
      </c>
      <c r="C46" s="16">
        <v>2.3999999999999998E-3</v>
      </c>
    </row>
    <row r="47" spans="1:3" ht="13.9" hidden="1" thickBot="1" x14ac:dyDescent="0.35">
      <c r="A47" s="4">
        <v>46</v>
      </c>
      <c r="B47" s="5" t="s">
        <v>195</v>
      </c>
      <c r="C47" s="16">
        <v>2.3999999999999998E-3</v>
      </c>
    </row>
    <row r="48" spans="1:3" ht="13.9" hidden="1" thickBot="1" x14ac:dyDescent="0.35">
      <c r="A48" s="4">
        <v>47</v>
      </c>
      <c r="B48" s="5" t="s">
        <v>137</v>
      </c>
      <c r="C48" s="16">
        <v>2.2000000000000001E-3</v>
      </c>
    </row>
    <row r="49" spans="1:6" ht="13.9" hidden="1" thickBot="1" x14ac:dyDescent="0.35">
      <c r="A49" s="4">
        <v>48</v>
      </c>
      <c r="B49" s="5" t="s">
        <v>170</v>
      </c>
      <c r="C49" s="16">
        <v>2.2000000000000001E-3</v>
      </c>
    </row>
    <row r="50" spans="1:6" ht="13.9" hidden="1" thickBot="1" x14ac:dyDescent="0.35">
      <c r="A50" s="4">
        <v>49</v>
      </c>
      <c r="B50" s="5" t="s">
        <v>199</v>
      </c>
      <c r="C50" s="16">
        <v>2.2000000000000001E-3</v>
      </c>
    </row>
    <row r="51" spans="1:6" ht="13.9" hidden="1" thickBot="1" x14ac:dyDescent="0.35">
      <c r="A51" s="4">
        <v>50</v>
      </c>
      <c r="B51" s="5" t="s">
        <v>139</v>
      </c>
      <c r="C51" s="16">
        <v>2.0999999999999999E-3</v>
      </c>
    </row>
    <row r="52" spans="1:6" hidden="1" x14ac:dyDescent="0.3">
      <c r="C52" s="18">
        <f>SUM(C2:C51)</f>
        <v>0.81690000000000007</v>
      </c>
    </row>
    <row r="56" spans="1:6" x14ac:dyDescent="0.3">
      <c r="B56" s="7" t="s">
        <v>216</v>
      </c>
      <c r="C56" s="18">
        <f>C15+C33+C46+C51</f>
        <v>2.63E-2</v>
      </c>
      <c r="D56">
        <f>4/50*(1-C52)</f>
        <v>1.4647999999999994E-2</v>
      </c>
      <c r="F56" s="6">
        <f>D56+C56</f>
        <v>4.0947999999999998E-2</v>
      </c>
    </row>
    <row r="57" spans="1:6" x14ac:dyDescent="0.3">
      <c r="B57" s="7" t="s">
        <v>219</v>
      </c>
      <c r="C57" s="18">
        <f>C35+C29+C28+C22+C20</f>
        <v>3.5999999999999997E-2</v>
      </c>
      <c r="D57">
        <f>5/50*(1-C52)</f>
        <v>1.8309999999999993E-2</v>
      </c>
      <c r="F57" s="7">
        <f>D57+C57</f>
        <v>5.430999999999999E-2</v>
      </c>
    </row>
    <row r="58" spans="1:6" x14ac:dyDescent="0.3">
      <c r="B58" s="7" t="s">
        <v>220</v>
      </c>
      <c r="C58" s="18">
        <f>C45+C40+C36+C26</f>
        <v>1.5800000000000002E-2</v>
      </c>
      <c r="D58">
        <f>4/50*(1-C52)</f>
        <v>1.4647999999999994E-2</v>
      </c>
      <c r="F58" s="7">
        <f>D58+C58</f>
        <v>3.0447999999999996E-2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2" xr:uid="{FEE008E0-80D2-4DBD-A742-7F40E3DD8709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0"/>
  <sheetViews>
    <sheetView workbookViewId="0">
      <selection activeCell="F58" sqref="F58"/>
    </sheetView>
  </sheetViews>
  <sheetFormatPr defaultColWidth="8.86328125" defaultRowHeight="13.5" x14ac:dyDescent="0.3"/>
  <cols>
    <col min="1" max="1" width="8.86328125" style="7"/>
    <col min="2" max="2" width="29.19921875" style="7" bestFit="1" customWidth="1"/>
    <col min="3" max="3" width="8.86328125" style="11" customWidth="1"/>
    <col min="4" max="16384" width="8.86328125" style="7"/>
  </cols>
  <sheetData>
    <row r="1" spans="1:3" x14ac:dyDescent="0.3">
      <c r="A1" s="7" t="s">
        <v>0</v>
      </c>
      <c r="B1" s="7" t="s">
        <v>1</v>
      </c>
      <c r="C1" s="11" t="s">
        <v>2</v>
      </c>
    </row>
    <row r="2" spans="1:3" hidden="1" x14ac:dyDescent="0.3">
      <c r="A2" s="7" t="s">
        <v>3</v>
      </c>
      <c r="B2" s="13" t="s">
        <v>4</v>
      </c>
      <c r="C2" s="11">
        <v>0.1807</v>
      </c>
    </row>
    <row r="3" spans="1:3" hidden="1" x14ac:dyDescent="0.3">
      <c r="A3" s="7" t="s">
        <v>5</v>
      </c>
      <c r="B3" s="14" t="s">
        <v>6</v>
      </c>
      <c r="C3" s="11">
        <v>0.16769999999999999</v>
      </c>
    </row>
    <row r="4" spans="1:3" hidden="1" x14ac:dyDescent="0.3">
      <c r="A4" s="7" t="s">
        <v>7</v>
      </c>
      <c r="B4" s="14" t="s">
        <v>8</v>
      </c>
      <c r="C4" s="11">
        <v>6.5199999999999994E-2</v>
      </c>
    </row>
    <row r="5" spans="1:3" hidden="1" x14ac:dyDescent="0.3">
      <c r="A5" s="7" t="s">
        <v>9</v>
      </c>
      <c r="B5" s="14" t="s">
        <v>10</v>
      </c>
      <c r="C5" s="11">
        <v>6.5000000000000002E-2</v>
      </c>
    </row>
    <row r="6" spans="1:3" hidden="1" x14ac:dyDescent="0.3">
      <c r="A6" s="7" t="s">
        <v>11</v>
      </c>
      <c r="B6" s="14" t="s">
        <v>12</v>
      </c>
      <c r="C6" s="11">
        <v>4.5999999999999999E-2</v>
      </c>
    </row>
    <row r="7" spans="1:3" hidden="1" x14ac:dyDescent="0.3">
      <c r="A7" s="7" t="s">
        <v>13</v>
      </c>
      <c r="B7" s="14" t="s">
        <v>14</v>
      </c>
      <c r="C7" s="11">
        <v>4.4900000000000002E-2</v>
      </c>
    </row>
    <row r="8" spans="1:3" hidden="1" x14ac:dyDescent="0.3">
      <c r="A8" s="7" t="s">
        <v>15</v>
      </c>
      <c r="B8" s="14" t="s">
        <v>16</v>
      </c>
      <c r="C8" s="11">
        <v>4.4299999999999999E-2</v>
      </c>
    </row>
    <row r="9" spans="1:3" hidden="1" x14ac:dyDescent="0.3">
      <c r="A9" s="7" t="s">
        <v>17</v>
      </c>
      <c r="B9" s="15" t="s">
        <v>18</v>
      </c>
      <c r="C9" s="11">
        <v>3.4500000000000003E-2</v>
      </c>
    </row>
    <row r="10" spans="1:3" hidden="1" x14ac:dyDescent="0.3">
      <c r="A10" s="7" t="s">
        <v>19</v>
      </c>
      <c r="B10" s="15" t="s">
        <v>20</v>
      </c>
      <c r="C10" s="11">
        <v>3.1699999999999999E-2</v>
      </c>
    </row>
    <row r="11" spans="1:3" hidden="1" x14ac:dyDescent="0.3">
      <c r="A11" s="7" t="s">
        <v>21</v>
      </c>
      <c r="B11" s="15" t="s">
        <v>22</v>
      </c>
      <c r="C11" s="11">
        <v>2.98E-2</v>
      </c>
    </row>
    <row r="12" spans="1:3" hidden="1" x14ac:dyDescent="0.3">
      <c r="A12" s="7" t="s">
        <v>23</v>
      </c>
      <c r="B12" s="15" t="s">
        <v>24</v>
      </c>
      <c r="C12" s="11">
        <v>2.98E-2</v>
      </c>
    </row>
    <row r="13" spans="1:3" hidden="1" x14ac:dyDescent="0.3">
      <c r="A13" s="7" t="s">
        <v>25</v>
      </c>
      <c r="B13" s="15" t="s">
        <v>26</v>
      </c>
      <c r="C13" s="11">
        <v>2.92E-2</v>
      </c>
    </row>
    <row r="14" spans="1:3" hidden="1" x14ac:dyDescent="0.3">
      <c r="A14" s="7" t="s">
        <v>27</v>
      </c>
      <c r="B14" s="14" t="s">
        <v>28</v>
      </c>
      <c r="C14" s="11">
        <v>2.3800000000000002E-2</v>
      </c>
    </row>
    <row r="15" spans="1:3" hidden="1" x14ac:dyDescent="0.3">
      <c r="A15" s="7" t="s">
        <v>29</v>
      </c>
      <c r="B15" s="14" t="s">
        <v>30</v>
      </c>
      <c r="C15" s="11">
        <v>2.0799999999999999E-2</v>
      </c>
    </row>
    <row r="16" spans="1:3" hidden="1" x14ac:dyDescent="0.3">
      <c r="A16" s="7" t="s">
        <v>31</v>
      </c>
      <c r="B16" s="7" t="s">
        <v>32</v>
      </c>
      <c r="C16" s="11">
        <v>9.4999999999999998E-3</v>
      </c>
    </row>
    <row r="17" spans="1:3" hidden="1" x14ac:dyDescent="0.3">
      <c r="A17" s="7" t="s">
        <v>33</v>
      </c>
      <c r="B17" s="13" t="s">
        <v>34</v>
      </c>
      <c r="C17" s="11">
        <v>9.4999999999999998E-3</v>
      </c>
    </row>
    <row r="18" spans="1:3" hidden="1" x14ac:dyDescent="0.3">
      <c r="A18" s="7" t="s">
        <v>35</v>
      </c>
      <c r="B18" s="7" t="s">
        <v>36</v>
      </c>
      <c r="C18" s="11">
        <v>6.6E-3</v>
      </c>
    </row>
    <row r="19" spans="1:3" hidden="1" x14ac:dyDescent="0.3">
      <c r="A19" s="7" t="s">
        <v>37</v>
      </c>
      <c r="B19" s="19" t="s">
        <v>38</v>
      </c>
      <c r="C19" s="11">
        <v>6.4000000000000003E-3</v>
      </c>
    </row>
    <row r="20" spans="1:3" hidden="1" x14ac:dyDescent="0.3">
      <c r="A20" s="7" t="s">
        <v>39</v>
      </c>
      <c r="B20" s="7" t="s">
        <v>40</v>
      </c>
      <c r="C20" s="11">
        <v>5.4000000000000003E-3</v>
      </c>
    </row>
    <row r="21" spans="1:3" hidden="1" x14ac:dyDescent="0.3">
      <c r="A21" s="7" t="s">
        <v>41</v>
      </c>
      <c r="B21" s="7" t="s">
        <v>42</v>
      </c>
      <c r="C21" s="11">
        <v>5.4000000000000003E-3</v>
      </c>
    </row>
    <row r="22" spans="1:3" hidden="1" x14ac:dyDescent="0.3">
      <c r="A22" s="7" t="s">
        <v>43</v>
      </c>
      <c r="B22" s="20" t="s">
        <v>44</v>
      </c>
      <c r="C22" s="11">
        <v>5.4000000000000003E-3</v>
      </c>
    </row>
    <row r="23" spans="1:3" hidden="1" x14ac:dyDescent="0.3">
      <c r="A23" s="7" t="s">
        <v>45</v>
      </c>
      <c r="B23" s="20" t="s">
        <v>46</v>
      </c>
      <c r="C23" s="11">
        <v>5.0000000000000001E-3</v>
      </c>
    </row>
    <row r="24" spans="1:3" hidden="1" x14ac:dyDescent="0.3">
      <c r="A24" s="7" t="s">
        <v>47</v>
      </c>
      <c r="B24" s="19" t="s">
        <v>48</v>
      </c>
      <c r="C24" s="11">
        <v>4.4999999999999997E-3</v>
      </c>
    </row>
    <row r="25" spans="1:3" hidden="1" x14ac:dyDescent="0.3">
      <c r="A25" s="7" t="s">
        <v>49</v>
      </c>
      <c r="B25" s="19" t="s">
        <v>50</v>
      </c>
      <c r="C25" s="11">
        <v>3.8999999999999998E-3</v>
      </c>
    </row>
    <row r="26" spans="1:3" hidden="1" x14ac:dyDescent="0.3">
      <c r="A26" s="7" t="s">
        <v>51</v>
      </c>
      <c r="B26" s="7" t="s">
        <v>52</v>
      </c>
      <c r="C26" s="11">
        <v>3.5000000000000001E-3</v>
      </c>
    </row>
    <row r="27" spans="1:3" x14ac:dyDescent="0.3">
      <c r="A27" s="7" t="s">
        <v>53</v>
      </c>
      <c r="B27" s="7" t="s">
        <v>54</v>
      </c>
      <c r="C27" s="11">
        <v>3.3999999999999998E-3</v>
      </c>
    </row>
    <row r="28" spans="1:3" hidden="1" x14ac:dyDescent="0.3">
      <c r="A28" s="7" t="s">
        <v>55</v>
      </c>
      <c r="B28" s="7" t="s">
        <v>56</v>
      </c>
      <c r="C28" s="11">
        <v>3.2000000000000002E-3</v>
      </c>
    </row>
    <row r="29" spans="1:3" hidden="1" x14ac:dyDescent="0.3">
      <c r="A29" s="7" t="s">
        <v>57</v>
      </c>
      <c r="B29" s="7" t="s">
        <v>58</v>
      </c>
      <c r="C29" s="11">
        <v>3.0000000000000001E-3</v>
      </c>
    </row>
    <row r="30" spans="1:3" hidden="1" x14ac:dyDescent="0.3">
      <c r="A30" s="7" t="s">
        <v>59</v>
      </c>
      <c r="B30" s="7" t="s">
        <v>60</v>
      </c>
      <c r="C30" s="11">
        <v>2.8999999999999998E-3</v>
      </c>
    </row>
    <row r="31" spans="1:3" hidden="1" x14ac:dyDescent="0.3">
      <c r="A31" s="7" t="s">
        <v>61</v>
      </c>
      <c r="B31" s="19" t="s">
        <v>62</v>
      </c>
      <c r="C31" s="11">
        <v>2.8E-3</v>
      </c>
    </row>
    <row r="32" spans="1:3" hidden="1" x14ac:dyDescent="0.3">
      <c r="A32" s="7" t="s">
        <v>63</v>
      </c>
      <c r="B32" s="7" t="s">
        <v>64</v>
      </c>
      <c r="C32" s="11">
        <v>2.7000000000000001E-3</v>
      </c>
    </row>
    <row r="33" spans="1:3" hidden="1" x14ac:dyDescent="0.3">
      <c r="A33" s="7" t="s">
        <v>65</v>
      </c>
      <c r="B33" s="19" t="s">
        <v>66</v>
      </c>
      <c r="C33" s="11">
        <v>2.7000000000000001E-3</v>
      </c>
    </row>
    <row r="34" spans="1:3" x14ac:dyDescent="0.3">
      <c r="A34" s="7" t="s">
        <v>67</v>
      </c>
      <c r="B34" s="7" t="s">
        <v>68</v>
      </c>
      <c r="C34" s="11">
        <v>2.3999999999999998E-3</v>
      </c>
    </row>
    <row r="35" spans="1:3" x14ac:dyDescent="0.3">
      <c r="A35" s="7" t="s">
        <v>69</v>
      </c>
      <c r="B35" s="7" t="s">
        <v>70</v>
      </c>
      <c r="C35" s="11">
        <v>2.3999999999999998E-3</v>
      </c>
    </row>
    <row r="36" spans="1:3" hidden="1" x14ac:dyDescent="0.3">
      <c r="A36" s="7" t="s">
        <v>71</v>
      </c>
      <c r="B36" s="7" t="s">
        <v>72</v>
      </c>
      <c r="C36" s="11">
        <v>2.3E-3</v>
      </c>
    </row>
    <row r="37" spans="1:3" hidden="1" x14ac:dyDescent="0.3">
      <c r="A37" s="7" t="s">
        <v>73</v>
      </c>
      <c r="B37" s="19" t="s">
        <v>74</v>
      </c>
      <c r="C37" s="11">
        <v>2.0999999999999999E-3</v>
      </c>
    </row>
    <row r="38" spans="1:3" hidden="1" x14ac:dyDescent="0.3">
      <c r="A38" s="7" t="s">
        <v>75</v>
      </c>
      <c r="B38" s="20" t="s">
        <v>76</v>
      </c>
      <c r="C38" s="11">
        <v>2E-3</v>
      </c>
    </row>
    <row r="39" spans="1:3" hidden="1" x14ac:dyDescent="0.3">
      <c r="A39" s="7" t="s">
        <v>77</v>
      </c>
      <c r="B39" s="7" t="s">
        <v>78</v>
      </c>
      <c r="C39" s="11">
        <v>1.8E-3</v>
      </c>
    </row>
    <row r="40" spans="1:3" hidden="1" x14ac:dyDescent="0.3">
      <c r="A40" s="7" t="s">
        <v>79</v>
      </c>
      <c r="B40" s="7" t="s">
        <v>80</v>
      </c>
      <c r="C40" s="11">
        <v>1.6999999999999999E-3</v>
      </c>
    </row>
    <row r="41" spans="1:3" hidden="1" x14ac:dyDescent="0.3">
      <c r="A41" s="7" t="s">
        <v>81</v>
      </c>
      <c r="B41" s="7" t="s">
        <v>82</v>
      </c>
      <c r="C41" s="11">
        <v>1.6000000000000001E-3</v>
      </c>
    </row>
    <row r="42" spans="1:3" hidden="1" x14ac:dyDescent="0.3">
      <c r="A42" s="7" t="s">
        <v>83</v>
      </c>
      <c r="B42" s="7" t="s">
        <v>84</v>
      </c>
      <c r="C42" s="11">
        <v>1.6000000000000001E-3</v>
      </c>
    </row>
    <row r="43" spans="1:3" hidden="1" x14ac:dyDescent="0.3">
      <c r="A43" s="7" t="s">
        <v>85</v>
      </c>
      <c r="B43" s="7" t="s">
        <v>86</v>
      </c>
      <c r="C43" s="11">
        <v>1.5E-3</v>
      </c>
    </row>
    <row r="44" spans="1:3" hidden="1" x14ac:dyDescent="0.3">
      <c r="A44" s="7" t="s">
        <v>87</v>
      </c>
      <c r="B44" s="7" t="s">
        <v>88</v>
      </c>
      <c r="C44" s="11">
        <v>1.4E-3</v>
      </c>
    </row>
    <row r="45" spans="1:3" x14ac:dyDescent="0.3">
      <c r="A45" s="7" t="s">
        <v>89</v>
      </c>
      <c r="B45" s="7" t="s">
        <v>90</v>
      </c>
      <c r="C45" s="11">
        <v>1.2999999999999999E-3</v>
      </c>
    </row>
    <row r="46" spans="1:3" hidden="1" x14ac:dyDescent="0.3">
      <c r="A46" s="7" t="s">
        <v>91</v>
      </c>
      <c r="B46" s="7" t="s">
        <v>92</v>
      </c>
      <c r="C46" s="11">
        <v>1.2999999999999999E-3</v>
      </c>
    </row>
    <row r="47" spans="1:3" hidden="1" x14ac:dyDescent="0.3">
      <c r="A47" s="7" t="s">
        <v>93</v>
      </c>
      <c r="B47" s="20" t="s">
        <v>94</v>
      </c>
      <c r="C47" s="11">
        <v>1.1999999999999999E-3</v>
      </c>
    </row>
    <row r="48" spans="1:3" x14ac:dyDescent="0.3">
      <c r="A48" s="7" t="s">
        <v>95</v>
      </c>
      <c r="B48" s="7" t="s">
        <v>96</v>
      </c>
      <c r="C48" s="11">
        <v>1.1999999999999999E-3</v>
      </c>
    </row>
    <row r="49" spans="1:6" hidden="1" x14ac:dyDescent="0.3">
      <c r="A49" s="7" t="s">
        <v>97</v>
      </c>
      <c r="B49" s="20" t="s">
        <v>98</v>
      </c>
      <c r="C49" s="11">
        <v>1.1999999999999999E-3</v>
      </c>
    </row>
    <row r="50" spans="1:6" hidden="1" x14ac:dyDescent="0.3">
      <c r="A50" s="7" t="s">
        <v>99</v>
      </c>
      <c r="B50" s="7" t="s">
        <v>100</v>
      </c>
      <c r="C50" s="11">
        <v>1.1000000000000001E-3</v>
      </c>
    </row>
    <row r="51" spans="1:6" hidden="1" x14ac:dyDescent="0.3">
      <c r="A51" s="7" t="s">
        <v>101</v>
      </c>
      <c r="B51" s="20" t="s">
        <v>102</v>
      </c>
      <c r="C51" s="11">
        <v>1E-3</v>
      </c>
      <c r="E51" s="7">
        <f>SUM(C2:C51)</f>
        <v>0.92829999999999968</v>
      </c>
    </row>
    <row r="52" spans="1:6" hidden="1" x14ac:dyDescent="0.3"/>
    <row r="56" spans="1:6" x14ac:dyDescent="0.3">
      <c r="B56" s="7" t="s">
        <v>216</v>
      </c>
      <c r="C56" s="11">
        <f>C22+C23+C38+C49+C47+C51</f>
        <v>1.5799999999999998E-2</v>
      </c>
      <c r="D56" s="7">
        <f>6/50*(1-E51)</f>
        <v>8.6040000000000387E-3</v>
      </c>
      <c r="F56" s="7">
        <f>D56+C56</f>
        <v>2.4404000000000037E-2</v>
      </c>
    </row>
    <row r="57" spans="1:6" x14ac:dyDescent="0.3">
      <c r="B57" s="7" t="s">
        <v>219</v>
      </c>
      <c r="C57" s="11">
        <f>C19+C24+C25+C31+C33+C37</f>
        <v>2.2400000000000003E-2</v>
      </c>
      <c r="D57" s="7">
        <f>6/50*(1-E51)</f>
        <v>8.6040000000000387E-3</v>
      </c>
      <c r="F57" s="7">
        <f>D57+C57</f>
        <v>3.1004000000000042E-2</v>
      </c>
    </row>
    <row r="58" spans="1:6" x14ac:dyDescent="0.3">
      <c r="B58" s="7" t="s">
        <v>220</v>
      </c>
      <c r="C58" s="11">
        <f>C48+C45+C35+C34+C27</f>
        <v>1.0699999999999999E-2</v>
      </c>
      <c r="D58" s="7">
        <f>5/50*(1-E51)</f>
        <v>7.1700000000000323E-3</v>
      </c>
      <c r="F58" s="7">
        <f>D58+C58</f>
        <v>1.7870000000000032E-2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B1:B52" xr:uid="{EE85A6DE-C057-40AE-809A-B2866A0AB69C}">
    <filterColumn colId="0">
      <filters>
        <filter val="安庆市安徽省"/>
        <filter val="阜阳市安徽省"/>
        <filter val="合肥市安徽省"/>
        <filter val="六安市安徽省"/>
        <filter val="芜湖市安徽省"/>
      </filters>
    </filterColumn>
  </autoFilter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B099-CAD1-4013-A3E8-F0D83723484F}">
  <sheetPr filterMode="1"/>
  <dimension ref="A1:F60"/>
  <sheetViews>
    <sheetView workbookViewId="0">
      <selection activeCell="F58" sqref="F58"/>
    </sheetView>
  </sheetViews>
  <sheetFormatPr defaultColWidth="8.86328125" defaultRowHeight="13.5" x14ac:dyDescent="0.3"/>
  <cols>
    <col min="1" max="1" width="8.86328125" style="7"/>
    <col min="2" max="2" width="29.19921875" style="7" bestFit="1" customWidth="1"/>
    <col min="3" max="3" width="8.86328125" style="11"/>
    <col min="4" max="16384" width="8.86328125" style="7"/>
  </cols>
  <sheetData>
    <row r="1" spans="1:5" x14ac:dyDescent="0.3">
      <c r="B1" s="7" t="s">
        <v>1</v>
      </c>
      <c r="C1" s="11" t="s">
        <v>2</v>
      </c>
    </row>
    <row r="2" spans="1:5" hidden="1" x14ac:dyDescent="0.3">
      <c r="A2" s="7">
        <v>1</v>
      </c>
      <c r="B2" s="15" t="s">
        <v>4</v>
      </c>
      <c r="C2" s="11">
        <v>0.1656</v>
      </c>
      <c r="E2" s="7">
        <f>SUM(C4:C15,C18)</f>
        <v>0.43079999999999996</v>
      </c>
    </row>
    <row r="3" spans="1:5" hidden="1" x14ac:dyDescent="0.3">
      <c r="A3" s="7">
        <v>2</v>
      </c>
      <c r="B3" s="15" t="s">
        <v>6</v>
      </c>
      <c r="C3" s="11">
        <v>0.16470000000000001</v>
      </c>
    </row>
    <row r="4" spans="1:5" hidden="1" x14ac:dyDescent="0.3">
      <c r="A4" s="7">
        <v>3</v>
      </c>
      <c r="B4" s="15" t="s">
        <v>10</v>
      </c>
      <c r="C4" s="11">
        <v>6.1100000000000002E-2</v>
      </c>
    </row>
    <row r="5" spans="1:5" hidden="1" x14ac:dyDescent="0.3">
      <c r="A5" s="7">
        <v>4</v>
      </c>
      <c r="B5" s="15" t="s">
        <v>8</v>
      </c>
      <c r="C5" s="11">
        <v>5.1799999999999999E-2</v>
      </c>
    </row>
    <row r="6" spans="1:5" hidden="1" x14ac:dyDescent="0.3">
      <c r="A6" s="7">
        <v>5</v>
      </c>
      <c r="B6" s="15" t="s">
        <v>12</v>
      </c>
      <c r="C6" s="11">
        <v>4.6800000000000001E-2</v>
      </c>
    </row>
    <row r="7" spans="1:5" hidden="1" x14ac:dyDescent="0.3">
      <c r="A7" s="7">
        <v>6</v>
      </c>
      <c r="B7" s="15" t="s">
        <v>18</v>
      </c>
      <c r="C7" s="11">
        <v>3.5299999999999998E-2</v>
      </c>
    </row>
    <row r="8" spans="1:5" hidden="1" x14ac:dyDescent="0.3">
      <c r="A8" s="7">
        <v>7</v>
      </c>
      <c r="B8" s="15" t="s">
        <v>14</v>
      </c>
      <c r="C8" s="11">
        <v>3.4500000000000003E-2</v>
      </c>
    </row>
    <row r="9" spans="1:5" hidden="1" x14ac:dyDescent="0.3">
      <c r="A9" s="7">
        <v>8</v>
      </c>
      <c r="B9" s="15" t="s">
        <v>26</v>
      </c>
      <c r="C9" s="11">
        <v>3.4200000000000001E-2</v>
      </c>
    </row>
    <row r="10" spans="1:5" hidden="1" x14ac:dyDescent="0.3">
      <c r="A10" s="7">
        <v>9</v>
      </c>
      <c r="B10" s="15" t="s">
        <v>22</v>
      </c>
      <c r="C10" s="11">
        <v>3.1699999999999999E-2</v>
      </c>
    </row>
    <row r="11" spans="1:5" hidden="1" x14ac:dyDescent="0.3">
      <c r="A11" s="7">
        <v>10</v>
      </c>
      <c r="B11" s="15" t="s">
        <v>16</v>
      </c>
      <c r="C11" s="11">
        <v>2.9899999999999999E-2</v>
      </c>
    </row>
    <row r="12" spans="1:5" hidden="1" x14ac:dyDescent="0.3">
      <c r="A12" s="7">
        <v>11</v>
      </c>
      <c r="B12" s="15" t="s">
        <v>24</v>
      </c>
      <c r="C12" s="11">
        <v>2.8199999999999999E-2</v>
      </c>
    </row>
    <row r="13" spans="1:5" hidden="1" x14ac:dyDescent="0.3">
      <c r="A13" s="7">
        <v>12</v>
      </c>
      <c r="B13" s="15" t="s">
        <v>28</v>
      </c>
      <c r="C13" s="11">
        <v>2.52E-2</v>
      </c>
    </row>
    <row r="14" spans="1:5" hidden="1" x14ac:dyDescent="0.3">
      <c r="A14" s="7">
        <v>13</v>
      </c>
      <c r="B14" s="15" t="s">
        <v>20</v>
      </c>
      <c r="C14" s="11">
        <v>2.4E-2</v>
      </c>
    </row>
    <row r="15" spans="1:5" hidden="1" x14ac:dyDescent="0.3">
      <c r="A15" s="7">
        <v>14</v>
      </c>
      <c r="B15" s="15" t="s">
        <v>30</v>
      </c>
      <c r="C15" s="11">
        <v>1.9300000000000001E-2</v>
      </c>
    </row>
    <row r="16" spans="1:5" hidden="1" x14ac:dyDescent="0.3">
      <c r="A16" s="7">
        <v>15</v>
      </c>
      <c r="B16" s="7" t="s">
        <v>32</v>
      </c>
      <c r="C16" s="11">
        <v>1.3899999999999999E-2</v>
      </c>
    </row>
    <row r="17" spans="1:3" hidden="1" x14ac:dyDescent="0.3">
      <c r="A17" s="7">
        <v>16</v>
      </c>
      <c r="B17" s="7" t="s">
        <v>38</v>
      </c>
      <c r="C17" s="11">
        <v>1.06E-2</v>
      </c>
    </row>
    <row r="18" spans="1:3" hidden="1" x14ac:dyDescent="0.3">
      <c r="A18" s="7">
        <v>17</v>
      </c>
      <c r="B18" s="15" t="s">
        <v>34</v>
      </c>
      <c r="C18" s="11">
        <v>8.8000000000000005E-3</v>
      </c>
    </row>
    <row r="19" spans="1:3" hidden="1" x14ac:dyDescent="0.3">
      <c r="A19" s="7">
        <v>18</v>
      </c>
      <c r="B19" s="7" t="s">
        <v>48</v>
      </c>
      <c r="C19" s="11">
        <v>6.7999999999999996E-3</v>
      </c>
    </row>
    <row r="20" spans="1:3" hidden="1" x14ac:dyDescent="0.3">
      <c r="A20" s="7">
        <v>19</v>
      </c>
      <c r="B20" s="7" t="s">
        <v>40</v>
      </c>
      <c r="C20" s="11">
        <v>6.4000000000000003E-3</v>
      </c>
    </row>
    <row r="21" spans="1:3" hidden="1" x14ac:dyDescent="0.3">
      <c r="A21" s="7">
        <v>20</v>
      </c>
      <c r="B21" s="7" t="s">
        <v>36</v>
      </c>
      <c r="C21" s="11">
        <v>6.3E-3</v>
      </c>
    </row>
    <row r="22" spans="1:3" hidden="1" x14ac:dyDescent="0.3">
      <c r="A22" s="7">
        <v>21</v>
      </c>
      <c r="B22" s="7" t="s">
        <v>46</v>
      </c>
      <c r="C22" s="11">
        <v>5.7999999999999996E-3</v>
      </c>
    </row>
    <row r="23" spans="1:3" hidden="1" x14ac:dyDescent="0.3">
      <c r="A23" s="7">
        <v>22</v>
      </c>
      <c r="B23" s="7" t="s">
        <v>60</v>
      </c>
      <c r="C23" s="11">
        <v>5.1999999999999998E-3</v>
      </c>
    </row>
    <row r="24" spans="1:3" hidden="1" x14ac:dyDescent="0.3">
      <c r="A24" s="7">
        <v>23</v>
      </c>
      <c r="B24" s="7" t="s">
        <v>78</v>
      </c>
      <c r="C24" s="11">
        <v>5.1999999999999998E-3</v>
      </c>
    </row>
    <row r="25" spans="1:3" hidden="1" x14ac:dyDescent="0.3">
      <c r="A25" s="7">
        <v>24</v>
      </c>
      <c r="B25" s="7" t="s">
        <v>42</v>
      </c>
      <c r="C25" s="11">
        <v>5.1000000000000004E-3</v>
      </c>
    </row>
    <row r="26" spans="1:3" hidden="1" x14ac:dyDescent="0.3">
      <c r="A26" s="7">
        <v>25</v>
      </c>
      <c r="B26" s="7" t="s">
        <v>44</v>
      </c>
      <c r="C26" s="11">
        <v>5.1000000000000004E-3</v>
      </c>
    </row>
    <row r="27" spans="1:3" hidden="1" x14ac:dyDescent="0.3">
      <c r="A27" s="7">
        <v>26</v>
      </c>
      <c r="B27" s="7" t="s">
        <v>50</v>
      </c>
      <c r="C27" s="11">
        <v>4.8999999999999998E-3</v>
      </c>
    </row>
    <row r="28" spans="1:3" hidden="1" x14ac:dyDescent="0.3">
      <c r="A28" s="7">
        <v>27</v>
      </c>
      <c r="B28" s="7" t="s">
        <v>64</v>
      </c>
      <c r="C28" s="11">
        <v>4.1999999999999997E-3</v>
      </c>
    </row>
    <row r="29" spans="1:3" hidden="1" x14ac:dyDescent="0.3">
      <c r="A29" s="7">
        <v>28</v>
      </c>
      <c r="B29" s="7" t="s">
        <v>66</v>
      </c>
      <c r="C29" s="11">
        <v>4.0000000000000001E-3</v>
      </c>
    </row>
    <row r="30" spans="1:3" hidden="1" x14ac:dyDescent="0.3">
      <c r="A30" s="7">
        <v>29</v>
      </c>
      <c r="B30" s="7" t="s">
        <v>52</v>
      </c>
      <c r="C30" s="11">
        <v>3.7000000000000002E-3</v>
      </c>
    </row>
    <row r="31" spans="1:3" hidden="1" x14ac:dyDescent="0.3">
      <c r="A31" s="7">
        <v>30</v>
      </c>
      <c r="B31" s="7" t="s">
        <v>62</v>
      </c>
      <c r="C31" s="11">
        <v>3.7000000000000002E-3</v>
      </c>
    </row>
    <row r="32" spans="1:3" hidden="1" x14ac:dyDescent="0.3">
      <c r="A32" s="7">
        <v>31</v>
      </c>
      <c r="B32" s="7" t="s">
        <v>80</v>
      </c>
      <c r="C32" s="11">
        <v>3.5999999999999999E-3</v>
      </c>
    </row>
    <row r="33" spans="1:3" hidden="1" x14ac:dyDescent="0.3">
      <c r="A33" s="7">
        <v>32</v>
      </c>
      <c r="B33" s="7" t="s">
        <v>72</v>
      </c>
      <c r="C33" s="11">
        <v>2.8999999999999998E-3</v>
      </c>
    </row>
    <row r="34" spans="1:3" x14ac:dyDescent="0.3">
      <c r="A34" s="7">
        <v>33</v>
      </c>
      <c r="B34" s="7" t="s">
        <v>54</v>
      </c>
      <c r="C34" s="11">
        <v>2.8999999999999998E-3</v>
      </c>
    </row>
    <row r="35" spans="1:3" hidden="1" x14ac:dyDescent="0.3">
      <c r="A35" s="7">
        <v>34</v>
      </c>
      <c r="B35" s="7" t="s">
        <v>82</v>
      </c>
      <c r="C35" s="11">
        <v>2.8999999999999998E-3</v>
      </c>
    </row>
    <row r="36" spans="1:3" hidden="1" x14ac:dyDescent="0.3">
      <c r="A36" s="7">
        <v>35</v>
      </c>
      <c r="B36" s="7" t="s">
        <v>76</v>
      </c>
      <c r="C36" s="11">
        <v>2.8E-3</v>
      </c>
    </row>
    <row r="37" spans="1:3" hidden="1" x14ac:dyDescent="0.3">
      <c r="A37" s="7">
        <v>36</v>
      </c>
      <c r="B37" s="7" t="s">
        <v>56</v>
      </c>
      <c r="C37" s="11">
        <v>2.8E-3</v>
      </c>
    </row>
    <row r="38" spans="1:3" hidden="1" x14ac:dyDescent="0.3">
      <c r="A38" s="7">
        <v>37</v>
      </c>
      <c r="B38" s="7" t="s">
        <v>74</v>
      </c>
      <c r="C38" s="11">
        <v>2.8E-3</v>
      </c>
    </row>
    <row r="39" spans="1:3" hidden="1" x14ac:dyDescent="0.3">
      <c r="A39" s="7">
        <v>38</v>
      </c>
      <c r="B39" s="7" t="s">
        <v>92</v>
      </c>
      <c r="C39" s="11">
        <v>2.5999999999999999E-3</v>
      </c>
    </row>
    <row r="40" spans="1:3" hidden="1" x14ac:dyDescent="0.3">
      <c r="A40" s="7">
        <v>39</v>
      </c>
      <c r="B40" s="7" t="s">
        <v>88</v>
      </c>
      <c r="C40" s="11">
        <v>2.3999999999999998E-3</v>
      </c>
    </row>
    <row r="41" spans="1:3" x14ac:dyDescent="0.3">
      <c r="A41" s="7">
        <v>40</v>
      </c>
      <c r="B41" s="7" t="s">
        <v>68</v>
      </c>
      <c r="C41" s="11">
        <v>2.3999999999999998E-3</v>
      </c>
    </row>
    <row r="42" spans="1:3" hidden="1" x14ac:dyDescent="0.3">
      <c r="A42" s="7">
        <v>41</v>
      </c>
      <c r="B42" s="7" t="s">
        <v>94</v>
      </c>
      <c r="C42" s="11">
        <v>2E-3</v>
      </c>
    </row>
    <row r="43" spans="1:3" hidden="1" x14ac:dyDescent="0.3">
      <c r="A43" s="7">
        <v>42</v>
      </c>
      <c r="B43" s="7" t="s">
        <v>103</v>
      </c>
      <c r="C43" s="11">
        <v>1.9E-3</v>
      </c>
    </row>
    <row r="44" spans="1:3" hidden="1" x14ac:dyDescent="0.3">
      <c r="A44" s="7">
        <v>43</v>
      </c>
      <c r="B44" s="7" t="s">
        <v>104</v>
      </c>
      <c r="C44" s="11">
        <v>1.9E-3</v>
      </c>
    </row>
    <row r="45" spans="1:3" x14ac:dyDescent="0.3">
      <c r="A45" s="7">
        <v>44</v>
      </c>
      <c r="B45" s="7" t="s">
        <v>70</v>
      </c>
      <c r="C45" s="11">
        <v>1.8E-3</v>
      </c>
    </row>
    <row r="46" spans="1:3" hidden="1" x14ac:dyDescent="0.3">
      <c r="A46" s="7">
        <v>45</v>
      </c>
      <c r="B46" s="7" t="s">
        <v>98</v>
      </c>
      <c r="C46" s="11">
        <v>1.6999999999999999E-3</v>
      </c>
    </row>
    <row r="47" spans="1:3" hidden="1" x14ac:dyDescent="0.3">
      <c r="A47" s="7">
        <v>46</v>
      </c>
      <c r="B47" s="7" t="s">
        <v>105</v>
      </c>
      <c r="C47" s="11">
        <v>1.6999999999999999E-3</v>
      </c>
    </row>
    <row r="48" spans="1:3" hidden="1" x14ac:dyDescent="0.3">
      <c r="A48" s="7">
        <v>47</v>
      </c>
      <c r="B48" s="7" t="s">
        <v>84</v>
      </c>
      <c r="C48" s="11">
        <v>1.6000000000000001E-3</v>
      </c>
    </row>
    <row r="49" spans="1:6" hidden="1" x14ac:dyDescent="0.3">
      <c r="A49" s="7">
        <v>48</v>
      </c>
      <c r="B49" s="7" t="s">
        <v>58</v>
      </c>
      <c r="C49" s="11">
        <v>1.5E-3</v>
      </c>
    </row>
    <row r="50" spans="1:6" hidden="1" x14ac:dyDescent="0.3">
      <c r="A50" s="7">
        <v>49</v>
      </c>
      <c r="B50" s="7" t="s">
        <v>106</v>
      </c>
      <c r="C50" s="11">
        <v>1.5E-3</v>
      </c>
    </row>
    <row r="51" spans="1:6" hidden="1" x14ac:dyDescent="0.3">
      <c r="A51" s="7">
        <v>50</v>
      </c>
      <c r="B51" s="7" t="s">
        <v>100</v>
      </c>
      <c r="C51" s="11">
        <v>1.4E-3</v>
      </c>
      <c r="E51" s="7">
        <f>SUM(C2:C51)</f>
        <v>0.89710000000000034</v>
      </c>
    </row>
    <row r="52" spans="1:6" hidden="1" x14ac:dyDescent="0.3"/>
    <row r="56" spans="1:6" x14ac:dyDescent="0.3">
      <c r="B56" s="7" t="s">
        <v>216</v>
      </c>
      <c r="C56" s="11">
        <f>C22+C26+C36+C42+C46</f>
        <v>1.7399999999999999E-2</v>
      </c>
      <c r="D56" s="7">
        <f>5/50*(1-E51)</f>
        <v>1.0289999999999966E-2</v>
      </c>
      <c r="F56" s="7">
        <f>D56+C56</f>
        <v>2.7689999999999965E-2</v>
      </c>
    </row>
    <row r="57" spans="1:6" x14ac:dyDescent="0.3">
      <c r="B57" s="7" t="s">
        <v>219</v>
      </c>
      <c r="C57" s="11">
        <f>C38+C31+C29+C27+C19+C17</f>
        <v>3.2800000000000003E-2</v>
      </c>
      <c r="D57" s="7">
        <f>6/50*(1-E51)</f>
        <v>1.2347999999999958E-2</v>
      </c>
      <c r="F57" s="7">
        <f>D57+C57</f>
        <v>4.5147999999999959E-2</v>
      </c>
    </row>
    <row r="58" spans="1:6" x14ac:dyDescent="0.3">
      <c r="B58" s="7" t="s">
        <v>220</v>
      </c>
      <c r="C58" s="11">
        <f>C45+C41+C34</f>
        <v>7.0999999999999995E-3</v>
      </c>
      <c r="D58" s="7">
        <f>3/50*(1-E51)</f>
        <v>6.173999999999979E-3</v>
      </c>
      <c r="F58" s="7">
        <f>D58+C58</f>
        <v>1.3273999999999979E-2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2" xr:uid="{9350F352-921C-464D-9866-BEA58CEEE116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B072-768A-472F-B5E9-8904A024A215}">
  <sheetPr filterMode="1"/>
  <dimension ref="A1:F60"/>
  <sheetViews>
    <sheetView workbookViewId="0">
      <selection activeCell="F58" sqref="F58"/>
    </sheetView>
  </sheetViews>
  <sheetFormatPr defaultColWidth="8.86328125" defaultRowHeight="13.5" x14ac:dyDescent="0.3"/>
  <cols>
    <col min="1" max="1" width="3.53125" style="3" bestFit="1" customWidth="1"/>
    <col min="2" max="2" width="29.19921875" style="3" bestFit="1" customWidth="1"/>
    <col min="3" max="3" width="7.53125" style="24" bestFit="1" customWidth="1"/>
    <col min="4" max="16384" width="8.86328125" style="3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0.1701</v>
      </c>
    </row>
    <row r="3" spans="1:5" ht="13.9" hidden="1" thickBot="1" x14ac:dyDescent="0.35">
      <c r="A3" s="4">
        <v>2</v>
      </c>
      <c r="B3" s="15" t="s">
        <v>4</v>
      </c>
      <c r="C3" s="16">
        <v>0.1593</v>
      </c>
    </row>
    <row r="4" spans="1:5" ht="13.9" hidden="1" thickBot="1" x14ac:dyDescent="0.35">
      <c r="A4" s="4">
        <v>3</v>
      </c>
      <c r="B4" s="15" t="s">
        <v>10</v>
      </c>
      <c r="C4" s="16">
        <v>5.8700000000000002E-2</v>
      </c>
      <c r="E4" s="3">
        <f>SUM(C4:C15,C19)</f>
        <v>0.41499999999999998</v>
      </c>
    </row>
    <row r="5" spans="1:5" ht="13.9" hidden="1" thickBot="1" x14ac:dyDescent="0.35">
      <c r="A5" s="4">
        <v>4</v>
      </c>
      <c r="B5" s="15" t="s">
        <v>8</v>
      </c>
      <c r="C5" s="16">
        <v>4.7399999999999998E-2</v>
      </c>
    </row>
    <row r="6" spans="1:5" ht="13.9" hidden="1" thickBot="1" x14ac:dyDescent="0.35">
      <c r="A6" s="4">
        <v>5</v>
      </c>
      <c r="B6" s="15" t="s">
        <v>12</v>
      </c>
      <c r="C6" s="16">
        <v>4.1700000000000001E-2</v>
      </c>
    </row>
    <row r="7" spans="1:5" ht="13.9" hidden="1" thickBot="1" x14ac:dyDescent="0.35">
      <c r="A7" s="4">
        <v>6</v>
      </c>
      <c r="B7" s="15" t="s">
        <v>26</v>
      </c>
      <c r="C7" s="16">
        <v>3.4200000000000001E-2</v>
      </c>
    </row>
    <row r="8" spans="1:5" ht="13.9" hidden="1" thickBot="1" x14ac:dyDescent="0.35">
      <c r="A8" s="4">
        <v>7</v>
      </c>
      <c r="B8" s="15" t="s">
        <v>18</v>
      </c>
      <c r="C8" s="16">
        <v>3.4099999999999998E-2</v>
      </c>
    </row>
    <row r="9" spans="1:5" ht="13.9" hidden="1" thickBot="1" x14ac:dyDescent="0.35">
      <c r="A9" s="4">
        <v>8</v>
      </c>
      <c r="B9" s="15" t="s">
        <v>24</v>
      </c>
      <c r="C9" s="16">
        <v>3.3799999999999997E-2</v>
      </c>
    </row>
    <row r="10" spans="1:5" ht="13.9" hidden="1" thickBot="1" x14ac:dyDescent="0.35">
      <c r="A10" s="4">
        <v>9</v>
      </c>
      <c r="B10" s="15" t="s">
        <v>22</v>
      </c>
      <c r="C10" s="16">
        <v>3.32E-2</v>
      </c>
    </row>
    <row r="11" spans="1:5" ht="13.9" hidden="1" thickBot="1" x14ac:dyDescent="0.35">
      <c r="A11" s="4">
        <v>10</v>
      </c>
      <c r="B11" s="15" t="s">
        <v>28</v>
      </c>
      <c r="C11" s="16">
        <v>3.1099999999999999E-2</v>
      </c>
    </row>
    <row r="12" spans="1:5" ht="13.9" hidden="1" thickBot="1" x14ac:dyDescent="0.35">
      <c r="A12" s="4">
        <v>11</v>
      </c>
      <c r="B12" s="15" t="s">
        <v>14</v>
      </c>
      <c r="C12" s="16">
        <v>2.7900000000000001E-2</v>
      </c>
    </row>
    <row r="13" spans="1:5" ht="13.9" hidden="1" thickBot="1" x14ac:dyDescent="0.35">
      <c r="A13" s="4">
        <v>12</v>
      </c>
      <c r="B13" s="15" t="s">
        <v>16</v>
      </c>
      <c r="C13" s="16">
        <v>2.3900000000000001E-2</v>
      </c>
    </row>
    <row r="14" spans="1:5" ht="13.9" hidden="1" thickBot="1" x14ac:dyDescent="0.35">
      <c r="A14" s="4">
        <v>13</v>
      </c>
      <c r="B14" s="15" t="s">
        <v>30</v>
      </c>
      <c r="C14" s="16">
        <v>0.02</v>
      </c>
    </row>
    <row r="15" spans="1:5" ht="13.9" hidden="1" thickBot="1" x14ac:dyDescent="0.35">
      <c r="A15" s="4">
        <v>14</v>
      </c>
      <c r="B15" s="15" t="s">
        <v>20</v>
      </c>
      <c r="C15" s="16">
        <v>0.02</v>
      </c>
    </row>
    <row r="16" spans="1:5" ht="13.9" hidden="1" thickBot="1" x14ac:dyDescent="0.35">
      <c r="A16" s="4">
        <v>15</v>
      </c>
      <c r="B16" s="5" t="s">
        <v>107</v>
      </c>
      <c r="C16" s="16">
        <v>1.2200000000000001E-2</v>
      </c>
    </row>
    <row r="17" spans="1:3" ht="13.9" hidden="1" thickBot="1" x14ac:dyDescent="0.35">
      <c r="A17" s="4">
        <v>16</v>
      </c>
      <c r="B17" s="5" t="s">
        <v>108</v>
      </c>
      <c r="C17" s="16">
        <v>9.1999999999999998E-3</v>
      </c>
    </row>
    <row r="18" spans="1:3" ht="13.9" hidden="1" thickBot="1" x14ac:dyDescent="0.35">
      <c r="A18" s="4">
        <v>17</v>
      </c>
      <c r="B18" s="5" t="s">
        <v>109</v>
      </c>
      <c r="C18" s="16">
        <v>8.9999999999999993E-3</v>
      </c>
    </row>
    <row r="19" spans="1:3" ht="13.9" hidden="1" thickBot="1" x14ac:dyDescent="0.35">
      <c r="A19" s="4">
        <v>18</v>
      </c>
      <c r="B19" s="15" t="s">
        <v>34</v>
      </c>
      <c r="C19" s="16">
        <v>8.9999999999999993E-3</v>
      </c>
    </row>
    <row r="20" spans="1:3" ht="13.9" hidden="1" thickBot="1" x14ac:dyDescent="0.35">
      <c r="A20" s="4">
        <v>19</v>
      </c>
      <c r="B20" s="5" t="s">
        <v>110</v>
      </c>
      <c r="C20" s="16">
        <v>6.7999999999999996E-3</v>
      </c>
    </row>
    <row r="21" spans="1:3" ht="13.9" hidden="1" thickBot="1" x14ac:dyDescent="0.35">
      <c r="A21" s="4">
        <v>20</v>
      </c>
      <c r="B21" s="5" t="s">
        <v>111</v>
      </c>
      <c r="C21" s="16">
        <v>5.4000000000000003E-3</v>
      </c>
    </row>
    <row r="22" spans="1:3" ht="13.9" hidden="1" thickBot="1" x14ac:dyDescent="0.35">
      <c r="A22" s="4">
        <v>21</v>
      </c>
      <c r="B22" s="5" t="s">
        <v>112</v>
      </c>
      <c r="C22" s="16">
        <v>5.0000000000000001E-3</v>
      </c>
    </row>
    <row r="23" spans="1:3" ht="13.9" hidden="1" thickBot="1" x14ac:dyDescent="0.35">
      <c r="A23" s="4">
        <v>22</v>
      </c>
      <c r="B23" s="5" t="s">
        <v>113</v>
      </c>
      <c r="C23" s="16">
        <v>4.8999999999999998E-3</v>
      </c>
    </row>
    <row r="24" spans="1:3" ht="13.9" hidden="1" thickBot="1" x14ac:dyDescent="0.35">
      <c r="A24" s="4">
        <v>23</v>
      </c>
      <c r="B24" s="5" t="s">
        <v>114</v>
      </c>
      <c r="C24" s="16">
        <v>4.4000000000000003E-3</v>
      </c>
    </row>
    <row r="25" spans="1:3" ht="13.9" hidden="1" thickBot="1" x14ac:dyDescent="0.35">
      <c r="A25" s="4">
        <v>24</v>
      </c>
      <c r="B25" s="5" t="s">
        <v>115</v>
      </c>
      <c r="C25" s="16">
        <v>4.1999999999999997E-3</v>
      </c>
    </row>
    <row r="26" spans="1:3" ht="13.9" thickBot="1" x14ac:dyDescent="0.35">
      <c r="A26" s="4">
        <v>25</v>
      </c>
      <c r="B26" s="5" t="s">
        <v>116</v>
      </c>
      <c r="C26" s="16">
        <v>4.1000000000000003E-3</v>
      </c>
    </row>
    <row r="27" spans="1:3" ht="13.9" hidden="1" thickBot="1" x14ac:dyDescent="0.35">
      <c r="A27" s="4">
        <v>26</v>
      </c>
      <c r="B27" s="5" t="s">
        <v>117</v>
      </c>
      <c r="C27" s="16">
        <v>3.8999999999999998E-3</v>
      </c>
    </row>
    <row r="28" spans="1:3" ht="13.9" hidden="1" thickBot="1" x14ac:dyDescent="0.35">
      <c r="A28" s="4">
        <v>27</v>
      </c>
      <c r="B28" s="5" t="s">
        <v>118</v>
      </c>
      <c r="C28" s="16">
        <v>3.8E-3</v>
      </c>
    </row>
    <row r="29" spans="1:3" ht="13.9" hidden="1" thickBot="1" x14ac:dyDescent="0.35">
      <c r="A29" s="4">
        <v>28</v>
      </c>
      <c r="B29" s="5" t="s">
        <v>119</v>
      </c>
      <c r="C29" s="16">
        <v>3.5000000000000001E-3</v>
      </c>
    </row>
    <row r="30" spans="1:3" ht="13.9" hidden="1" thickBot="1" x14ac:dyDescent="0.35">
      <c r="A30" s="4">
        <v>29</v>
      </c>
      <c r="B30" s="5" t="s">
        <v>120</v>
      </c>
      <c r="C30" s="16">
        <v>3.5000000000000001E-3</v>
      </c>
    </row>
    <row r="31" spans="1:3" ht="13.9" hidden="1" thickBot="1" x14ac:dyDescent="0.35">
      <c r="A31" s="4">
        <v>30</v>
      </c>
      <c r="B31" s="5" t="s">
        <v>121</v>
      </c>
      <c r="C31" s="16">
        <v>3.3E-3</v>
      </c>
    </row>
    <row r="32" spans="1:3" ht="13.9" hidden="1" thickBot="1" x14ac:dyDescent="0.35">
      <c r="A32" s="4">
        <v>31</v>
      </c>
      <c r="B32" s="5" t="s">
        <v>122</v>
      </c>
      <c r="C32" s="16">
        <v>3.3E-3</v>
      </c>
    </row>
    <row r="33" spans="1:3" ht="13.9" hidden="1" thickBot="1" x14ac:dyDescent="0.35">
      <c r="A33" s="4">
        <v>32</v>
      </c>
      <c r="B33" s="5" t="s">
        <v>123</v>
      </c>
      <c r="C33" s="16">
        <v>3.0000000000000001E-3</v>
      </c>
    </row>
    <row r="34" spans="1:3" ht="13.9" hidden="1" thickBot="1" x14ac:dyDescent="0.35">
      <c r="A34" s="4">
        <v>33</v>
      </c>
      <c r="B34" s="5" t="s">
        <v>124</v>
      </c>
      <c r="C34" s="16">
        <v>2.8999999999999998E-3</v>
      </c>
    </row>
    <row r="35" spans="1:3" ht="13.9" thickBot="1" x14ac:dyDescent="0.35">
      <c r="A35" s="4">
        <v>34</v>
      </c>
      <c r="B35" s="5" t="s">
        <v>125</v>
      </c>
      <c r="C35" s="16">
        <v>2.8E-3</v>
      </c>
    </row>
    <row r="36" spans="1:3" ht="13.9" hidden="1" thickBot="1" x14ac:dyDescent="0.35">
      <c r="A36" s="4">
        <v>35</v>
      </c>
      <c r="B36" s="5" t="s">
        <v>126</v>
      </c>
      <c r="C36" s="16">
        <v>2.5999999999999999E-3</v>
      </c>
    </row>
    <row r="37" spans="1:3" ht="13.9" hidden="1" thickBot="1" x14ac:dyDescent="0.35">
      <c r="A37" s="4">
        <v>36</v>
      </c>
      <c r="B37" s="5" t="s">
        <v>127</v>
      </c>
      <c r="C37" s="16">
        <v>2.5000000000000001E-3</v>
      </c>
    </row>
    <row r="38" spans="1:3" ht="13.9" hidden="1" thickBot="1" x14ac:dyDescent="0.35">
      <c r="A38" s="4">
        <v>37</v>
      </c>
      <c r="B38" s="5" t="s">
        <v>128</v>
      </c>
      <c r="C38" s="16">
        <v>2.3E-3</v>
      </c>
    </row>
    <row r="39" spans="1:3" ht="13.9" hidden="1" thickBot="1" x14ac:dyDescent="0.35">
      <c r="A39" s="4">
        <v>38</v>
      </c>
      <c r="B39" s="5" t="s">
        <v>129</v>
      </c>
      <c r="C39" s="16">
        <v>2.3E-3</v>
      </c>
    </row>
    <row r="40" spans="1:3" ht="13.9" hidden="1" thickBot="1" x14ac:dyDescent="0.35">
      <c r="A40" s="4">
        <v>39</v>
      </c>
      <c r="B40" s="5" t="s">
        <v>130</v>
      </c>
      <c r="C40" s="16">
        <v>2.3E-3</v>
      </c>
    </row>
    <row r="41" spans="1:3" ht="13.9" hidden="1" thickBot="1" x14ac:dyDescent="0.35">
      <c r="A41" s="4">
        <v>40</v>
      </c>
      <c r="B41" s="5" t="s">
        <v>131</v>
      </c>
      <c r="C41" s="16">
        <v>2.2000000000000001E-3</v>
      </c>
    </row>
    <row r="42" spans="1:3" ht="13.9" thickBot="1" x14ac:dyDescent="0.35">
      <c r="A42" s="4">
        <v>41</v>
      </c>
      <c r="B42" s="5" t="s">
        <v>132</v>
      </c>
      <c r="C42" s="16">
        <v>2.0999999999999999E-3</v>
      </c>
    </row>
    <row r="43" spans="1:3" ht="13.9" hidden="1" thickBot="1" x14ac:dyDescent="0.35">
      <c r="A43" s="4">
        <v>42</v>
      </c>
      <c r="B43" s="5" t="s">
        <v>133</v>
      </c>
      <c r="C43" s="16">
        <v>2.0999999999999999E-3</v>
      </c>
    </row>
    <row r="44" spans="1:3" ht="13.9" hidden="1" thickBot="1" x14ac:dyDescent="0.35">
      <c r="A44" s="4">
        <v>43</v>
      </c>
      <c r="B44" s="5" t="s">
        <v>134</v>
      </c>
      <c r="C44" s="16">
        <v>2.0999999999999999E-3</v>
      </c>
    </row>
    <row r="45" spans="1:3" ht="13.9" hidden="1" thickBot="1" x14ac:dyDescent="0.35">
      <c r="A45" s="4">
        <v>44</v>
      </c>
      <c r="B45" s="5" t="s">
        <v>135</v>
      </c>
      <c r="C45" s="16">
        <v>1.9E-3</v>
      </c>
    </row>
    <row r="46" spans="1:3" ht="13.9" hidden="1" thickBot="1" x14ac:dyDescent="0.35">
      <c r="A46" s="4">
        <v>45</v>
      </c>
      <c r="B46" s="5" t="s">
        <v>136</v>
      </c>
      <c r="C46" s="16">
        <v>1.9E-3</v>
      </c>
    </row>
    <row r="47" spans="1:3" ht="13.9" hidden="1" thickBot="1" x14ac:dyDescent="0.35">
      <c r="A47" s="4">
        <v>46</v>
      </c>
      <c r="B47" s="5" t="s">
        <v>137</v>
      </c>
      <c r="C47" s="16">
        <v>1.8E-3</v>
      </c>
    </row>
    <row r="48" spans="1:3" ht="13.9" hidden="1" thickBot="1" x14ac:dyDescent="0.35">
      <c r="A48" s="4">
        <v>47</v>
      </c>
      <c r="B48" s="5" t="s">
        <v>138</v>
      </c>
      <c r="C48" s="16">
        <v>1.8E-3</v>
      </c>
    </row>
    <row r="49" spans="1:6" ht="13.9" hidden="1" thickBot="1" x14ac:dyDescent="0.35">
      <c r="A49" s="4">
        <v>48</v>
      </c>
      <c r="B49" s="5" t="s">
        <v>139</v>
      </c>
      <c r="C49" s="16">
        <v>1.8E-3</v>
      </c>
    </row>
    <row r="50" spans="1:6" ht="13.9" hidden="1" thickBot="1" x14ac:dyDescent="0.35">
      <c r="A50" s="4">
        <v>49</v>
      </c>
      <c r="B50" s="5" t="s">
        <v>140</v>
      </c>
      <c r="C50" s="16">
        <v>1.8E-3</v>
      </c>
    </row>
    <row r="51" spans="1:6" ht="13.9" hidden="1" thickBot="1" x14ac:dyDescent="0.35">
      <c r="A51" s="4">
        <v>50</v>
      </c>
      <c r="B51" s="5" t="s">
        <v>141</v>
      </c>
      <c r="C51" s="16">
        <v>1.8E-3</v>
      </c>
      <c r="E51" s="24">
        <f>SUM(C2:C51)</f>
        <v>0.8728999999999999</v>
      </c>
    </row>
    <row r="52" spans="1:6" hidden="1" x14ac:dyDescent="0.3"/>
    <row r="56" spans="1:6" x14ac:dyDescent="0.3">
      <c r="B56" s="7" t="s">
        <v>216</v>
      </c>
      <c r="C56" s="24">
        <f>C28+C29+C38+C39+C49+C50</f>
        <v>1.55E-2</v>
      </c>
      <c r="D56" s="3">
        <f>6/50*(1-E51)</f>
        <v>1.5252000000000012E-2</v>
      </c>
      <c r="F56" s="3">
        <f>D56+C56</f>
        <v>3.0752000000000012E-2</v>
      </c>
    </row>
    <row r="57" spans="1:6" x14ac:dyDescent="0.3">
      <c r="B57" s="7" t="s">
        <v>219</v>
      </c>
      <c r="C57" s="24">
        <f>C32+C30+C24+C22+C21+C16</f>
        <v>3.3800000000000004E-2</v>
      </c>
      <c r="D57" s="3">
        <f>6/50*(1-E51)</f>
        <v>1.5252000000000012E-2</v>
      </c>
      <c r="F57" s="7">
        <f>D57+C57</f>
        <v>4.9052000000000012E-2</v>
      </c>
    </row>
    <row r="58" spans="1:6" x14ac:dyDescent="0.3">
      <c r="B58" s="7" t="s">
        <v>220</v>
      </c>
      <c r="C58" s="24">
        <f>C42+C35+C26</f>
        <v>9.0000000000000011E-3</v>
      </c>
      <c r="D58" s="3">
        <f>3/50*(1-E51)</f>
        <v>7.626000000000006E-3</v>
      </c>
      <c r="F58" s="7">
        <f>D58+C58</f>
        <v>1.6626000000000009E-2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2" xr:uid="{1583C456-ACCD-4F2A-9948-D24D3D3AD9F8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5D6F-95A0-4681-89BF-57A0D84AA9A7}">
  <sheetPr filterMode="1"/>
  <dimension ref="A1:F60"/>
  <sheetViews>
    <sheetView workbookViewId="0">
      <selection activeCell="F58" sqref="F58"/>
    </sheetView>
  </sheetViews>
  <sheetFormatPr defaultColWidth="8.86328125" defaultRowHeight="13.5" x14ac:dyDescent="0.3"/>
  <cols>
    <col min="1" max="1" width="8.86328125" style="21"/>
    <col min="2" max="2" width="29.19921875" style="21" bestFit="1" customWidth="1"/>
    <col min="3" max="3" width="8.86328125" style="22"/>
    <col min="4" max="16384" width="8.86328125" style="21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0.1767</v>
      </c>
      <c r="E2" s="22">
        <f>SUM(C4:C15,C18)</f>
        <v>0.40090000000000003</v>
      </c>
    </row>
    <row r="3" spans="1:5" ht="13.9" hidden="1" thickBot="1" x14ac:dyDescent="0.35">
      <c r="A3" s="4">
        <v>2</v>
      </c>
      <c r="B3" s="15" t="s">
        <v>4</v>
      </c>
      <c r="C3" s="16">
        <v>0.14580000000000001</v>
      </c>
    </row>
    <row r="4" spans="1:5" ht="13.9" hidden="1" thickBot="1" x14ac:dyDescent="0.35">
      <c r="A4" s="4">
        <v>3</v>
      </c>
      <c r="B4" s="15" t="s">
        <v>10</v>
      </c>
      <c r="C4" s="16">
        <v>6.0400000000000002E-2</v>
      </c>
    </row>
    <row r="5" spans="1:5" ht="13.9" hidden="1" thickBot="1" x14ac:dyDescent="0.35">
      <c r="A5" s="4">
        <v>4</v>
      </c>
      <c r="B5" s="15" t="s">
        <v>8</v>
      </c>
      <c r="C5" s="16">
        <v>4.48E-2</v>
      </c>
    </row>
    <row r="6" spans="1:5" ht="13.9" hidden="1" thickBot="1" x14ac:dyDescent="0.35">
      <c r="A6" s="4">
        <v>5</v>
      </c>
      <c r="B6" s="15" t="s">
        <v>12</v>
      </c>
      <c r="C6" s="16">
        <v>3.9899999999999998E-2</v>
      </c>
    </row>
    <row r="7" spans="1:5" ht="13.9" hidden="1" thickBot="1" x14ac:dyDescent="0.35">
      <c r="A7" s="4">
        <v>6</v>
      </c>
      <c r="B7" s="15" t="s">
        <v>28</v>
      </c>
      <c r="C7" s="16">
        <v>3.7199999999999997E-2</v>
      </c>
    </row>
    <row r="8" spans="1:5" ht="13.9" hidden="1" thickBot="1" x14ac:dyDescent="0.35">
      <c r="A8" s="4">
        <v>7</v>
      </c>
      <c r="B8" s="15" t="s">
        <v>22</v>
      </c>
      <c r="C8" s="16">
        <v>3.4299999999999997E-2</v>
      </c>
    </row>
    <row r="9" spans="1:5" ht="13.9" hidden="1" thickBot="1" x14ac:dyDescent="0.35">
      <c r="A9" s="4">
        <v>8</v>
      </c>
      <c r="B9" s="15" t="s">
        <v>26</v>
      </c>
      <c r="C9" s="16">
        <v>3.3599999999999998E-2</v>
      </c>
    </row>
    <row r="10" spans="1:5" ht="13.9" hidden="1" thickBot="1" x14ac:dyDescent="0.35">
      <c r="A10" s="4">
        <v>9</v>
      </c>
      <c r="B10" s="15" t="s">
        <v>18</v>
      </c>
      <c r="C10" s="16">
        <v>3.2000000000000001E-2</v>
      </c>
    </row>
    <row r="11" spans="1:5" ht="13.9" hidden="1" thickBot="1" x14ac:dyDescent="0.35">
      <c r="A11" s="4">
        <v>10</v>
      </c>
      <c r="B11" s="15" t="s">
        <v>24</v>
      </c>
      <c r="C11" s="16">
        <v>3.1899999999999998E-2</v>
      </c>
    </row>
    <row r="12" spans="1:5" ht="13.9" hidden="1" thickBot="1" x14ac:dyDescent="0.35">
      <c r="A12" s="4">
        <v>11</v>
      </c>
      <c r="B12" s="15" t="s">
        <v>14</v>
      </c>
      <c r="C12" s="16">
        <v>2.2599999999999999E-2</v>
      </c>
    </row>
    <row r="13" spans="1:5" ht="13.9" hidden="1" thickBot="1" x14ac:dyDescent="0.35">
      <c r="A13" s="4">
        <v>12</v>
      </c>
      <c r="B13" s="15" t="s">
        <v>20</v>
      </c>
      <c r="C13" s="16">
        <v>1.9599999999999999E-2</v>
      </c>
    </row>
    <row r="14" spans="1:5" ht="13.9" hidden="1" thickBot="1" x14ac:dyDescent="0.35">
      <c r="A14" s="4">
        <v>13</v>
      </c>
      <c r="B14" s="15" t="s">
        <v>30</v>
      </c>
      <c r="C14" s="16">
        <v>1.9400000000000001E-2</v>
      </c>
    </row>
    <row r="15" spans="1:5" ht="13.9" hidden="1" thickBot="1" x14ac:dyDescent="0.35">
      <c r="A15" s="4">
        <v>14</v>
      </c>
      <c r="B15" s="15" t="s">
        <v>16</v>
      </c>
      <c r="C15" s="16">
        <v>1.6E-2</v>
      </c>
    </row>
    <row r="16" spans="1:5" ht="13.9" hidden="1" thickBot="1" x14ac:dyDescent="0.35">
      <c r="A16" s="4">
        <v>15</v>
      </c>
      <c r="B16" s="5" t="s">
        <v>217</v>
      </c>
      <c r="C16" s="16">
        <v>1.49E-2</v>
      </c>
    </row>
    <row r="17" spans="1:3" ht="13.9" hidden="1" thickBot="1" x14ac:dyDescent="0.35">
      <c r="A17" s="4">
        <v>16</v>
      </c>
      <c r="B17" s="5" t="s">
        <v>218</v>
      </c>
      <c r="C17" s="16">
        <v>1.29E-2</v>
      </c>
    </row>
    <row r="18" spans="1:3" ht="13.9" hidden="1" thickBot="1" x14ac:dyDescent="0.35">
      <c r="A18" s="4">
        <v>17</v>
      </c>
      <c r="B18" s="15" t="s">
        <v>34</v>
      </c>
      <c r="C18" s="16">
        <v>9.1999999999999998E-3</v>
      </c>
    </row>
    <row r="19" spans="1:3" ht="13.9" hidden="1" thickBot="1" x14ac:dyDescent="0.35">
      <c r="A19" s="4">
        <v>18</v>
      </c>
      <c r="B19" s="5" t="s">
        <v>109</v>
      </c>
      <c r="C19" s="16">
        <v>8.0000000000000002E-3</v>
      </c>
    </row>
    <row r="20" spans="1:3" ht="13.9" hidden="1" thickBot="1" x14ac:dyDescent="0.35">
      <c r="A20" s="4">
        <v>19</v>
      </c>
      <c r="B20" s="5" t="s">
        <v>111</v>
      </c>
      <c r="C20" s="16">
        <v>6.1999999999999998E-3</v>
      </c>
    </row>
    <row r="21" spans="1:3" ht="13.9" hidden="1" thickBot="1" x14ac:dyDescent="0.35">
      <c r="A21" s="4">
        <v>20</v>
      </c>
      <c r="B21" s="5" t="s">
        <v>118</v>
      </c>
      <c r="C21" s="16">
        <v>6.1000000000000004E-3</v>
      </c>
    </row>
    <row r="22" spans="1:3" ht="13.9" hidden="1" thickBot="1" x14ac:dyDescent="0.35">
      <c r="A22" s="4">
        <v>21</v>
      </c>
      <c r="B22" s="5" t="s">
        <v>110</v>
      </c>
      <c r="C22" s="16">
        <v>5.4999999999999997E-3</v>
      </c>
    </row>
    <row r="23" spans="1:3" ht="13.9" hidden="1" thickBot="1" x14ac:dyDescent="0.35">
      <c r="A23" s="4">
        <v>22</v>
      </c>
      <c r="B23" s="5" t="s">
        <v>114</v>
      </c>
      <c r="C23" s="16">
        <v>5.4999999999999997E-3</v>
      </c>
    </row>
    <row r="24" spans="1:3" ht="13.9" hidden="1" thickBot="1" x14ac:dyDescent="0.35">
      <c r="A24" s="4">
        <v>23</v>
      </c>
      <c r="B24" s="5" t="s">
        <v>113</v>
      </c>
      <c r="C24" s="16">
        <v>5.3E-3</v>
      </c>
    </row>
    <row r="25" spans="1:3" ht="13.9" hidden="1" thickBot="1" x14ac:dyDescent="0.35">
      <c r="A25" s="4">
        <v>24</v>
      </c>
      <c r="B25" s="5" t="s">
        <v>112</v>
      </c>
      <c r="C25" s="16">
        <v>5.1999999999999998E-3</v>
      </c>
    </row>
    <row r="26" spans="1:3" ht="13.9" hidden="1" thickBot="1" x14ac:dyDescent="0.35">
      <c r="A26" s="4">
        <v>25</v>
      </c>
      <c r="B26" s="5" t="s">
        <v>119</v>
      </c>
      <c r="C26" s="16">
        <v>5.1000000000000004E-3</v>
      </c>
    </row>
    <row r="27" spans="1:3" ht="13.9" thickBot="1" x14ac:dyDescent="0.35">
      <c r="A27" s="4">
        <v>26</v>
      </c>
      <c r="B27" s="5" t="s">
        <v>116</v>
      </c>
      <c r="C27" s="16">
        <v>4.8999999999999998E-3</v>
      </c>
    </row>
    <row r="28" spans="1:3" ht="13.9" hidden="1" thickBot="1" x14ac:dyDescent="0.35">
      <c r="A28" s="4">
        <v>27</v>
      </c>
      <c r="B28" s="5" t="s">
        <v>120</v>
      </c>
      <c r="C28" s="16">
        <v>4.0000000000000001E-3</v>
      </c>
    </row>
    <row r="29" spans="1:3" ht="13.9" hidden="1" thickBot="1" x14ac:dyDescent="0.35">
      <c r="A29" s="4">
        <v>28</v>
      </c>
      <c r="B29" s="5" t="s">
        <v>124</v>
      </c>
      <c r="C29" s="16">
        <v>4.0000000000000001E-3</v>
      </c>
    </row>
    <row r="30" spans="1:3" ht="13.9" hidden="1" thickBot="1" x14ac:dyDescent="0.35">
      <c r="A30" s="4">
        <v>29</v>
      </c>
      <c r="B30" s="5" t="s">
        <v>115</v>
      </c>
      <c r="C30" s="16">
        <v>3.8999999999999998E-3</v>
      </c>
    </row>
    <row r="31" spans="1:3" ht="13.9" hidden="1" thickBot="1" x14ac:dyDescent="0.35">
      <c r="A31" s="4">
        <v>30</v>
      </c>
      <c r="B31" s="5" t="s">
        <v>123</v>
      </c>
      <c r="C31" s="16">
        <v>3.8E-3</v>
      </c>
    </row>
    <row r="32" spans="1:3" ht="13.9" thickBot="1" x14ac:dyDescent="0.35">
      <c r="A32" s="4">
        <v>31</v>
      </c>
      <c r="B32" s="5" t="s">
        <v>125</v>
      </c>
      <c r="C32" s="16">
        <v>3.3E-3</v>
      </c>
    </row>
    <row r="33" spans="1:3" ht="13.9" hidden="1" thickBot="1" x14ac:dyDescent="0.35">
      <c r="A33" s="4">
        <v>32</v>
      </c>
      <c r="B33" s="5" t="s">
        <v>129</v>
      </c>
      <c r="C33" s="16">
        <v>3.3E-3</v>
      </c>
    </row>
    <row r="34" spans="1:3" ht="13.9" hidden="1" thickBot="1" x14ac:dyDescent="0.35">
      <c r="A34" s="4">
        <v>33</v>
      </c>
      <c r="B34" s="5" t="s">
        <v>134</v>
      </c>
      <c r="C34" s="16">
        <v>2.8E-3</v>
      </c>
    </row>
    <row r="35" spans="1:3" ht="13.9" hidden="1" thickBot="1" x14ac:dyDescent="0.35">
      <c r="A35" s="4">
        <v>34</v>
      </c>
      <c r="B35" s="5" t="s">
        <v>140</v>
      </c>
      <c r="C35" s="16">
        <v>2.8E-3</v>
      </c>
    </row>
    <row r="36" spans="1:3" ht="13.9" hidden="1" thickBot="1" x14ac:dyDescent="0.35">
      <c r="A36" s="4">
        <v>35</v>
      </c>
      <c r="B36" s="5" t="s">
        <v>122</v>
      </c>
      <c r="C36" s="16">
        <v>2.7000000000000001E-3</v>
      </c>
    </row>
    <row r="37" spans="1:3" ht="13.9" hidden="1" thickBot="1" x14ac:dyDescent="0.35">
      <c r="A37" s="4">
        <v>36</v>
      </c>
      <c r="B37" s="5" t="s">
        <v>126</v>
      </c>
      <c r="C37" s="16">
        <v>2.5000000000000001E-3</v>
      </c>
    </row>
    <row r="38" spans="1:3" ht="13.9" hidden="1" thickBot="1" x14ac:dyDescent="0.35">
      <c r="A38" s="4">
        <v>37</v>
      </c>
      <c r="B38" s="5" t="s">
        <v>131</v>
      </c>
      <c r="C38" s="16">
        <v>2.3999999999999998E-3</v>
      </c>
    </row>
    <row r="39" spans="1:3" ht="13.9" hidden="1" thickBot="1" x14ac:dyDescent="0.35">
      <c r="A39" s="4">
        <v>38</v>
      </c>
      <c r="B39" s="5" t="s">
        <v>121</v>
      </c>
      <c r="C39" s="16">
        <v>2.3E-3</v>
      </c>
    </row>
    <row r="40" spans="1:3" ht="13.9" hidden="1" thickBot="1" x14ac:dyDescent="0.35">
      <c r="A40" s="4">
        <v>39</v>
      </c>
      <c r="B40" s="5" t="s">
        <v>139</v>
      </c>
      <c r="C40" s="16">
        <v>2.3E-3</v>
      </c>
    </row>
    <row r="41" spans="1:3" ht="13.9" hidden="1" thickBot="1" x14ac:dyDescent="0.35">
      <c r="A41" s="4">
        <v>40</v>
      </c>
      <c r="B41" s="5" t="s">
        <v>168</v>
      </c>
      <c r="C41" s="16">
        <v>2.2000000000000001E-3</v>
      </c>
    </row>
    <row r="42" spans="1:3" ht="13.9" hidden="1" thickBot="1" x14ac:dyDescent="0.35">
      <c r="A42" s="4">
        <v>41</v>
      </c>
      <c r="B42" s="5" t="s">
        <v>130</v>
      </c>
      <c r="C42" s="16">
        <v>2.0999999999999999E-3</v>
      </c>
    </row>
    <row r="43" spans="1:3" ht="13.9" hidden="1" thickBot="1" x14ac:dyDescent="0.35">
      <c r="A43" s="4">
        <v>42</v>
      </c>
      <c r="B43" s="5" t="s">
        <v>137</v>
      </c>
      <c r="C43" s="16">
        <v>2.0999999999999999E-3</v>
      </c>
    </row>
    <row r="44" spans="1:3" ht="13.9" hidden="1" thickBot="1" x14ac:dyDescent="0.35">
      <c r="A44" s="4">
        <v>43</v>
      </c>
      <c r="B44" s="5" t="s">
        <v>117</v>
      </c>
      <c r="C44" s="16">
        <v>2.0999999999999999E-3</v>
      </c>
    </row>
    <row r="45" spans="1:3" ht="13.9" hidden="1" thickBot="1" x14ac:dyDescent="0.35">
      <c r="A45" s="4">
        <v>44</v>
      </c>
      <c r="B45" s="5" t="s">
        <v>127</v>
      </c>
      <c r="C45" s="16">
        <v>2E-3</v>
      </c>
    </row>
    <row r="46" spans="1:3" ht="13.9" hidden="1" thickBot="1" x14ac:dyDescent="0.35">
      <c r="A46" s="4">
        <v>45</v>
      </c>
      <c r="B46" s="5" t="s">
        <v>169</v>
      </c>
      <c r="C46" s="16">
        <v>1.9E-3</v>
      </c>
    </row>
    <row r="47" spans="1:3" ht="13.9" hidden="1" thickBot="1" x14ac:dyDescent="0.35">
      <c r="A47" s="4">
        <v>46</v>
      </c>
      <c r="B47" s="5" t="s">
        <v>170</v>
      </c>
      <c r="C47" s="16">
        <v>1.8E-3</v>
      </c>
    </row>
    <row r="48" spans="1:3" ht="13.9" thickBot="1" x14ac:dyDescent="0.35">
      <c r="A48" s="4">
        <v>47</v>
      </c>
      <c r="B48" s="5" t="s">
        <v>132</v>
      </c>
      <c r="C48" s="16">
        <v>1.6999999999999999E-3</v>
      </c>
    </row>
    <row r="49" spans="1:6" ht="13.9" hidden="1" thickBot="1" x14ac:dyDescent="0.35">
      <c r="A49" s="4">
        <v>48</v>
      </c>
      <c r="B49" s="5" t="s">
        <v>128</v>
      </c>
      <c r="C49" s="16">
        <v>1.6999999999999999E-3</v>
      </c>
    </row>
    <row r="50" spans="1:6" ht="13.9" hidden="1" thickBot="1" x14ac:dyDescent="0.35">
      <c r="A50" s="4">
        <v>49</v>
      </c>
      <c r="B50" s="5" t="s">
        <v>171</v>
      </c>
      <c r="C50" s="16">
        <v>1.6999999999999999E-3</v>
      </c>
    </row>
    <row r="51" spans="1:6" ht="13.9" hidden="1" thickBot="1" x14ac:dyDescent="0.35">
      <c r="A51" s="4">
        <v>50</v>
      </c>
      <c r="B51" s="5" t="s">
        <v>138</v>
      </c>
      <c r="C51" s="16">
        <v>1.6999999999999999E-3</v>
      </c>
      <c r="E51" s="21">
        <f>SUM(C2:C51)</f>
        <v>0.86409999999999987</v>
      </c>
    </row>
    <row r="56" spans="1:6" x14ac:dyDescent="0.3">
      <c r="B56" s="7" t="s">
        <v>216</v>
      </c>
      <c r="C56" s="22">
        <f>C21+C26+C33+C35+C40+C41+C49</f>
        <v>2.3500000000000004E-2</v>
      </c>
      <c r="D56" s="21">
        <f>7/50*(1-E51)</f>
        <v>1.9026000000000019E-2</v>
      </c>
      <c r="F56" s="21">
        <f>D56+C56</f>
        <v>4.2526000000000022E-2</v>
      </c>
    </row>
    <row r="57" spans="1:6" x14ac:dyDescent="0.3">
      <c r="B57" s="7" t="s">
        <v>219</v>
      </c>
      <c r="C57" s="22">
        <f>C36+C28+C25+C23+C20+C16</f>
        <v>3.85E-2</v>
      </c>
      <c r="D57" s="21">
        <f>6/50*(1-E51)</f>
        <v>1.6308000000000017E-2</v>
      </c>
      <c r="F57" s="7">
        <f>D57+C57</f>
        <v>5.4808000000000016E-2</v>
      </c>
    </row>
    <row r="58" spans="1:6" x14ac:dyDescent="0.3">
      <c r="B58" s="7" t="s">
        <v>220</v>
      </c>
      <c r="C58" s="22">
        <f>C48+C32+C27</f>
        <v>9.8999999999999991E-3</v>
      </c>
      <c r="D58" s="21">
        <f>3/50*(1-E51)</f>
        <v>8.1540000000000085E-3</v>
      </c>
      <c r="F58" s="7">
        <f>D58+C58</f>
        <v>1.8054000000000008E-2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E51" xr:uid="{94B67B5D-C942-4A1E-AF69-36A078CE9A01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BC72-D6F5-41DD-BAE7-E0B91E61D4E0}">
  <sheetPr filterMode="1"/>
  <dimension ref="A1:F60"/>
  <sheetViews>
    <sheetView workbookViewId="0">
      <selection activeCell="D62" sqref="D62"/>
    </sheetView>
  </sheetViews>
  <sheetFormatPr defaultColWidth="8.86328125" defaultRowHeight="13.5" x14ac:dyDescent="0.3"/>
  <cols>
    <col min="1" max="1" width="3.53125" style="6" bestFit="1" customWidth="1"/>
    <col min="2" max="2" width="29.19921875" style="6" bestFit="1" customWidth="1"/>
    <col min="3" max="3" width="7.53125" style="17" bestFit="1" customWidth="1"/>
    <col min="4" max="16384" width="8.86328125" style="6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0.1691</v>
      </c>
    </row>
    <row r="3" spans="1:5" ht="13.9" hidden="1" thickBot="1" x14ac:dyDescent="0.35">
      <c r="A3" s="4">
        <v>2</v>
      </c>
      <c r="B3" s="15" t="s">
        <v>4</v>
      </c>
      <c r="C3" s="16">
        <v>0.14119999999999999</v>
      </c>
    </row>
    <row r="4" spans="1:5" ht="13.9" hidden="1" thickBot="1" x14ac:dyDescent="0.35">
      <c r="A4" s="4">
        <v>3</v>
      </c>
      <c r="B4" s="15" t="s">
        <v>10</v>
      </c>
      <c r="C4" s="16">
        <v>7.3099999999999998E-2</v>
      </c>
      <c r="E4" s="17">
        <f>SUM(C4:C14,C16:C17)</f>
        <v>0.45420000000000005</v>
      </c>
    </row>
    <row r="5" spans="1:5" ht="13.9" hidden="1" thickBot="1" x14ac:dyDescent="0.35">
      <c r="A5" s="4">
        <v>4</v>
      </c>
      <c r="B5" s="15" t="s">
        <v>8</v>
      </c>
      <c r="C5" s="16">
        <v>4.9000000000000002E-2</v>
      </c>
    </row>
    <row r="6" spans="1:5" ht="13.9" hidden="1" thickBot="1" x14ac:dyDescent="0.35">
      <c r="A6" s="4">
        <v>5</v>
      </c>
      <c r="B6" s="15" t="s">
        <v>18</v>
      </c>
      <c r="C6" s="16">
        <v>4.24E-2</v>
      </c>
    </row>
    <row r="7" spans="1:5" ht="13.9" hidden="1" thickBot="1" x14ac:dyDescent="0.35">
      <c r="A7" s="4">
        <v>6</v>
      </c>
      <c r="B7" s="15" t="s">
        <v>28</v>
      </c>
      <c r="C7" s="16">
        <v>4.1500000000000002E-2</v>
      </c>
    </row>
    <row r="8" spans="1:5" ht="13.9" hidden="1" thickBot="1" x14ac:dyDescent="0.35">
      <c r="A8" s="4">
        <v>7</v>
      </c>
      <c r="B8" s="15" t="s">
        <v>22</v>
      </c>
      <c r="C8" s="16">
        <v>4.07E-2</v>
      </c>
    </row>
    <row r="9" spans="1:5" ht="13.9" hidden="1" thickBot="1" x14ac:dyDescent="0.35">
      <c r="A9" s="4">
        <v>8</v>
      </c>
      <c r="B9" s="15" t="s">
        <v>26</v>
      </c>
      <c r="C9" s="16">
        <v>3.7600000000000001E-2</v>
      </c>
    </row>
    <row r="10" spans="1:5" ht="13.9" hidden="1" thickBot="1" x14ac:dyDescent="0.35">
      <c r="A10" s="4">
        <v>9</v>
      </c>
      <c r="B10" s="15" t="s">
        <v>12</v>
      </c>
      <c r="C10" s="16">
        <v>3.5900000000000001E-2</v>
      </c>
    </row>
    <row r="11" spans="1:5" ht="13.9" hidden="1" thickBot="1" x14ac:dyDescent="0.35">
      <c r="A11" s="4">
        <v>10</v>
      </c>
      <c r="B11" s="15" t="s">
        <v>24</v>
      </c>
      <c r="C11" s="16">
        <v>3.3399999999999999E-2</v>
      </c>
    </row>
    <row r="12" spans="1:5" ht="13.9" hidden="1" thickBot="1" x14ac:dyDescent="0.35">
      <c r="A12" s="4">
        <v>11</v>
      </c>
      <c r="B12" s="15" t="s">
        <v>14</v>
      </c>
      <c r="C12" s="16">
        <v>2.8799999999999999E-2</v>
      </c>
    </row>
    <row r="13" spans="1:5" ht="13.9" hidden="1" thickBot="1" x14ac:dyDescent="0.35">
      <c r="A13" s="4">
        <v>12</v>
      </c>
      <c r="B13" s="15" t="s">
        <v>30</v>
      </c>
      <c r="C13" s="16">
        <v>2.2499999999999999E-2</v>
      </c>
    </row>
    <row r="14" spans="1:5" ht="13.9" hidden="1" thickBot="1" x14ac:dyDescent="0.35">
      <c r="A14" s="4">
        <v>13</v>
      </c>
      <c r="B14" s="15" t="s">
        <v>20</v>
      </c>
      <c r="C14" s="16">
        <v>2.1399999999999999E-2</v>
      </c>
    </row>
    <row r="15" spans="1:5" ht="13.9" hidden="1" thickBot="1" x14ac:dyDescent="0.35">
      <c r="A15" s="4">
        <v>14</v>
      </c>
      <c r="B15" s="5" t="s">
        <v>107</v>
      </c>
      <c r="C15" s="16">
        <v>1.66E-2</v>
      </c>
    </row>
    <row r="16" spans="1:5" ht="13.9" hidden="1" thickBot="1" x14ac:dyDescent="0.35">
      <c r="A16" s="4">
        <v>15</v>
      </c>
      <c r="B16" s="15" t="s">
        <v>16</v>
      </c>
      <c r="C16" s="16">
        <v>1.54E-2</v>
      </c>
    </row>
    <row r="17" spans="1:3" ht="13.9" hidden="1" thickBot="1" x14ac:dyDescent="0.35">
      <c r="A17" s="4">
        <v>16</v>
      </c>
      <c r="B17" s="15" t="s">
        <v>34</v>
      </c>
      <c r="C17" s="16">
        <v>1.2500000000000001E-2</v>
      </c>
    </row>
    <row r="18" spans="1:3" ht="13.9" hidden="1" thickBot="1" x14ac:dyDescent="0.35">
      <c r="A18" s="4">
        <v>17</v>
      </c>
      <c r="B18" s="5" t="s">
        <v>108</v>
      </c>
      <c r="C18" s="16">
        <v>0.01</v>
      </c>
    </row>
    <row r="19" spans="1:3" ht="13.9" hidden="1" thickBot="1" x14ac:dyDescent="0.35">
      <c r="A19" s="4">
        <v>18</v>
      </c>
      <c r="B19" s="5" t="s">
        <v>111</v>
      </c>
      <c r="C19" s="16">
        <v>7.6E-3</v>
      </c>
    </row>
    <row r="20" spans="1:3" ht="13.9" hidden="1" thickBot="1" x14ac:dyDescent="0.35">
      <c r="A20" s="4">
        <v>19</v>
      </c>
      <c r="B20" s="5" t="s">
        <v>114</v>
      </c>
      <c r="C20" s="16">
        <v>6.1999999999999998E-3</v>
      </c>
    </row>
    <row r="21" spans="1:3" ht="13.9" hidden="1" thickBot="1" x14ac:dyDescent="0.35">
      <c r="A21" s="4">
        <v>20</v>
      </c>
      <c r="B21" s="5" t="s">
        <v>118</v>
      </c>
      <c r="C21" s="16">
        <v>6.0000000000000001E-3</v>
      </c>
    </row>
    <row r="22" spans="1:3" ht="13.9" hidden="1" thickBot="1" x14ac:dyDescent="0.35">
      <c r="A22" s="4">
        <v>21</v>
      </c>
      <c r="B22" s="5" t="s">
        <v>119</v>
      </c>
      <c r="C22" s="16">
        <v>5.4000000000000003E-3</v>
      </c>
    </row>
    <row r="23" spans="1:3" ht="13.9" hidden="1" thickBot="1" x14ac:dyDescent="0.35">
      <c r="A23" s="4">
        <v>22</v>
      </c>
      <c r="B23" s="5" t="s">
        <v>123</v>
      </c>
      <c r="C23" s="16">
        <v>4.4999999999999997E-3</v>
      </c>
    </row>
    <row r="24" spans="1:3" ht="13.9" hidden="1" thickBot="1" x14ac:dyDescent="0.35">
      <c r="A24" s="4">
        <v>23</v>
      </c>
      <c r="B24" s="5" t="s">
        <v>120</v>
      </c>
      <c r="C24" s="16">
        <v>4.4000000000000003E-3</v>
      </c>
    </row>
    <row r="25" spans="1:3" ht="13.9" hidden="1" thickBot="1" x14ac:dyDescent="0.35">
      <c r="A25" s="4">
        <v>24</v>
      </c>
      <c r="B25" s="5" t="s">
        <v>124</v>
      </c>
      <c r="C25" s="16">
        <v>4.1000000000000003E-3</v>
      </c>
    </row>
    <row r="26" spans="1:3" ht="13.9" hidden="1" thickBot="1" x14ac:dyDescent="0.35">
      <c r="A26" s="4">
        <v>25</v>
      </c>
      <c r="B26" s="5" t="s">
        <v>129</v>
      </c>
      <c r="C26" s="16">
        <v>3.8999999999999998E-3</v>
      </c>
    </row>
    <row r="27" spans="1:3" ht="13.9" thickBot="1" x14ac:dyDescent="0.35">
      <c r="A27" s="4">
        <v>26</v>
      </c>
      <c r="B27" s="5" t="s">
        <v>125</v>
      </c>
      <c r="C27" s="16">
        <v>3.8999999999999998E-3</v>
      </c>
    </row>
    <row r="28" spans="1:3" ht="13.9" hidden="1" thickBot="1" x14ac:dyDescent="0.35">
      <c r="A28" s="4">
        <v>27</v>
      </c>
      <c r="B28" s="5" t="s">
        <v>109</v>
      </c>
      <c r="C28" s="16">
        <v>3.7000000000000002E-3</v>
      </c>
    </row>
    <row r="29" spans="1:3" ht="13.9" hidden="1" thickBot="1" x14ac:dyDescent="0.35">
      <c r="A29" s="4">
        <v>28</v>
      </c>
      <c r="B29" s="5" t="s">
        <v>112</v>
      </c>
      <c r="C29" s="16">
        <v>3.7000000000000002E-3</v>
      </c>
    </row>
    <row r="30" spans="1:3" ht="13.9" hidden="1" thickBot="1" x14ac:dyDescent="0.35">
      <c r="A30" s="4">
        <v>29</v>
      </c>
      <c r="B30" s="5" t="s">
        <v>110</v>
      </c>
      <c r="C30" s="16">
        <v>3.5999999999999999E-3</v>
      </c>
    </row>
    <row r="31" spans="1:3" ht="13.9" hidden="1" thickBot="1" x14ac:dyDescent="0.35">
      <c r="A31" s="4">
        <v>30</v>
      </c>
      <c r="B31" s="5" t="s">
        <v>115</v>
      </c>
      <c r="C31" s="16">
        <v>3.5999999999999999E-3</v>
      </c>
    </row>
    <row r="32" spans="1:3" ht="13.9" thickBot="1" x14ac:dyDescent="0.35">
      <c r="A32" s="4">
        <v>31</v>
      </c>
      <c r="B32" s="5" t="s">
        <v>116</v>
      </c>
      <c r="C32" s="16">
        <v>3.5000000000000001E-3</v>
      </c>
    </row>
    <row r="33" spans="1:3" ht="13.9" hidden="1" thickBot="1" x14ac:dyDescent="0.35">
      <c r="A33" s="4">
        <v>32</v>
      </c>
      <c r="B33" s="5" t="s">
        <v>113</v>
      </c>
      <c r="C33" s="16">
        <v>3.0999999999999999E-3</v>
      </c>
    </row>
    <row r="34" spans="1:3" ht="13.9" hidden="1" thickBot="1" x14ac:dyDescent="0.35">
      <c r="A34" s="4">
        <v>33</v>
      </c>
      <c r="B34" s="5" t="s">
        <v>122</v>
      </c>
      <c r="C34" s="16">
        <v>2.5999999999999999E-3</v>
      </c>
    </row>
    <row r="35" spans="1:3" ht="13.9" hidden="1" thickBot="1" x14ac:dyDescent="0.35">
      <c r="A35" s="4">
        <v>34</v>
      </c>
      <c r="B35" s="5" t="s">
        <v>140</v>
      </c>
      <c r="C35" s="16">
        <v>2.5000000000000001E-3</v>
      </c>
    </row>
    <row r="36" spans="1:3" ht="13.9" hidden="1" thickBot="1" x14ac:dyDescent="0.35">
      <c r="A36" s="4">
        <v>35</v>
      </c>
      <c r="B36" s="5" t="s">
        <v>139</v>
      </c>
      <c r="C36" s="16">
        <v>2.2000000000000001E-3</v>
      </c>
    </row>
    <row r="37" spans="1:3" ht="13.9" hidden="1" thickBot="1" x14ac:dyDescent="0.35">
      <c r="A37" s="4">
        <v>36</v>
      </c>
      <c r="B37" s="5" t="s">
        <v>172</v>
      </c>
      <c r="C37" s="16">
        <v>2.2000000000000001E-3</v>
      </c>
    </row>
    <row r="38" spans="1:3" ht="13.9" thickBot="1" x14ac:dyDescent="0.35">
      <c r="A38" s="4">
        <v>37</v>
      </c>
      <c r="B38" s="5" t="s">
        <v>132</v>
      </c>
      <c r="C38" s="16">
        <v>2.0999999999999999E-3</v>
      </c>
    </row>
    <row r="39" spans="1:3" ht="13.9" hidden="1" thickBot="1" x14ac:dyDescent="0.35">
      <c r="A39" s="4">
        <v>38</v>
      </c>
      <c r="B39" s="5" t="s">
        <v>126</v>
      </c>
      <c r="C39" s="16">
        <v>2.0999999999999999E-3</v>
      </c>
    </row>
    <row r="40" spans="1:3" ht="13.9" hidden="1" thickBot="1" x14ac:dyDescent="0.35">
      <c r="A40" s="4">
        <v>39</v>
      </c>
      <c r="B40" s="5" t="s">
        <v>134</v>
      </c>
      <c r="C40" s="16">
        <v>2E-3</v>
      </c>
    </row>
    <row r="41" spans="1:3" ht="13.9" hidden="1" thickBot="1" x14ac:dyDescent="0.35">
      <c r="A41" s="4">
        <v>40</v>
      </c>
      <c r="B41" s="5" t="s">
        <v>168</v>
      </c>
      <c r="C41" s="16">
        <v>1.9E-3</v>
      </c>
    </row>
    <row r="42" spans="1:3" ht="13.9" hidden="1" thickBot="1" x14ac:dyDescent="0.35">
      <c r="A42" s="4">
        <v>41</v>
      </c>
      <c r="B42" s="5" t="s">
        <v>173</v>
      </c>
      <c r="C42" s="16">
        <v>1.8E-3</v>
      </c>
    </row>
    <row r="43" spans="1:3" ht="13.9" hidden="1" thickBot="1" x14ac:dyDescent="0.35">
      <c r="A43" s="4">
        <v>42</v>
      </c>
      <c r="B43" s="5" t="s">
        <v>169</v>
      </c>
      <c r="C43" s="16">
        <v>1.8E-3</v>
      </c>
    </row>
    <row r="44" spans="1:3" ht="13.9" hidden="1" thickBot="1" x14ac:dyDescent="0.35">
      <c r="A44" s="4">
        <v>43</v>
      </c>
      <c r="B44" s="5" t="s">
        <v>170</v>
      </c>
      <c r="C44" s="16">
        <v>1.6999999999999999E-3</v>
      </c>
    </row>
    <row r="45" spans="1:3" ht="13.9" thickBot="1" x14ac:dyDescent="0.35">
      <c r="A45" s="4">
        <v>44</v>
      </c>
      <c r="B45" s="5" t="s">
        <v>174</v>
      </c>
      <c r="C45" s="16">
        <v>1.6999999999999999E-3</v>
      </c>
    </row>
    <row r="46" spans="1:3" ht="13.9" hidden="1" thickBot="1" x14ac:dyDescent="0.35">
      <c r="A46" s="4">
        <v>45</v>
      </c>
      <c r="B46" s="5" t="s">
        <v>137</v>
      </c>
      <c r="C46" s="16">
        <v>1.6000000000000001E-3</v>
      </c>
    </row>
    <row r="47" spans="1:3" ht="13.9" hidden="1" thickBot="1" x14ac:dyDescent="0.35">
      <c r="A47" s="4">
        <v>46</v>
      </c>
      <c r="B47" s="5" t="s">
        <v>175</v>
      </c>
      <c r="C47" s="16">
        <v>1.5E-3</v>
      </c>
    </row>
    <row r="48" spans="1:3" ht="13.9" hidden="1" thickBot="1" x14ac:dyDescent="0.35">
      <c r="A48" s="4">
        <v>47</v>
      </c>
      <c r="B48" s="5" t="s">
        <v>176</v>
      </c>
      <c r="C48" s="16">
        <v>1.5E-3</v>
      </c>
    </row>
    <row r="49" spans="1:6" ht="13.9" hidden="1" thickBot="1" x14ac:dyDescent="0.35">
      <c r="A49" s="4">
        <v>48</v>
      </c>
      <c r="B49" s="5" t="s">
        <v>128</v>
      </c>
      <c r="C49" s="16">
        <v>1.5E-3</v>
      </c>
    </row>
    <row r="50" spans="1:6" ht="13.9" hidden="1" thickBot="1" x14ac:dyDescent="0.35">
      <c r="A50" s="4">
        <v>49</v>
      </c>
      <c r="B50" s="5" t="s">
        <v>177</v>
      </c>
      <c r="C50" s="16">
        <v>1.4E-3</v>
      </c>
    </row>
    <row r="51" spans="1:6" ht="13.9" hidden="1" thickBot="1" x14ac:dyDescent="0.35">
      <c r="A51" s="4">
        <v>50</v>
      </c>
      <c r="B51" s="5" t="s">
        <v>178</v>
      </c>
      <c r="C51" s="16">
        <v>1.4E-3</v>
      </c>
      <c r="E51" s="6">
        <f>SUM(C2:C51)</f>
        <v>0.8917999999999997</v>
      </c>
    </row>
    <row r="56" spans="1:6" x14ac:dyDescent="0.3">
      <c r="B56" s="7" t="s">
        <v>216</v>
      </c>
      <c r="C56" s="17">
        <f>C21+C22+C26+C35+C36+C41+C47+C49</f>
        <v>2.4900000000000002E-2</v>
      </c>
      <c r="D56" s="6">
        <f>8/50*(1-E51)</f>
        <v>1.7312000000000046E-2</v>
      </c>
      <c r="F56" s="6">
        <f>D56+C56</f>
        <v>4.2212000000000048E-2</v>
      </c>
    </row>
    <row r="57" spans="1:6" x14ac:dyDescent="0.3">
      <c r="B57" s="7" t="s">
        <v>219</v>
      </c>
      <c r="C57" s="17">
        <f>C51+C42+C34+C29+C24+C20+C19+C15</f>
        <v>4.4299999999999999E-2</v>
      </c>
      <c r="D57" s="6">
        <f>8/50*(1-E51)</f>
        <v>1.7312000000000046E-2</v>
      </c>
      <c r="F57" s="7">
        <f>D57+C57</f>
        <v>6.1612000000000042E-2</v>
      </c>
    </row>
    <row r="58" spans="1:6" x14ac:dyDescent="0.3">
      <c r="B58" s="7" t="s">
        <v>220</v>
      </c>
      <c r="C58" s="17">
        <f>C45+C38+C32+C27</f>
        <v>1.1199999999999998E-2</v>
      </c>
      <c r="D58" s="6">
        <f>4/50*(1-E51)</f>
        <v>8.6560000000000231E-3</v>
      </c>
      <c r="F58" s="7">
        <f>D58+C58</f>
        <v>1.9856000000000019E-2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2F24BA89-B305-4EC0-885D-B0F3A87D67E1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C962-6A8D-4FFA-9EAD-AB70F44363D4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 t="s">
        <v>1</v>
      </c>
      <c r="B1" s="1" t="s">
        <v>2</v>
      </c>
      <c r="C1" s="24"/>
    </row>
    <row r="2" spans="1:5" ht="13.9" hidden="1" thickBot="1" x14ac:dyDescent="0.35">
      <c r="A2" s="4">
        <v>1</v>
      </c>
      <c r="B2" s="15" t="s">
        <v>6</v>
      </c>
      <c r="C2" s="16">
        <v>0.14560000000000001</v>
      </c>
    </row>
    <row r="3" spans="1:5" ht="13.9" hidden="1" thickBot="1" x14ac:dyDescent="0.35">
      <c r="A3" s="4">
        <v>2</v>
      </c>
      <c r="B3" s="15" t="s">
        <v>4</v>
      </c>
      <c r="C3" s="16">
        <v>0.14080000000000001</v>
      </c>
    </row>
    <row r="4" spans="1:5" ht="13.9" hidden="1" thickBot="1" x14ac:dyDescent="0.35">
      <c r="A4" s="4">
        <v>3</v>
      </c>
      <c r="B4" s="15" t="s">
        <v>10</v>
      </c>
      <c r="C4" s="16">
        <v>7.6499999999999999E-2</v>
      </c>
      <c r="E4" s="18">
        <f>SUM(C4:C14,C16:C17)</f>
        <v>0.46</v>
      </c>
    </row>
    <row r="5" spans="1:5" ht="13.9" hidden="1" thickBot="1" x14ac:dyDescent="0.35">
      <c r="A5" s="4">
        <v>4</v>
      </c>
      <c r="B5" s="15" t="s">
        <v>8</v>
      </c>
      <c r="C5" s="16">
        <v>4.7399999999999998E-2</v>
      </c>
    </row>
    <row r="6" spans="1:5" ht="13.9" hidden="1" thickBot="1" x14ac:dyDescent="0.35">
      <c r="A6" s="4">
        <v>5</v>
      </c>
      <c r="B6" s="15" t="s">
        <v>18</v>
      </c>
      <c r="C6" s="16">
        <v>4.4999999999999998E-2</v>
      </c>
    </row>
    <row r="7" spans="1:5" ht="13.9" hidden="1" thickBot="1" x14ac:dyDescent="0.35">
      <c r="A7" s="4">
        <v>6</v>
      </c>
      <c r="B7" s="15" t="s">
        <v>22</v>
      </c>
      <c r="C7" s="16">
        <v>4.19E-2</v>
      </c>
    </row>
    <row r="8" spans="1:5" ht="13.9" hidden="1" thickBot="1" x14ac:dyDescent="0.35">
      <c r="A8" s="4">
        <v>7</v>
      </c>
      <c r="B8" s="15" t="s">
        <v>26</v>
      </c>
      <c r="C8" s="16">
        <v>3.8600000000000002E-2</v>
      </c>
    </row>
    <row r="9" spans="1:5" ht="13.9" hidden="1" thickBot="1" x14ac:dyDescent="0.35">
      <c r="A9" s="4">
        <v>8</v>
      </c>
      <c r="B9" s="15" t="s">
        <v>28</v>
      </c>
      <c r="C9" s="16">
        <v>3.7900000000000003E-2</v>
      </c>
    </row>
    <row r="10" spans="1:5" ht="13.9" hidden="1" thickBot="1" x14ac:dyDescent="0.35">
      <c r="A10" s="4">
        <v>9</v>
      </c>
      <c r="B10" s="15" t="s">
        <v>24</v>
      </c>
      <c r="C10" s="16">
        <v>3.3000000000000002E-2</v>
      </c>
    </row>
    <row r="11" spans="1:5" ht="13.9" hidden="1" thickBot="1" x14ac:dyDescent="0.35">
      <c r="A11" s="4">
        <v>10</v>
      </c>
      <c r="B11" s="15" t="s">
        <v>12</v>
      </c>
      <c r="C11" s="16">
        <v>3.2800000000000003E-2</v>
      </c>
    </row>
    <row r="12" spans="1:5" ht="13.9" hidden="1" thickBot="1" x14ac:dyDescent="0.35">
      <c r="A12" s="4">
        <v>11</v>
      </c>
      <c r="B12" s="15" t="s">
        <v>14</v>
      </c>
      <c r="C12" s="16">
        <v>3.1800000000000002E-2</v>
      </c>
    </row>
    <row r="13" spans="1:5" ht="13.9" hidden="1" thickBot="1" x14ac:dyDescent="0.35">
      <c r="A13" s="4">
        <v>12</v>
      </c>
      <c r="B13" s="15" t="s">
        <v>30</v>
      </c>
      <c r="C13" s="16">
        <v>2.3400000000000001E-2</v>
      </c>
    </row>
    <row r="14" spans="1:5" ht="13.9" hidden="1" thickBot="1" x14ac:dyDescent="0.35">
      <c r="A14" s="4">
        <v>13</v>
      </c>
      <c r="B14" s="15" t="s">
        <v>20</v>
      </c>
      <c r="C14" s="16">
        <v>2.06E-2</v>
      </c>
    </row>
    <row r="15" spans="1:5" ht="13.9" hidden="1" thickBot="1" x14ac:dyDescent="0.35">
      <c r="A15" s="4">
        <v>14</v>
      </c>
      <c r="B15" s="5" t="s">
        <v>107</v>
      </c>
      <c r="C15" s="16">
        <v>1.7600000000000001E-2</v>
      </c>
    </row>
    <row r="16" spans="1:5" ht="13.9" hidden="1" thickBot="1" x14ac:dyDescent="0.35">
      <c r="A16" s="4">
        <v>15</v>
      </c>
      <c r="B16" s="15" t="s">
        <v>16</v>
      </c>
      <c r="C16" s="16">
        <v>1.7600000000000001E-2</v>
      </c>
    </row>
    <row r="17" spans="1:3" ht="13.9" hidden="1" thickBot="1" x14ac:dyDescent="0.35">
      <c r="A17" s="4">
        <v>16</v>
      </c>
      <c r="B17" s="15" t="s">
        <v>34</v>
      </c>
      <c r="C17" s="16">
        <v>1.35E-2</v>
      </c>
    </row>
    <row r="18" spans="1:3" ht="13.9" hidden="1" thickBot="1" x14ac:dyDescent="0.35">
      <c r="A18" s="4">
        <v>17</v>
      </c>
      <c r="B18" s="5" t="s">
        <v>108</v>
      </c>
      <c r="C18" s="16">
        <v>1.04E-2</v>
      </c>
    </row>
    <row r="19" spans="1:3" ht="13.9" hidden="1" thickBot="1" x14ac:dyDescent="0.35">
      <c r="A19" s="4">
        <v>18</v>
      </c>
      <c r="B19" s="5" t="s">
        <v>111</v>
      </c>
      <c r="C19" s="16">
        <v>7.7000000000000002E-3</v>
      </c>
    </row>
    <row r="20" spans="1:3" ht="13.9" hidden="1" thickBot="1" x14ac:dyDescent="0.35">
      <c r="A20" s="4">
        <v>19</v>
      </c>
      <c r="B20" s="5" t="s">
        <v>114</v>
      </c>
      <c r="C20" s="16">
        <v>6.6E-3</v>
      </c>
    </row>
    <row r="21" spans="1:3" ht="13.9" hidden="1" thickBot="1" x14ac:dyDescent="0.35">
      <c r="A21" s="4">
        <v>20</v>
      </c>
      <c r="B21" s="5" t="s">
        <v>118</v>
      </c>
      <c r="C21" s="16">
        <v>6.0000000000000001E-3</v>
      </c>
    </row>
    <row r="22" spans="1:3" ht="13.9" hidden="1" thickBot="1" x14ac:dyDescent="0.35">
      <c r="A22" s="4">
        <v>21</v>
      </c>
      <c r="B22" s="5" t="s">
        <v>119</v>
      </c>
      <c r="C22" s="16">
        <v>5.7999999999999996E-3</v>
      </c>
    </row>
    <row r="23" spans="1:3" ht="13.9" hidden="1" thickBot="1" x14ac:dyDescent="0.35">
      <c r="A23" s="4">
        <v>22</v>
      </c>
      <c r="B23" s="5" t="s">
        <v>124</v>
      </c>
      <c r="C23" s="16">
        <v>5.0000000000000001E-3</v>
      </c>
    </row>
    <row r="24" spans="1:3" ht="13.9" thickBot="1" x14ac:dyDescent="0.35">
      <c r="A24" s="4">
        <v>23</v>
      </c>
      <c r="B24" s="5" t="s">
        <v>125</v>
      </c>
      <c r="C24" s="16">
        <v>5.0000000000000001E-3</v>
      </c>
    </row>
    <row r="25" spans="1:3" ht="13.9" hidden="1" thickBot="1" x14ac:dyDescent="0.35">
      <c r="A25" s="4">
        <v>24</v>
      </c>
      <c r="B25" s="5" t="s">
        <v>120</v>
      </c>
      <c r="C25" s="16">
        <v>4.1999999999999997E-3</v>
      </c>
    </row>
    <row r="26" spans="1:3" ht="13.9" hidden="1" thickBot="1" x14ac:dyDescent="0.35">
      <c r="A26" s="4">
        <v>25</v>
      </c>
      <c r="B26" s="5" t="s">
        <v>129</v>
      </c>
      <c r="C26" s="16">
        <v>4.0000000000000001E-3</v>
      </c>
    </row>
    <row r="27" spans="1:3" ht="13.9" hidden="1" thickBot="1" x14ac:dyDescent="0.35">
      <c r="A27" s="4">
        <v>26</v>
      </c>
      <c r="B27" s="5" t="s">
        <v>115</v>
      </c>
      <c r="C27" s="16">
        <v>3.8999999999999998E-3</v>
      </c>
    </row>
    <row r="28" spans="1:3" ht="13.9" hidden="1" thickBot="1" x14ac:dyDescent="0.35">
      <c r="A28" s="4">
        <v>27</v>
      </c>
      <c r="B28" s="5" t="s">
        <v>123</v>
      </c>
      <c r="C28" s="16">
        <v>3.8E-3</v>
      </c>
    </row>
    <row r="29" spans="1:3" ht="13.9" hidden="1" thickBot="1" x14ac:dyDescent="0.35">
      <c r="A29" s="4">
        <v>28</v>
      </c>
      <c r="B29" s="5" t="s">
        <v>110</v>
      </c>
      <c r="C29" s="16">
        <v>3.7000000000000002E-3</v>
      </c>
    </row>
    <row r="30" spans="1:3" ht="13.9" hidden="1" thickBot="1" x14ac:dyDescent="0.35">
      <c r="A30" s="4">
        <v>29</v>
      </c>
      <c r="B30" s="5" t="s">
        <v>109</v>
      </c>
      <c r="C30" s="16">
        <v>3.5000000000000001E-3</v>
      </c>
    </row>
    <row r="31" spans="1:3" ht="13.9" hidden="1" thickBot="1" x14ac:dyDescent="0.35">
      <c r="A31" s="4">
        <v>30</v>
      </c>
      <c r="B31" s="5" t="s">
        <v>112</v>
      </c>
      <c r="C31" s="16">
        <v>3.3E-3</v>
      </c>
    </row>
    <row r="32" spans="1:3" ht="13.9" thickBot="1" x14ac:dyDescent="0.35">
      <c r="A32" s="4">
        <v>31</v>
      </c>
      <c r="B32" s="5" t="s">
        <v>116</v>
      </c>
      <c r="C32" s="16">
        <v>3.3E-3</v>
      </c>
    </row>
    <row r="33" spans="1:3" ht="13.9" hidden="1" thickBot="1" x14ac:dyDescent="0.35">
      <c r="A33" s="4">
        <v>32</v>
      </c>
      <c r="B33" s="5" t="s">
        <v>122</v>
      </c>
      <c r="C33" s="16">
        <v>3.0999999999999999E-3</v>
      </c>
    </row>
    <row r="34" spans="1:3" ht="13.9" hidden="1" thickBot="1" x14ac:dyDescent="0.35">
      <c r="A34" s="4">
        <v>33</v>
      </c>
      <c r="B34" s="5" t="s">
        <v>126</v>
      </c>
      <c r="C34" s="16">
        <v>2.8999999999999998E-3</v>
      </c>
    </row>
    <row r="35" spans="1:3" ht="13.9" hidden="1" thickBot="1" x14ac:dyDescent="0.35">
      <c r="A35" s="4">
        <v>34</v>
      </c>
      <c r="B35" s="5" t="s">
        <v>113</v>
      </c>
      <c r="C35" s="16">
        <v>2.8E-3</v>
      </c>
    </row>
    <row r="36" spans="1:3" ht="13.9" hidden="1" thickBot="1" x14ac:dyDescent="0.35">
      <c r="A36" s="4">
        <v>35</v>
      </c>
      <c r="B36" s="5" t="s">
        <v>172</v>
      </c>
      <c r="C36" s="16">
        <v>2.5999999999999999E-3</v>
      </c>
    </row>
    <row r="37" spans="1:3" ht="13.9" thickBot="1" x14ac:dyDescent="0.35">
      <c r="A37" s="4">
        <v>36</v>
      </c>
      <c r="B37" s="5" t="s">
        <v>132</v>
      </c>
      <c r="C37" s="16">
        <v>2.5000000000000001E-3</v>
      </c>
    </row>
    <row r="38" spans="1:3" ht="13.9" hidden="1" thickBot="1" x14ac:dyDescent="0.35">
      <c r="A38" s="4">
        <v>37</v>
      </c>
      <c r="B38" s="5" t="s">
        <v>139</v>
      </c>
      <c r="C38" s="16">
        <v>2.3999999999999998E-3</v>
      </c>
    </row>
    <row r="39" spans="1:3" ht="13.9" hidden="1" thickBot="1" x14ac:dyDescent="0.35">
      <c r="A39" s="4">
        <v>38</v>
      </c>
      <c r="B39" s="5" t="s">
        <v>140</v>
      </c>
      <c r="C39" s="16">
        <v>2.3999999999999998E-3</v>
      </c>
    </row>
    <row r="40" spans="1:3" ht="13.9" hidden="1" thickBot="1" x14ac:dyDescent="0.35">
      <c r="A40" s="4">
        <v>39</v>
      </c>
      <c r="B40" s="5" t="s">
        <v>173</v>
      </c>
      <c r="C40" s="16">
        <v>2.2000000000000001E-3</v>
      </c>
    </row>
    <row r="41" spans="1:3" ht="13.9" hidden="1" thickBot="1" x14ac:dyDescent="0.35">
      <c r="A41" s="4">
        <v>40</v>
      </c>
      <c r="B41" s="5" t="s">
        <v>137</v>
      </c>
      <c r="C41" s="16">
        <v>2.2000000000000001E-3</v>
      </c>
    </row>
    <row r="42" spans="1:3" ht="13.9" hidden="1" thickBot="1" x14ac:dyDescent="0.35">
      <c r="A42" s="4">
        <v>41</v>
      </c>
      <c r="B42" s="5" t="s">
        <v>134</v>
      </c>
      <c r="C42" s="16">
        <v>2.0999999999999999E-3</v>
      </c>
    </row>
    <row r="43" spans="1:3" ht="13.9" hidden="1" thickBot="1" x14ac:dyDescent="0.35">
      <c r="A43" s="4">
        <v>42</v>
      </c>
      <c r="B43" s="5" t="s">
        <v>168</v>
      </c>
      <c r="C43" s="16">
        <v>2E-3</v>
      </c>
    </row>
    <row r="44" spans="1:3" ht="13.9" thickBot="1" x14ac:dyDescent="0.35">
      <c r="A44" s="4">
        <v>43</v>
      </c>
      <c r="B44" s="5" t="s">
        <v>174</v>
      </c>
      <c r="C44" s="16">
        <v>1.9E-3</v>
      </c>
    </row>
    <row r="45" spans="1:3" ht="13.9" hidden="1" thickBot="1" x14ac:dyDescent="0.35">
      <c r="A45" s="4">
        <v>44</v>
      </c>
      <c r="B45" s="5" t="s">
        <v>170</v>
      </c>
      <c r="C45" s="16">
        <v>1.8E-3</v>
      </c>
    </row>
    <row r="46" spans="1:3" ht="13.9" hidden="1" thickBot="1" x14ac:dyDescent="0.35">
      <c r="A46" s="4">
        <v>45</v>
      </c>
      <c r="B46" s="5" t="s">
        <v>169</v>
      </c>
      <c r="C46" s="16">
        <v>1.6999999999999999E-3</v>
      </c>
    </row>
    <row r="47" spans="1:3" ht="13.9" hidden="1" thickBot="1" x14ac:dyDescent="0.35">
      <c r="A47" s="4">
        <v>46</v>
      </c>
      <c r="B47" s="5" t="s">
        <v>128</v>
      </c>
      <c r="C47" s="16">
        <v>1.6999999999999999E-3</v>
      </c>
    </row>
    <row r="48" spans="1:3" ht="13.9" hidden="1" thickBot="1" x14ac:dyDescent="0.35">
      <c r="A48" s="4">
        <v>47</v>
      </c>
      <c r="B48" s="5" t="s">
        <v>133</v>
      </c>
      <c r="C48" s="16">
        <v>1.6999999999999999E-3</v>
      </c>
    </row>
    <row r="49" spans="1:6" ht="13.9" hidden="1" thickBot="1" x14ac:dyDescent="0.35">
      <c r="A49" s="4">
        <v>48</v>
      </c>
      <c r="B49" s="5" t="s">
        <v>175</v>
      </c>
      <c r="C49" s="16">
        <v>1.6999999999999999E-3</v>
      </c>
    </row>
    <row r="50" spans="1:6" ht="13.9" hidden="1" thickBot="1" x14ac:dyDescent="0.35">
      <c r="A50" s="4">
        <v>49</v>
      </c>
      <c r="B50" s="5" t="s">
        <v>176</v>
      </c>
      <c r="C50" s="16">
        <v>1.6000000000000001E-3</v>
      </c>
    </row>
    <row r="51" spans="1:6" ht="13.9" hidden="1" thickBot="1" x14ac:dyDescent="0.35">
      <c r="A51" s="4">
        <v>50</v>
      </c>
      <c r="B51" s="5" t="s">
        <v>181</v>
      </c>
      <c r="C51" s="16">
        <v>1.5E-3</v>
      </c>
      <c r="E51">
        <f>SUM(C2:C51)</f>
        <v>0.88100000000000001</v>
      </c>
    </row>
    <row r="56" spans="1:6" x14ac:dyDescent="0.3">
      <c r="B56" s="7" t="s">
        <v>216</v>
      </c>
      <c r="C56" s="18">
        <f>C21+C22+C26+C38+C39+C47+C43+C49</f>
        <v>2.6000000000000002E-2</v>
      </c>
      <c r="D56">
        <f>8/50*(1-E51)</f>
        <v>1.9039999999999998E-2</v>
      </c>
      <c r="F56" s="6">
        <f>D56+C56</f>
        <v>4.5039999999999997E-2</v>
      </c>
    </row>
    <row r="57" spans="1:6" x14ac:dyDescent="0.3">
      <c r="B57" s="7" t="s">
        <v>219</v>
      </c>
      <c r="C57" s="18">
        <f>C51+C40+C33+C31+C25+C20+C19+C15</f>
        <v>4.6200000000000005E-2</v>
      </c>
      <c r="D57">
        <f>8/50*(1-E51)</f>
        <v>1.9039999999999998E-2</v>
      </c>
      <c r="F57" s="7">
        <f>D57+C57</f>
        <v>6.5240000000000006E-2</v>
      </c>
    </row>
    <row r="58" spans="1:6" x14ac:dyDescent="0.3">
      <c r="B58" s="7" t="s">
        <v>220</v>
      </c>
      <c r="C58" s="18">
        <f>C44+C37+C32+C24</f>
        <v>1.2699999999999999E-2</v>
      </c>
      <c r="D58">
        <f>4/50*(1-E51)</f>
        <v>9.5199999999999989E-3</v>
      </c>
      <c r="F58" s="7">
        <f>D58+C58</f>
        <v>2.2219999999999997E-2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D45935CA-4D3A-4C8B-B339-0E7072CE43B1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CF36-B32C-4AE0-BE2B-0F876D0676CA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0.13869999999999999</v>
      </c>
    </row>
    <row r="3" spans="1:5" ht="13.9" hidden="1" thickBot="1" x14ac:dyDescent="0.35">
      <c r="A3" s="4">
        <v>2</v>
      </c>
      <c r="B3" s="15" t="s">
        <v>4</v>
      </c>
      <c r="C3" s="16">
        <v>0.13500000000000001</v>
      </c>
    </row>
    <row r="4" spans="1:5" ht="13.9" hidden="1" thickBot="1" x14ac:dyDescent="0.35">
      <c r="A4" s="4">
        <v>3</v>
      </c>
      <c r="B4" s="15" t="s">
        <v>10</v>
      </c>
      <c r="C4" s="16">
        <v>7.17E-2</v>
      </c>
      <c r="E4" s="18">
        <f>SUM(C4:C15,C18)</f>
        <v>0.44280000000000003</v>
      </c>
    </row>
    <row r="5" spans="1:5" ht="13.9" hidden="1" thickBot="1" x14ac:dyDescent="0.35">
      <c r="A5" s="4">
        <v>4</v>
      </c>
      <c r="B5" s="15" t="s">
        <v>8</v>
      </c>
      <c r="C5" s="16">
        <v>4.7699999999999999E-2</v>
      </c>
    </row>
    <row r="6" spans="1:5" ht="13.9" hidden="1" thickBot="1" x14ac:dyDescent="0.35">
      <c r="A6" s="4">
        <v>5</v>
      </c>
      <c r="B6" s="15" t="s">
        <v>18</v>
      </c>
      <c r="C6" s="16">
        <v>4.4400000000000002E-2</v>
      </c>
    </row>
    <row r="7" spans="1:5" ht="13.9" hidden="1" thickBot="1" x14ac:dyDescent="0.35">
      <c r="A7" s="4">
        <v>6</v>
      </c>
      <c r="B7" s="15" t="s">
        <v>22</v>
      </c>
      <c r="C7" s="16">
        <v>3.7600000000000001E-2</v>
      </c>
    </row>
    <row r="8" spans="1:5" ht="13.9" hidden="1" thickBot="1" x14ac:dyDescent="0.35">
      <c r="A8" s="4">
        <v>7</v>
      </c>
      <c r="B8" s="15" t="s">
        <v>26</v>
      </c>
      <c r="C8" s="16">
        <v>3.7400000000000003E-2</v>
      </c>
    </row>
    <row r="9" spans="1:5" ht="13.9" hidden="1" thickBot="1" x14ac:dyDescent="0.35">
      <c r="A9" s="4">
        <v>8</v>
      </c>
      <c r="B9" s="15" t="s">
        <v>28</v>
      </c>
      <c r="C9" s="16">
        <v>3.5400000000000001E-2</v>
      </c>
    </row>
    <row r="10" spans="1:5" ht="13.9" hidden="1" thickBot="1" x14ac:dyDescent="0.35">
      <c r="A10" s="4">
        <v>9</v>
      </c>
      <c r="B10" s="15" t="s">
        <v>12</v>
      </c>
      <c r="C10" s="16">
        <v>3.2800000000000003E-2</v>
      </c>
    </row>
    <row r="11" spans="1:5" ht="13.9" hidden="1" thickBot="1" x14ac:dyDescent="0.35">
      <c r="A11" s="4">
        <v>10</v>
      </c>
      <c r="B11" s="15" t="s">
        <v>24</v>
      </c>
      <c r="C11" s="16">
        <v>3.2300000000000002E-2</v>
      </c>
    </row>
    <row r="12" spans="1:5" ht="13.9" hidden="1" thickBot="1" x14ac:dyDescent="0.35">
      <c r="A12" s="4">
        <v>11</v>
      </c>
      <c r="B12" s="15" t="s">
        <v>14</v>
      </c>
      <c r="C12" s="16">
        <v>3.0499999999999999E-2</v>
      </c>
    </row>
    <row r="13" spans="1:5" ht="13.9" hidden="1" thickBot="1" x14ac:dyDescent="0.35">
      <c r="A13" s="4">
        <v>12</v>
      </c>
      <c r="B13" s="15" t="s">
        <v>30</v>
      </c>
      <c r="C13" s="16">
        <v>2.2800000000000001E-2</v>
      </c>
    </row>
    <row r="14" spans="1:5" ht="13.9" hidden="1" thickBot="1" x14ac:dyDescent="0.35">
      <c r="A14" s="4">
        <v>13</v>
      </c>
      <c r="B14" s="15" t="s">
        <v>20</v>
      </c>
      <c r="C14" s="16">
        <v>0.02</v>
      </c>
    </row>
    <row r="15" spans="1:5" ht="13.9" hidden="1" thickBot="1" x14ac:dyDescent="0.35">
      <c r="A15" s="4">
        <v>14</v>
      </c>
      <c r="B15" s="15" t="s">
        <v>16</v>
      </c>
      <c r="C15" s="16">
        <v>1.83E-2</v>
      </c>
    </row>
    <row r="16" spans="1:5" ht="13.9" hidden="1" thickBot="1" x14ac:dyDescent="0.35">
      <c r="A16" s="4">
        <v>15</v>
      </c>
      <c r="B16" s="5" t="s">
        <v>107</v>
      </c>
      <c r="C16" s="16">
        <v>1.6799999999999999E-2</v>
      </c>
    </row>
    <row r="17" spans="1:3" ht="13.9" hidden="1" thickBot="1" x14ac:dyDescent="0.35">
      <c r="A17" s="4">
        <v>16</v>
      </c>
      <c r="B17" s="5" t="s">
        <v>108</v>
      </c>
      <c r="C17" s="16">
        <v>1.2500000000000001E-2</v>
      </c>
    </row>
    <row r="18" spans="1:3" ht="13.9" hidden="1" thickBot="1" x14ac:dyDescent="0.35">
      <c r="A18" s="4">
        <v>17</v>
      </c>
      <c r="B18" s="15" t="s">
        <v>34</v>
      </c>
      <c r="C18" s="16">
        <v>1.1900000000000001E-2</v>
      </c>
    </row>
    <row r="19" spans="1:3" ht="13.9" hidden="1" thickBot="1" x14ac:dyDescent="0.35">
      <c r="A19" s="4">
        <v>18</v>
      </c>
      <c r="B19" s="5" t="s">
        <v>111</v>
      </c>
      <c r="C19" s="16">
        <v>8.2000000000000007E-3</v>
      </c>
    </row>
    <row r="20" spans="1:3" ht="13.9" hidden="1" thickBot="1" x14ac:dyDescent="0.35">
      <c r="A20" s="4">
        <v>19</v>
      </c>
      <c r="B20" s="5" t="s">
        <v>114</v>
      </c>
      <c r="C20" s="16">
        <v>7.3000000000000001E-3</v>
      </c>
    </row>
    <row r="21" spans="1:3" ht="13.9" hidden="1" thickBot="1" x14ac:dyDescent="0.35">
      <c r="A21" s="4">
        <v>20</v>
      </c>
      <c r="B21" s="5" t="s">
        <v>118</v>
      </c>
      <c r="C21" s="16">
        <v>6.6E-3</v>
      </c>
    </row>
    <row r="22" spans="1:3" ht="13.9" hidden="1" thickBot="1" x14ac:dyDescent="0.35">
      <c r="A22" s="4">
        <v>21</v>
      </c>
      <c r="B22" s="5" t="s">
        <v>119</v>
      </c>
      <c r="C22" s="16">
        <v>5.5999999999999999E-3</v>
      </c>
    </row>
    <row r="23" spans="1:3" ht="13.9" hidden="1" thickBot="1" x14ac:dyDescent="0.35">
      <c r="A23" s="4">
        <v>22</v>
      </c>
      <c r="B23" s="5" t="s">
        <v>120</v>
      </c>
      <c r="C23" s="16">
        <v>5.1000000000000004E-3</v>
      </c>
    </row>
    <row r="24" spans="1:3" ht="13.9" thickBot="1" x14ac:dyDescent="0.35">
      <c r="A24" s="4">
        <v>23</v>
      </c>
      <c r="B24" s="5" t="s">
        <v>125</v>
      </c>
      <c r="C24" s="16">
        <v>5.0000000000000001E-3</v>
      </c>
    </row>
    <row r="25" spans="1:3" ht="13.9" hidden="1" thickBot="1" x14ac:dyDescent="0.35">
      <c r="A25" s="4">
        <v>24</v>
      </c>
      <c r="B25" s="5" t="s">
        <v>124</v>
      </c>
      <c r="C25" s="16">
        <v>5.0000000000000001E-3</v>
      </c>
    </row>
    <row r="26" spans="1:3" ht="13.9" hidden="1" thickBot="1" x14ac:dyDescent="0.35">
      <c r="A26" s="4">
        <v>25</v>
      </c>
      <c r="B26" s="5" t="s">
        <v>115</v>
      </c>
      <c r="C26" s="16">
        <v>4.7000000000000002E-3</v>
      </c>
    </row>
    <row r="27" spans="1:3" ht="13.9" hidden="1" thickBot="1" x14ac:dyDescent="0.35">
      <c r="A27" s="4">
        <v>26</v>
      </c>
      <c r="B27" s="5" t="s">
        <v>122</v>
      </c>
      <c r="C27" s="16">
        <v>4.4000000000000003E-3</v>
      </c>
    </row>
    <row r="28" spans="1:3" ht="13.9" hidden="1" thickBot="1" x14ac:dyDescent="0.35">
      <c r="A28" s="4">
        <v>27</v>
      </c>
      <c r="B28" s="5" t="s">
        <v>110</v>
      </c>
      <c r="C28" s="16">
        <v>4.1000000000000003E-3</v>
      </c>
    </row>
    <row r="29" spans="1:3" ht="13.9" hidden="1" thickBot="1" x14ac:dyDescent="0.35">
      <c r="A29" s="4">
        <v>28</v>
      </c>
      <c r="B29" s="5" t="s">
        <v>129</v>
      </c>
      <c r="C29" s="16">
        <v>4.1000000000000003E-3</v>
      </c>
    </row>
    <row r="30" spans="1:3" ht="13.9" hidden="1" thickBot="1" x14ac:dyDescent="0.35">
      <c r="A30" s="4">
        <v>29</v>
      </c>
      <c r="B30" s="5" t="s">
        <v>112</v>
      </c>
      <c r="C30" s="16">
        <v>4.0000000000000001E-3</v>
      </c>
    </row>
    <row r="31" spans="1:3" ht="13.9" hidden="1" thickBot="1" x14ac:dyDescent="0.35">
      <c r="A31" s="4">
        <v>30</v>
      </c>
      <c r="B31" s="5" t="s">
        <v>123</v>
      </c>
      <c r="C31" s="16">
        <v>4.0000000000000001E-3</v>
      </c>
    </row>
    <row r="32" spans="1:3" ht="13.9" hidden="1" thickBot="1" x14ac:dyDescent="0.35">
      <c r="A32" s="4">
        <v>31</v>
      </c>
      <c r="B32" s="5" t="s">
        <v>109</v>
      </c>
      <c r="C32" s="16">
        <v>3.8999999999999998E-3</v>
      </c>
    </row>
    <row r="33" spans="1:3" ht="13.9" thickBot="1" x14ac:dyDescent="0.35">
      <c r="A33" s="4">
        <v>32</v>
      </c>
      <c r="B33" s="5" t="s">
        <v>116</v>
      </c>
      <c r="C33" s="16">
        <v>3.8E-3</v>
      </c>
    </row>
    <row r="34" spans="1:3" ht="13.9" hidden="1" thickBot="1" x14ac:dyDescent="0.35">
      <c r="A34" s="4">
        <v>33</v>
      </c>
      <c r="B34" s="5" t="s">
        <v>113</v>
      </c>
      <c r="C34" s="16">
        <v>3.3E-3</v>
      </c>
    </row>
    <row r="35" spans="1:3" ht="13.9" hidden="1" thickBot="1" x14ac:dyDescent="0.35">
      <c r="A35" s="4">
        <v>34</v>
      </c>
      <c r="B35" s="5" t="s">
        <v>126</v>
      </c>
      <c r="C35" s="16">
        <v>3.3E-3</v>
      </c>
    </row>
    <row r="36" spans="1:3" ht="13.9" hidden="1" thickBot="1" x14ac:dyDescent="0.35">
      <c r="A36" s="4">
        <v>35</v>
      </c>
      <c r="B36" s="5" t="s">
        <v>134</v>
      </c>
      <c r="C36" s="16">
        <v>2.8E-3</v>
      </c>
    </row>
    <row r="37" spans="1:3" ht="13.9" hidden="1" thickBot="1" x14ac:dyDescent="0.35">
      <c r="A37" s="4">
        <v>36</v>
      </c>
      <c r="B37" s="5" t="s">
        <v>172</v>
      </c>
      <c r="C37" s="16">
        <v>2.7000000000000001E-3</v>
      </c>
    </row>
    <row r="38" spans="1:3" ht="13.9" thickBot="1" x14ac:dyDescent="0.35">
      <c r="A38" s="4">
        <v>37</v>
      </c>
      <c r="B38" s="5" t="s">
        <v>132</v>
      </c>
      <c r="C38" s="16">
        <v>2.7000000000000001E-3</v>
      </c>
    </row>
    <row r="39" spans="1:3" ht="13.9" hidden="1" thickBot="1" x14ac:dyDescent="0.35">
      <c r="A39" s="4">
        <v>38</v>
      </c>
      <c r="B39" s="5" t="s">
        <v>139</v>
      </c>
      <c r="C39" s="16">
        <v>2.5000000000000001E-3</v>
      </c>
    </row>
    <row r="40" spans="1:3" ht="13.9" hidden="1" thickBot="1" x14ac:dyDescent="0.35">
      <c r="A40" s="4">
        <v>39</v>
      </c>
      <c r="B40" s="5" t="s">
        <v>137</v>
      </c>
      <c r="C40" s="16">
        <v>2.3999999999999998E-3</v>
      </c>
    </row>
    <row r="41" spans="1:3" ht="13.9" hidden="1" thickBot="1" x14ac:dyDescent="0.35">
      <c r="A41" s="4">
        <v>40</v>
      </c>
      <c r="B41" s="5" t="s">
        <v>168</v>
      </c>
      <c r="C41" s="16">
        <v>2.3E-3</v>
      </c>
    </row>
    <row r="42" spans="1:3" ht="13.9" hidden="1" thickBot="1" x14ac:dyDescent="0.35">
      <c r="A42" s="4">
        <v>41</v>
      </c>
      <c r="B42" s="5" t="s">
        <v>140</v>
      </c>
      <c r="C42" s="16">
        <v>2.0999999999999999E-3</v>
      </c>
    </row>
    <row r="43" spans="1:3" ht="13.9" thickBot="1" x14ac:dyDescent="0.35">
      <c r="A43" s="4">
        <v>42</v>
      </c>
      <c r="B43" s="5" t="s">
        <v>174</v>
      </c>
      <c r="C43" s="16">
        <v>2.0999999999999999E-3</v>
      </c>
    </row>
    <row r="44" spans="1:3" ht="13.9" hidden="1" thickBot="1" x14ac:dyDescent="0.35">
      <c r="A44" s="4">
        <v>43</v>
      </c>
      <c r="B44" s="5" t="s">
        <v>176</v>
      </c>
      <c r="C44" s="16">
        <v>2E-3</v>
      </c>
    </row>
    <row r="45" spans="1:3" ht="13.9" hidden="1" thickBot="1" x14ac:dyDescent="0.35">
      <c r="A45" s="4">
        <v>44</v>
      </c>
      <c r="B45" s="5" t="s">
        <v>173</v>
      </c>
      <c r="C45" s="16">
        <v>1.9E-3</v>
      </c>
    </row>
    <row r="46" spans="1:3" ht="13.9" hidden="1" thickBot="1" x14ac:dyDescent="0.35">
      <c r="A46" s="4">
        <v>45</v>
      </c>
      <c r="B46" s="5" t="s">
        <v>182</v>
      </c>
      <c r="C46" s="16">
        <v>1.9E-3</v>
      </c>
    </row>
    <row r="47" spans="1:3" ht="13.9" hidden="1" thickBot="1" x14ac:dyDescent="0.35">
      <c r="A47" s="4">
        <v>46</v>
      </c>
      <c r="B47" s="5" t="s">
        <v>133</v>
      </c>
      <c r="C47" s="16">
        <v>1.9E-3</v>
      </c>
    </row>
    <row r="48" spans="1:3" ht="13.9" hidden="1" thickBot="1" x14ac:dyDescent="0.35">
      <c r="A48" s="4">
        <v>47</v>
      </c>
      <c r="B48" s="5" t="s">
        <v>169</v>
      </c>
      <c r="C48" s="16">
        <v>1.9E-3</v>
      </c>
    </row>
    <row r="49" spans="1:6" ht="13.9" hidden="1" thickBot="1" x14ac:dyDescent="0.35">
      <c r="A49" s="4">
        <v>48</v>
      </c>
      <c r="B49" s="5" t="s">
        <v>181</v>
      </c>
      <c r="C49" s="16">
        <v>1.8E-3</v>
      </c>
    </row>
    <row r="50" spans="1:6" ht="13.9" hidden="1" thickBot="1" x14ac:dyDescent="0.35">
      <c r="A50" s="4">
        <v>49</v>
      </c>
      <c r="B50" s="5" t="s">
        <v>175</v>
      </c>
      <c r="C50" s="16">
        <v>1.8E-3</v>
      </c>
    </row>
    <row r="51" spans="1:6" ht="13.9" hidden="1" thickBot="1" x14ac:dyDescent="0.35">
      <c r="A51" s="4">
        <v>50</v>
      </c>
      <c r="B51" s="5" t="s">
        <v>128</v>
      </c>
      <c r="C51" s="16">
        <v>1.8E-3</v>
      </c>
      <c r="E51">
        <f>SUM(C2:C51)</f>
        <v>0.86280000000000023</v>
      </c>
    </row>
    <row r="56" spans="1:6" x14ac:dyDescent="0.3">
      <c r="B56" s="7" t="s">
        <v>216</v>
      </c>
      <c r="C56" s="18">
        <f>C21+C22+C29+C39+C41+C42+C50+C51</f>
        <v>2.6799999999999997E-2</v>
      </c>
      <c r="D56">
        <f>8/50*(1-E51)</f>
        <v>2.1951999999999965E-2</v>
      </c>
      <c r="F56" s="6">
        <f>D56+C56</f>
        <v>4.8751999999999962E-2</v>
      </c>
    </row>
    <row r="57" spans="1:6" x14ac:dyDescent="0.3">
      <c r="B57" s="7" t="s">
        <v>219</v>
      </c>
      <c r="C57" s="18">
        <f>C49+C46+C45+C30+C27+C23+C20+C19+C16</f>
        <v>5.1400000000000001E-2</v>
      </c>
      <c r="D57">
        <f>9/50*(1-E51)</f>
        <v>2.4695999999999958E-2</v>
      </c>
      <c r="F57" s="7">
        <f>D57+C57</f>
        <v>7.6095999999999955E-2</v>
      </c>
    </row>
    <row r="58" spans="1:6" x14ac:dyDescent="0.3">
      <c r="B58" s="7" t="s">
        <v>220</v>
      </c>
      <c r="C58" s="18">
        <f>C43+C38+C33+C24</f>
        <v>1.3600000000000001E-2</v>
      </c>
      <c r="D58">
        <f>4/50*(1-E51)</f>
        <v>1.0975999999999982E-2</v>
      </c>
      <c r="F58" s="7">
        <f>D58+C58</f>
        <v>2.4575999999999983E-2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A1C42FC8-FECE-4020-B277-5CCA6B14BF0E}">
    <filterColumn colId="1">
      <filters>
        <filter val="安庆市安徽省"/>
        <filter val="阜阳市安徽省"/>
        <filter val="合肥市安徽省"/>
        <filter val="六安市安徽省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D151-4BAF-4C9B-8667-7D98E2171C1F}">
  <sheetPr filterMode="1"/>
  <dimension ref="A1:F60"/>
  <sheetViews>
    <sheetView workbookViewId="0">
      <selection activeCell="F58" sqref="F58"/>
    </sheetView>
  </sheetViews>
  <sheetFormatPr defaultRowHeight="13.5" x14ac:dyDescent="0.3"/>
  <cols>
    <col min="2" max="2" width="29.19921875" bestFit="1" customWidth="1"/>
    <col min="3" max="3" width="8.86328125" style="18"/>
  </cols>
  <sheetData>
    <row r="1" spans="1:5" ht="13.9" thickBot="1" x14ac:dyDescent="0.35">
      <c r="A1" s="1"/>
      <c r="B1" s="1" t="s">
        <v>1</v>
      </c>
      <c r="C1" s="23" t="s">
        <v>2</v>
      </c>
    </row>
    <row r="2" spans="1:5" ht="13.9" hidden="1" thickBot="1" x14ac:dyDescent="0.35">
      <c r="A2" s="4">
        <v>1</v>
      </c>
      <c r="B2" s="15" t="s">
        <v>6</v>
      </c>
      <c r="C2" s="16">
        <v>0.1424</v>
      </c>
    </row>
    <row r="3" spans="1:5" ht="13.9" hidden="1" thickBot="1" x14ac:dyDescent="0.35">
      <c r="A3" s="4">
        <v>2</v>
      </c>
      <c r="B3" s="15" t="s">
        <v>4</v>
      </c>
      <c r="C3" s="16">
        <v>0.1245</v>
      </c>
    </row>
    <row r="4" spans="1:5" ht="13.9" hidden="1" thickBot="1" x14ac:dyDescent="0.35">
      <c r="A4" s="4">
        <v>3</v>
      </c>
      <c r="B4" s="15" t="s">
        <v>10</v>
      </c>
      <c r="C4" s="16">
        <v>7.2900000000000006E-2</v>
      </c>
      <c r="E4" s="18">
        <f>SUM(C4:C15,C18)</f>
        <v>0.43819999999999998</v>
      </c>
    </row>
    <row r="5" spans="1:5" ht="13.9" hidden="1" thickBot="1" x14ac:dyDescent="0.35">
      <c r="A5" s="4">
        <v>4</v>
      </c>
      <c r="B5" s="15" t="s">
        <v>8</v>
      </c>
      <c r="C5" s="16">
        <v>4.7500000000000001E-2</v>
      </c>
    </row>
    <row r="6" spans="1:5" ht="13.9" hidden="1" thickBot="1" x14ac:dyDescent="0.35">
      <c r="A6" s="4">
        <v>5</v>
      </c>
      <c r="B6" s="15" t="s">
        <v>18</v>
      </c>
      <c r="C6" s="16">
        <v>4.0800000000000003E-2</v>
      </c>
    </row>
    <row r="7" spans="1:5" ht="13.9" hidden="1" thickBot="1" x14ac:dyDescent="0.35">
      <c r="A7" s="4">
        <v>6</v>
      </c>
      <c r="B7" s="15" t="s">
        <v>26</v>
      </c>
      <c r="C7" s="16">
        <v>3.6999999999999998E-2</v>
      </c>
    </row>
    <row r="8" spans="1:5" ht="13.9" hidden="1" thickBot="1" x14ac:dyDescent="0.35">
      <c r="A8" s="4">
        <v>7</v>
      </c>
      <c r="B8" s="15" t="s">
        <v>22</v>
      </c>
      <c r="C8" s="16">
        <v>3.5900000000000001E-2</v>
      </c>
    </row>
    <row r="9" spans="1:5" ht="13.9" hidden="1" thickBot="1" x14ac:dyDescent="0.35">
      <c r="A9" s="4">
        <v>8</v>
      </c>
      <c r="B9" s="15" t="s">
        <v>12</v>
      </c>
      <c r="C9" s="16">
        <v>3.5299999999999998E-2</v>
      </c>
    </row>
    <row r="10" spans="1:5" ht="13.9" hidden="1" thickBot="1" x14ac:dyDescent="0.35">
      <c r="A10" s="4">
        <v>9</v>
      </c>
      <c r="B10" s="15" t="s">
        <v>28</v>
      </c>
      <c r="C10" s="16">
        <v>3.3799999999999997E-2</v>
      </c>
    </row>
    <row r="11" spans="1:5" ht="13.9" hidden="1" thickBot="1" x14ac:dyDescent="0.35">
      <c r="A11" s="4">
        <v>10</v>
      </c>
      <c r="B11" s="15" t="s">
        <v>24</v>
      </c>
      <c r="C11" s="16">
        <v>3.1099999999999999E-2</v>
      </c>
    </row>
    <row r="12" spans="1:5" ht="13.9" hidden="1" thickBot="1" x14ac:dyDescent="0.35">
      <c r="A12" s="4">
        <v>11</v>
      </c>
      <c r="B12" s="15" t="s">
        <v>14</v>
      </c>
      <c r="C12" s="16">
        <v>2.9499999999999998E-2</v>
      </c>
    </row>
    <row r="13" spans="1:5" ht="13.9" hidden="1" thickBot="1" x14ac:dyDescent="0.35">
      <c r="A13" s="4">
        <v>12</v>
      </c>
      <c r="B13" s="15" t="s">
        <v>30</v>
      </c>
      <c r="C13" s="16">
        <v>2.4299999999999999E-2</v>
      </c>
    </row>
    <row r="14" spans="1:5" ht="13.9" hidden="1" thickBot="1" x14ac:dyDescent="0.35">
      <c r="A14" s="4">
        <v>13</v>
      </c>
      <c r="B14" s="15" t="s">
        <v>20</v>
      </c>
      <c r="C14" s="16">
        <v>1.9699999999999999E-2</v>
      </c>
    </row>
    <row r="15" spans="1:5" ht="13.9" hidden="1" thickBot="1" x14ac:dyDescent="0.35">
      <c r="A15" s="4">
        <v>14</v>
      </c>
      <c r="B15" s="15" t="s">
        <v>16</v>
      </c>
      <c r="C15" s="16">
        <v>1.8700000000000001E-2</v>
      </c>
    </row>
    <row r="16" spans="1:5" ht="13.9" hidden="1" thickBot="1" x14ac:dyDescent="0.35">
      <c r="A16" s="4">
        <v>15</v>
      </c>
      <c r="B16" s="5" t="s">
        <v>107</v>
      </c>
      <c r="C16" s="16">
        <v>1.5699999999999999E-2</v>
      </c>
    </row>
    <row r="17" spans="1:3" ht="13.9" hidden="1" thickBot="1" x14ac:dyDescent="0.35">
      <c r="A17" s="4">
        <v>16</v>
      </c>
      <c r="B17" s="5" t="s">
        <v>108</v>
      </c>
      <c r="C17" s="16">
        <v>1.2699999999999999E-2</v>
      </c>
    </row>
    <row r="18" spans="1:3" ht="13.9" hidden="1" thickBot="1" x14ac:dyDescent="0.35">
      <c r="A18" s="4">
        <v>17</v>
      </c>
      <c r="B18" s="15" t="s">
        <v>34</v>
      </c>
      <c r="C18" s="16">
        <v>1.17E-2</v>
      </c>
    </row>
    <row r="19" spans="1:3" ht="13.9" hidden="1" thickBot="1" x14ac:dyDescent="0.35">
      <c r="A19" s="4">
        <v>18</v>
      </c>
      <c r="B19" s="5" t="s">
        <v>111</v>
      </c>
      <c r="C19" s="16">
        <v>8.2000000000000007E-3</v>
      </c>
    </row>
    <row r="20" spans="1:3" ht="13.9" hidden="1" thickBot="1" x14ac:dyDescent="0.35">
      <c r="A20" s="4">
        <v>19</v>
      </c>
      <c r="B20" s="5" t="s">
        <v>118</v>
      </c>
      <c r="C20" s="16">
        <v>7.4999999999999997E-3</v>
      </c>
    </row>
    <row r="21" spans="1:3" ht="13.9" hidden="1" thickBot="1" x14ac:dyDescent="0.35">
      <c r="A21" s="4">
        <v>20</v>
      </c>
      <c r="B21" s="5" t="s">
        <v>114</v>
      </c>
      <c r="C21" s="16">
        <v>7.1999999999999998E-3</v>
      </c>
    </row>
    <row r="22" spans="1:3" ht="13.9" hidden="1" thickBot="1" x14ac:dyDescent="0.35">
      <c r="A22" s="4">
        <v>21</v>
      </c>
      <c r="B22" s="5" t="s">
        <v>115</v>
      </c>
      <c r="C22" s="16">
        <v>5.5999999999999999E-3</v>
      </c>
    </row>
    <row r="23" spans="1:3" ht="13.9" hidden="1" thickBot="1" x14ac:dyDescent="0.35">
      <c r="A23" s="4">
        <v>22</v>
      </c>
      <c r="B23" s="5" t="s">
        <v>120</v>
      </c>
      <c r="C23" s="16">
        <v>5.4000000000000003E-3</v>
      </c>
    </row>
    <row r="24" spans="1:3" ht="13.9" hidden="1" thickBot="1" x14ac:dyDescent="0.35">
      <c r="A24" s="4">
        <v>23</v>
      </c>
      <c r="B24" s="5" t="s">
        <v>122</v>
      </c>
      <c r="C24" s="16">
        <v>5.1999999999999998E-3</v>
      </c>
    </row>
    <row r="25" spans="1:3" ht="13.9" hidden="1" thickBot="1" x14ac:dyDescent="0.35">
      <c r="A25" s="4">
        <v>24</v>
      </c>
      <c r="B25" s="5" t="s">
        <v>124</v>
      </c>
      <c r="C25" s="16">
        <v>4.7999999999999996E-3</v>
      </c>
    </row>
    <row r="26" spans="1:3" ht="13.9" hidden="1" thickBot="1" x14ac:dyDescent="0.35">
      <c r="A26" s="4">
        <v>25</v>
      </c>
      <c r="B26" s="5" t="s">
        <v>119</v>
      </c>
      <c r="C26" s="16">
        <v>4.7000000000000002E-3</v>
      </c>
    </row>
    <row r="27" spans="1:3" ht="13.9" hidden="1" thickBot="1" x14ac:dyDescent="0.35">
      <c r="A27" s="4">
        <v>26</v>
      </c>
      <c r="B27" s="5" t="s">
        <v>113</v>
      </c>
      <c r="C27" s="16">
        <v>4.5999999999999999E-3</v>
      </c>
    </row>
    <row r="28" spans="1:3" ht="13.9" hidden="1" thickBot="1" x14ac:dyDescent="0.35">
      <c r="A28" s="4">
        <v>27</v>
      </c>
      <c r="B28" s="5" t="s">
        <v>123</v>
      </c>
      <c r="C28" s="16">
        <v>4.3E-3</v>
      </c>
    </row>
    <row r="29" spans="1:3" ht="13.9" thickBot="1" x14ac:dyDescent="0.35">
      <c r="A29" s="4">
        <v>28</v>
      </c>
      <c r="B29" s="5" t="s">
        <v>125</v>
      </c>
      <c r="C29" s="16">
        <v>4.3E-3</v>
      </c>
    </row>
    <row r="30" spans="1:3" ht="13.9" thickBot="1" x14ac:dyDescent="0.35">
      <c r="A30" s="4">
        <v>29</v>
      </c>
      <c r="B30" s="5" t="s">
        <v>116</v>
      </c>
      <c r="C30" s="16">
        <v>4.3E-3</v>
      </c>
    </row>
    <row r="31" spans="1:3" ht="13.9" hidden="1" thickBot="1" x14ac:dyDescent="0.35">
      <c r="A31" s="4">
        <v>30</v>
      </c>
      <c r="B31" s="5" t="s">
        <v>112</v>
      </c>
      <c r="C31" s="16">
        <v>4.3E-3</v>
      </c>
    </row>
    <row r="32" spans="1:3" ht="13.9" hidden="1" thickBot="1" x14ac:dyDescent="0.35">
      <c r="A32" s="4">
        <v>31</v>
      </c>
      <c r="B32" s="5" t="s">
        <v>110</v>
      </c>
      <c r="C32" s="16">
        <v>4.0000000000000001E-3</v>
      </c>
    </row>
    <row r="33" spans="1:3" ht="13.9" hidden="1" thickBot="1" x14ac:dyDescent="0.35">
      <c r="A33" s="4">
        <v>32</v>
      </c>
      <c r="B33" s="5" t="s">
        <v>109</v>
      </c>
      <c r="C33" s="16">
        <v>4.0000000000000001E-3</v>
      </c>
    </row>
    <row r="34" spans="1:3" ht="13.9" hidden="1" thickBot="1" x14ac:dyDescent="0.35">
      <c r="A34" s="4">
        <v>33</v>
      </c>
      <c r="B34" s="5" t="s">
        <v>129</v>
      </c>
      <c r="C34" s="16">
        <v>3.8E-3</v>
      </c>
    </row>
    <row r="35" spans="1:3" ht="13.9" hidden="1" thickBot="1" x14ac:dyDescent="0.35">
      <c r="A35" s="4">
        <v>34</v>
      </c>
      <c r="B35" s="5" t="s">
        <v>126</v>
      </c>
      <c r="C35" s="16">
        <v>3.7000000000000002E-3</v>
      </c>
    </row>
    <row r="36" spans="1:3" ht="13.9" thickBot="1" x14ac:dyDescent="0.35">
      <c r="A36" s="4">
        <v>35</v>
      </c>
      <c r="B36" s="5" t="s">
        <v>132</v>
      </c>
      <c r="C36" s="16">
        <v>3.0000000000000001E-3</v>
      </c>
    </row>
    <row r="37" spans="1:3" ht="13.9" hidden="1" thickBot="1" x14ac:dyDescent="0.35">
      <c r="A37" s="4">
        <v>36</v>
      </c>
      <c r="B37" s="5" t="s">
        <v>172</v>
      </c>
      <c r="C37" s="16">
        <v>2.8999999999999998E-3</v>
      </c>
    </row>
    <row r="38" spans="1:3" ht="13.9" hidden="1" thickBot="1" x14ac:dyDescent="0.35">
      <c r="A38" s="4">
        <v>37</v>
      </c>
      <c r="B38" s="5" t="s">
        <v>134</v>
      </c>
      <c r="C38" s="16">
        <v>2.8999999999999998E-3</v>
      </c>
    </row>
    <row r="39" spans="1:3" ht="13.9" hidden="1" thickBot="1" x14ac:dyDescent="0.35">
      <c r="A39" s="4">
        <v>38</v>
      </c>
      <c r="B39" s="5" t="s">
        <v>137</v>
      </c>
      <c r="C39" s="16">
        <v>2.8E-3</v>
      </c>
    </row>
    <row r="40" spans="1:3" ht="13.9" hidden="1" thickBot="1" x14ac:dyDescent="0.35">
      <c r="A40" s="4">
        <v>39</v>
      </c>
      <c r="B40" s="5" t="s">
        <v>139</v>
      </c>
      <c r="C40" s="16">
        <v>2.7000000000000001E-3</v>
      </c>
    </row>
    <row r="41" spans="1:3" ht="13.9" hidden="1" thickBot="1" x14ac:dyDescent="0.35">
      <c r="A41" s="4">
        <v>40</v>
      </c>
      <c r="B41" s="5" t="s">
        <v>168</v>
      </c>
      <c r="C41" s="16">
        <v>2.2000000000000001E-3</v>
      </c>
    </row>
    <row r="42" spans="1:3" ht="13.9" hidden="1" thickBot="1" x14ac:dyDescent="0.35">
      <c r="A42" s="4">
        <v>41</v>
      </c>
      <c r="B42" s="5" t="s">
        <v>185</v>
      </c>
      <c r="C42" s="16">
        <v>2.0999999999999999E-3</v>
      </c>
    </row>
    <row r="43" spans="1:3" ht="13.9" hidden="1" thickBot="1" x14ac:dyDescent="0.35">
      <c r="A43" s="4">
        <v>42</v>
      </c>
      <c r="B43" s="5" t="s">
        <v>173</v>
      </c>
      <c r="C43" s="16">
        <v>2.0999999999999999E-3</v>
      </c>
    </row>
    <row r="44" spans="1:3" ht="13.9" hidden="1" thickBot="1" x14ac:dyDescent="0.35">
      <c r="A44" s="4">
        <v>43</v>
      </c>
      <c r="B44" s="5" t="s">
        <v>170</v>
      </c>
      <c r="C44" s="16">
        <v>2E-3</v>
      </c>
    </row>
    <row r="45" spans="1:3" ht="13.9" hidden="1" thickBot="1" x14ac:dyDescent="0.35">
      <c r="A45" s="4">
        <v>44</v>
      </c>
      <c r="B45" s="5" t="s">
        <v>175</v>
      </c>
      <c r="C45" s="16">
        <v>2E-3</v>
      </c>
    </row>
    <row r="46" spans="1:3" ht="13.9" hidden="1" thickBot="1" x14ac:dyDescent="0.35">
      <c r="A46" s="4">
        <v>45</v>
      </c>
      <c r="B46" s="5" t="s">
        <v>181</v>
      </c>
      <c r="C46" s="16">
        <v>2E-3</v>
      </c>
    </row>
    <row r="47" spans="1:3" ht="13.9" hidden="1" thickBot="1" x14ac:dyDescent="0.35">
      <c r="A47" s="4">
        <v>46</v>
      </c>
      <c r="B47" s="5" t="s">
        <v>178</v>
      </c>
      <c r="C47" s="16">
        <v>2E-3</v>
      </c>
    </row>
    <row r="48" spans="1:3" ht="13.9" hidden="1" thickBot="1" x14ac:dyDescent="0.35">
      <c r="A48" s="4">
        <v>47</v>
      </c>
      <c r="B48" s="5" t="s">
        <v>140</v>
      </c>
      <c r="C48" s="16">
        <v>2E-3</v>
      </c>
    </row>
    <row r="49" spans="1:6" ht="13.9" hidden="1" thickBot="1" x14ac:dyDescent="0.35">
      <c r="A49" s="4">
        <v>48</v>
      </c>
      <c r="B49" s="5" t="s">
        <v>133</v>
      </c>
      <c r="C49" s="16">
        <v>1.9E-3</v>
      </c>
    </row>
    <row r="50" spans="1:6" ht="13.9" hidden="1" thickBot="1" x14ac:dyDescent="0.35">
      <c r="A50" s="4">
        <v>49</v>
      </c>
      <c r="B50" s="5" t="s">
        <v>186</v>
      </c>
      <c r="C50" s="16">
        <v>1.9E-3</v>
      </c>
    </row>
    <row r="51" spans="1:6" ht="13.9" hidden="1" thickBot="1" x14ac:dyDescent="0.35">
      <c r="A51" s="4">
        <v>50</v>
      </c>
      <c r="B51" s="5" t="s">
        <v>169</v>
      </c>
      <c r="C51" s="16">
        <v>1.9E-3</v>
      </c>
      <c r="E51">
        <f>SUM(C2:C51)</f>
        <v>0.85580000000000034</v>
      </c>
    </row>
    <row r="56" spans="1:6" x14ac:dyDescent="0.3">
      <c r="B56" s="7" t="s">
        <v>216</v>
      </c>
      <c r="C56" s="18">
        <f>C20+C26+C34+C40+C41+C45+C48</f>
        <v>2.4900000000000005E-2</v>
      </c>
      <c r="D56">
        <f>7/50*(1-E51)</f>
        <v>2.0187999999999956E-2</v>
      </c>
      <c r="F56" s="6">
        <f>D56+C56</f>
        <v>4.5087999999999961E-2</v>
      </c>
    </row>
    <row r="57" spans="1:6" x14ac:dyDescent="0.3">
      <c r="B57" s="7" t="s">
        <v>219</v>
      </c>
      <c r="C57" s="18">
        <f>C16+C19+C21+C23+C24+C43+C31+C46+C47+C50</f>
        <v>5.3999999999999999E-2</v>
      </c>
      <c r="D57">
        <f>10/50*(1-E51)</f>
        <v>2.8839999999999935E-2</v>
      </c>
      <c r="F57" s="7">
        <f>D57+C57</f>
        <v>8.2839999999999941E-2</v>
      </c>
    </row>
    <row r="58" spans="1:6" x14ac:dyDescent="0.3">
      <c r="B58" s="7" t="s">
        <v>220</v>
      </c>
      <c r="C58" s="18">
        <f>C36+C30+C29</f>
        <v>1.1599999999999999E-2</v>
      </c>
      <c r="D58">
        <f>3/50*(1-E51)</f>
        <v>8.6519999999999792E-3</v>
      </c>
      <c r="F58" s="7">
        <f>D58+C58</f>
        <v>2.0251999999999978E-2</v>
      </c>
    </row>
    <row r="59" spans="1:6" x14ac:dyDescent="0.3">
      <c r="B59" s="7" t="s">
        <v>221</v>
      </c>
    </row>
    <row r="60" spans="1:6" x14ac:dyDescent="0.3">
      <c r="B60" s="7" t="s">
        <v>222</v>
      </c>
    </row>
  </sheetData>
  <autoFilter ref="A1:C51" xr:uid="{7CFE5E30-4208-4549-9E63-8D6493790138}">
    <filterColumn colId="1">
      <filters>
        <filter val="安庆市安徽省"/>
        <filter val="阜阳市安徽省"/>
        <filter val="合肥市安徽省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1-27</vt:lpstr>
      <vt:lpstr>1-26</vt:lpstr>
      <vt:lpstr>1-25</vt:lpstr>
      <vt:lpstr>1-24</vt:lpstr>
      <vt:lpstr>1-23</vt:lpstr>
      <vt:lpstr>1-22</vt:lpstr>
      <vt:lpstr>1-21</vt:lpstr>
      <vt:lpstr>1-20</vt:lpstr>
      <vt:lpstr>1-19</vt:lpstr>
      <vt:lpstr>1-18</vt:lpstr>
      <vt:lpstr>1-17</vt:lpstr>
      <vt:lpstr>1-16</vt:lpstr>
      <vt:lpstr>1-15</vt:lpstr>
      <vt:lpstr>1-14</vt:lpstr>
      <vt:lpstr>1-13</vt:lpstr>
      <vt:lpstr>1-12</vt:lpstr>
      <vt:lpstr>1-11</vt:lpstr>
      <vt:lpstr>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2020-01-28T09:56:15Z</dcterms:created>
  <dcterms:modified xsi:type="dcterms:W3CDTF">2022-12-30T08:11:56Z</dcterms:modified>
</cp:coreProperties>
</file>