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33E0FBC8-CADF-4116-BC26-B2CA55360878}" xr6:coauthVersionLast="47" xr6:coauthVersionMax="47" xr10:uidLastSave="{00000000-0000-0000-0000-000000000000}"/>
  <bookViews>
    <workbookView xWindow="1170" yWindow="1170" windowWidth="30690" windowHeight="18585" activeTab="1" xr2:uid="{FDC26FD0-0A46-499F-AF97-B8163592B9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P32" i="1"/>
  <c r="O32" i="1"/>
  <c r="N32" i="1"/>
  <c r="L32" i="1"/>
  <c r="K32" i="1"/>
  <c r="J32" i="1"/>
  <c r="I32" i="1"/>
  <c r="H32" i="1"/>
  <c r="G32" i="1"/>
  <c r="F32" i="1"/>
  <c r="E32" i="1"/>
  <c r="D32" i="1"/>
  <c r="C32" i="1"/>
  <c r="L30" i="1"/>
  <c r="K30" i="1"/>
  <c r="J30" i="1"/>
  <c r="I30" i="1"/>
  <c r="G30" i="1"/>
  <c r="F30" i="1"/>
  <c r="E30" i="1"/>
  <c r="D30" i="1"/>
  <c r="C30" i="1"/>
  <c r="P29" i="1"/>
  <c r="P30" i="1" s="1"/>
  <c r="O29" i="1"/>
  <c r="O30" i="1" s="1"/>
  <c r="N29" i="1"/>
  <c r="N30" i="1" s="1"/>
  <c r="M29" i="1"/>
  <c r="L29" i="1"/>
  <c r="K29" i="1"/>
  <c r="J29" i="1"/>
  <c r="I29" i="1"/>
  <c r="H29" i="1"/>
  <c r="H30" i="1" s="1"/>
  <c r="G29" i="1"/>
  <c r="F29" i="1"/>
  <c r="E29" i="1"/>
  <c r="D29" i="1"/>
  <c r="C29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Q52" i="1"/>
  <c r="Q37" i="1" s="1"/>
  <c r="P52" i="1"/>
  <c r="O52" i="1"/>
  <c r="N52" i="1"/>
  <c r="M52" i="1"/>
  <c r="M37" i="1" s="1"/>
  <c r="L52" i="1"/>
  <c r="K52" i="1"/>
  <c r="K37" i="1" s="1"/>
  <c r="J52" i="1"/>
  <c r="J37" i="1" s="1"/>
  <c r="I52" i="1"/>
  <c r="I37" i="1" s="1"/>
  <c r="H52" i="1"/>
  <c r="H37" i="1" s="1"/>
  <c r="G52" i="1"/>
  <c r="G37" i="1" s="1"/>
  <c r="F52" i="1"/>
  <c r="F37" i="1" s="1"/>
  <c r="E52" i="1"/>
  <c r="E37" i="1" s="1"/>
  <c r="Q60" i="1"/>
  <c r="Q63" i="1" s="1"/>
  <c r="P60" i="1"/>
  <c r="P63" i="1" s="1"/>
  <c r="O60" i="1"/>
  <c r="O63" i="1" s="1"/>
  <c r="N60" i="1"/>
  <c r="N63" i="1" s="1"/>
  <c r="M60" i="1"/>
  <c r="M63" i="1" s="1"/>
  <c r="L60" i="1"/>
  <c r="L63" i="1" s="1"/>
  <c r="K60" i="1"/>
  <c r="K63" i="1" s="1"/>
  <c r="J60" i="1"/>
  <c r="J63" i="1" s="1"/>
  <c r="I60" i="1"/>
  <c r="I63" i="1" s="1"/>
  <c r="H60" i="1"/>
  <c r="H63" i="1" s="1"/>
  <c r="G60" i="1"/>
  <c r="G63" i="1" s="1"/>
  <c r="F60" i="1"/>
  <c r="F63" i="1" s="1"/>
  <c r="E60" i="1"/>
  <c r="E63" i="1" s="1"/>
  <c r="D63" i="1"/>
  <c r="D60" i="1"/>
  <c r="D52" i="1"/>
  <c r="P37" i="1"/>
  <c r="O37" i="1"/>
  <c r="N37" i="1"/>
  <c r="L37" i="1"/>
  <c r="D37" i="1"/>
  <c r="O50" i="1"/>
  <c r="N50" i="1"/>
  <c r="M50" i="1"/>
  <c r="L50" i="1"/>
  <c r="K50" i="1"/>
  <c r="J50" i="1"/>
  <c r="I50" i="1"/>
  <c r="H50" i="1"/>
  <c r="G50" i="1"/>
  <c r="E50" i="1"/>
  <c r="D50" i="1"/>
  <c r="C50" i="1"/>
  <c r="Q45" i="1"/>
  <c r="Q50" i="1" s="1"/>
  <c r="P45" i="1"/>
  <c r="P50" i="1" s="1"/>
  <c r="O45" i="1"/>
  <c r="N45" i="1"/>
  <c r="M45" i="1"/>
  <c r="L45" i="1"/>
  <c r="K45" i="1"/>
  <c r="J45" i="1"/>
  <c r="I45" i="1"/>
  <c r="H45" i="1"/>
  <c r="G45" i="1"/>
  <c r="F45" i="1"/>
  <c r="F50" i="1" s="1"/>
  <c r="E45" i="1"/>
  <c r="D45" i="1"/>
  <c r="C45" i="1"/>
  <c r="Q29" i="1"/>
  <c r="Q20" i="1"/>
  <c r="Q13" i="1"/>
  <c r="Q9" i="1"/>
  <c r="C7" i="2"/>
  <c r="C3" i="2"/>
  <c r="M30" i="1" l="1"/>
  <c r="M32" i="1" s="1"/>
  <c r="Q30" i="1"/>
  <c r="Q32" i="1" s="1"/>
  <c r="Q33" i="1" s="1"/>
</calcChain>
</file>

<file path=xl/sharedStrings.xml><?xml version="1.0" encoding="utf-8"?>
<sst xmlns="http://schemas.openxmlformats.org/spreadsheetml/2006/main" count="82" uniqueCount="77">
  <si>
    <t>main</t>
  </si>
  <si>
    <t>Income Statement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</si>
  <si>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</si>
  <si>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</si>
  <si>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</si>
  <si>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</si>
  <si>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</si>
  <si>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</si>
  <si>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</si>
  <si>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</si>
  <si>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</si>
  <si>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</si>
  <si>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</si>
  <si>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</si>
  <si>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</si>
  <si>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</si>
  <si>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</si>
  <si>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</si>
  <si>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Price</t>
  </si>
  <si>
    <t>Shares</t>
  </si>
  <si>
    <t>MC</t>
  </si>
  <si>
    <t>Cash</t>
  </si>
  <si>
    <t>Debt</t>
  </si>
  <si>
    <t>EV</t>
  </si>
  <si>
    <t>Hosting Revenue Related Parties</t>
  </si>
  <si>
    <t>Equipment Sales Related Parties</t>
  </si>
  <si>
    <t>Equipment Sales Customers</t>
  </si>
  <si>
    <t>Hosting Revenue Customers</t>
  </si>
  <si>
    <t>Digital Asset Mining Revenue</t>
  </si>
  <si>
    <t>Revenue</t>
  </si>
  <si>
    <t>Cost of hosting</t>
  </si>
  <si>
    <t>cost of equipment sales</t>
  </si>
  <si>
    <t>cost of digital asset mining</t>
  </si>
  <si>
    <t>Total COGS</t>
  </si>
  <si>
    <t>Loss on legal settlement</t>
  </si>
  <si>
    <t>gain from sales of digital assets</t>
  </si>
  <si>
    <t>impairment of Goodwill and intangibles</t>
  </si>
  <si>
    <t>Impairment of PP&amp;E</t>
  </si>
  <si>
    <t>Losses on exchange or disposal of PP&amp;E</t>
  </si>
  <si>
    <t>R&amp;D</t>
  </si>
  <si>
    <t>Sales and Marketing</t>
  </si>
  <si>
    <t>general and admin</t>
  </si>
  <si>
    <t>Expenses</t>
  </si>
  <si>
    <t>EBIDTA</t>
  </si>
  <si>
    <t>Taxes</t>
  </si>
  <si>
    <t>Net Income</t>
  </si>
  <si>
    <t>EPS</t>
  </si>
  <si>
    <t>Balance Sheet</t>
  </si>
  <si>
    <t>Total Cash</t>
  </si>
  <si>
    <t>Restricted Cash</t>
  </si>
  <si>
    <t>Accounts receivable</t>
  </si>
  <si>
    <t>Accounts receivable - Related Parties</t>
  </si>
  <si>
    <t>Deposits for Equipment</t>
  </si>
  <si>
    <t>Digital Assets</t>
  </si>
  <si>
    <t>Prepaid Expenses and other</t>
  </si>
  <si>
    <t>Current Assets</t>
  </si>
  <si>
    <t>PP&amp;E</t>
  </si>
  <si>
    <t>Goodwill</t>
  </si>
  <si>
    <t>Intangibles</t>
  </si>
  <si>
    <t>Other</t>
  </si>
  <si>
    <t>Assets</t>
  </si>
  <si>
    <t>Accounts payable</t>
  </si>
  <si>
    <t>accrued expenses and other</t>
  </si>
  <si>
    <t>deferred revenue</t>
  </si>
  <si>
    <t>deferred revenue - realted parties</t>
  </si>
  <si>
    <t>derivative warrant liabilities</t>
  </si>
  <si>
    <t>finance leas liabilities</t>
  </si>
  <si>
    <t>notes payable</t>
  </si>
  <si>
    <t>Current Liabilities</t>
  </si>
  <si>
    <t xml:space="preserve">Financelease liabilities </t>
  </si>
  <si>
    <t>Total</t>
  </si>
  <si>
    <t>impairment of digital assets</t>
  </si>
  <si>
    <t>Loss on Debt Extinguishment</t>
  </si>
  <si>
    <t>Interest Expense</t>
  </si>
  <si>
    <t>Fair Value adjustment on convertible notes</t>
  </si>
  <si>
    <t>Fair value adjustment on derivative warrant liabilities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</si>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</sst>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CORZ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5765-2CF7-45DE-9E49-D917E9DCC28B}">
  <dimension ref="A1:R63"/>
  <sheetViews>
    <sheetView workbookViewId="0">
      <pane xSplit="2" ySplit="2" topLeftCell="D12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2" max="2" width="30.5703125" bestFit="1" customWidth="1"/>
  </cols>
  <sheetData>
    <row r="1" spans="1:18" x14ac:dyDescent="0.25">
      <c r="A1" s="5" t="s">
        <v>0</v>
      </c>
    </row>
    <row r="2" spans="1:18" x14ac:dyDescent="0.25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x14ac:dyDescent="0.25">
      <c r="B3" s="1" t="s">
        <v>1</v>
      </c>
    </row>
    <row r="4" spans="1:18" x14ac:dyDescent="0.25">
      <c r="B4" t="s">
        <v>27</v>
      </c>
      <c r="M4">
        <v>17.585000000000001</v>
      </c>
      <c r="Q4">
        <v>35.731000000000002</v>
      </c>
    </row>
    <row r="5" spans="1:18" x14ac:dyDescent="0.25">
      <c r="B5" t="s">
        <v>24</v>
      </c>
      <c r="M5">
        <v>2.903</v>
      </c>
      <c r="Q5">
        <v>9.1850000000000005</v>
      </c>
    </row>
    <row r="6" spans="1:18" x14ac:dyDescent="0.25">
      <c r="B6" t="s">
        <v>26</v>
      </c>
      <c r="M6">
        <v>23.879000000000001</v>
      </c>
      <c r="Q6">
        <v>7.468</v>
      </c>
    </row>
    <row r="7" spans="1:18" x14ac:dyDescent="0.25">
      <c r="B7" t="s">
        <v>25</v>
      </c>
      <c r="M7">
        <v>11.654</v>
      </c>
      <c r="Q7">
        <v>29.693000000000001</v>
      </c>
    </row>
    <row r="8" spans="1:18" x14ac:dyDescent="0.25">
      <c r="B8" t="s">
        <v>28</v>
      </c>
      <c r="M8">
        <v>57.118000000000002</v>
      </c>
      <c r="Q8">
        <v>80.495000000000005</v>
      </c>
    </row>
    <row r="9" spans="1:18" x14ac:dyDescent="0.25">
      <c r="B9" s="3" t="s">
        <v>29</v>
      </c>
      <c r="C9" s="3">
        <f t="shared" ref="C9:P9" si="0">SUM(C4:C8)</f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113.13900000000001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>SUM(Q4:Q8)</f>
        <v>162.572</v>
      </c>
    </row>
    <row r="10" spans="1:18" x14ac:dyDescent="0.25">
      <c r="B10" t="s">
        <v>30</v>
      </c>
      <c r="M10">
        <v>19.577000000000002</v>
      </c>
      <c r="Q10">
        <v>44.975000000000001</v>
      </c>
    </row>
    <row r="11" spans="1:18" x14ac:dyDescent="0.25">
      <c r="B11" t="s">
        <v>31</v>
      </c>
      <c r="M11">
        <v>24.997</v>
      </c>
      <c r="Q11">
        <v>27.917000000000002</v>
      </c>
    </row>
    <row r="12" spans="1:18" x14ac:dyDescent="0.25">
      <c r="B12" t="s">
        <v>32</v>
      </c>
      <c r="M12">
        <v>10.141</v>
      </c>
      <c r="Q12">
        <v>116.756</v>
      </c>
    </row>
    <row r="13" spans="1:18" x14ac:dyDescent="0.25">
      <c r="B13" s="3" t="s">
        <v>33</v>
      </c>
      <c r="C13" s="3">
        <f t="shared" ref="C13:P13" si="1">SUM(C10:C12)</f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0</v>
      </c>
      <c r="L13" s="3">
        <f t="shared" si="1"/>
        <v>0</v>
      </c>
      <c r="M13" s="3">
        <f t="shared" si="1"/>
        <v>54.714999999999996</v>
      </c>
      <c r="N13" s="3">
        <f t="shared" si="1"/>
        <v>0</v>
      </c>
      <c r="O13" s="3">
        <f t="shared" si="1"/>
        <v>0</v>
      </c>
      <c r="P13" s="3">
        <f t="shared" si="1"/>
        <v>0</v>
      </c>
      <c r="Q13" s="3">
        <f>SUM(Q10:Q12)</f>
        <v>189.648</v>
      </c>
    </row>
    <row r="14" spans="1:18" x14ac:dyDescent="0.25">
      <c r="B14" t="s">
        <v>34</v>
      </c>
      <c r="M14">
        <v>-2.6030000000000002</v>
      </c>
      <c r="Q14">
        <v>0</v>
      </c>
    </row>
    <row r="15" spans="1:18" x14ac:dyDescent="0.25">
      <c r="B15" t="s">
        <v>35</v>
      </c>
      <c r="M15">
        <v>0.39100000000000001</v>
      </c>
      <c r="Q15">
        <v>11.036</v>
      </c>
    </row>
    <row r="16" spans="1:18" x14ac:dyDescent="0.25">
      <c r="B16" t="s">
        <v>71</v>
      </c>
      <c r="M16">
        <v>-12.552</v>
      </c>
      <c r="Q16">
        <v>-7.9859999999999998</v>
      </c>
    </row>
    <row r="17" spans="2:17" x14ac:dyDescent="0.25">
      <c r="B17" t="s">
        <v>36</v>
      </c>
      <c r="M17">
        <v>0</v>
      </c>
      <c r="Q17">
        <v>-268.512</v>
      </c>
    </row>
    <row r="18" spans="2:17" x14ac:dyDescent="0.25">
      <c r="B18" t="s">
        <v>37</v>
      </c>
      <c r="M18">
        <v>0</v>
      </c>
      <c r="Q18">
        <v>-59.259</v>
      </c>
    </row>
    <row r="19" spans="2:17" x14ac:dyDescent="0.25">
      <c r="B19" t="s">
        <v>38</v>
      </c>
      <c r="M19">
        <v>0</v>
      </c>
      <c r="Q19">
        <v>0</v>
      </c>
    </row>
    <row r="20" spans="2:17" x14ac:dyDescent="0.25">
      <c r="B20" s="3" t="s">
        <v>76</v>
      </c>
      <c r="C20" s="3">
        <f t="shared" ref="C20:P20" si="2">SUM(C14:C19)</f>
        <v>0</v>
      </c>
      <c r="D20" s="3">
        <f t="shared" si="2"/>
        <v>0</v>
      </c>
      <c r="E20" s="3">
        <f t="shared" si="2"/>
        <v>0</v>
      </c>
      <c r="F20" s="3">
        <f t="shared" si="2"/>
        <v>0</v>
      </c>
      <c r="G20" s="3">
        <f t="shared" si="2"/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-14.763999999999999</v>
      </c>
      <c r="N20" s="3">
        <f t="shared" si="2"/>
        <v>0</v>
      </c>
      <c r="O20" s="3">
        <f t="shared" si="2"/>
        <v>0</v>
      </c>
      <c r="P20" s="3">
        <f t="shared" si="2"/>
        <v>0</v>
      </c>
      <c r="Q20" s="3">
        <f>SUM(Q14:Q19)</f>
        <v>-324.721</v>
      </c>
    </row>
    <row r="21" spans="2:17" x14ac:dyDescent="0.25">
      <c r="B21" t="s">
        <v>39</v>
      </c>
      <c r="M21">
        <v>1.589</v>
      </c>
      <c r="Q21">
        <v>6.1920000000000002</v>
      </c>
    </row>
    <row r="22" spans="2:17" x14ac:dyDescent="0.25">
      <c r="B22" t="s">
        <v>40</v>
      </c>
      <c r="M22">
        <v>0.93200000000000005</v>
      </c>
      <c r="Q22">
        <v>3.9E-2</v>
      </c>
    </row>
    <row r="23" spans="2:17" x14ac:dyDescent="0.25">
      <c r="B23" t="s">
        <v>41</v>
      </c>
      <c r="M23">
        <v>36.357999999999997</v>
      </c>
      <c r="Q23">
        <v>43.345999999999997</v>
      </c>
    </row>
    <row r="24" spans="2:17" x14ac:dyDescent="0.25">
      <c r="B24" t="s">
        <v>72</v>
      </c>
      <c r="M24">
        <v>0</v>
      </c>
      <c r="Q24">
        <v>0</v>
      </c>
    </row>
    <row r="25" spans="2:17" x14ac:dyDescent="0.25">
      <c r="B25" t="s">
        <v>73</v>
      </c>
      <c r="M25">
        <v>13.569000000000001</v>
      </c>
      <c r="Q25">
        <v>25.942</v>
      </c>
    </row>
    <row r="26" spans="2:17" x14ac:dyDescent="0.25">
      <c r="B26" t="s">
        <v>74</v>
      </c>
      <c r="M26">
        <v>8.6630000000000003</v>
      </c>
      <c r="Q26">
        <v>-4.1230000000000002</v>
      </c>
    </row>
    <row r="27" spans="2:17" x14ac:dyDescent="0.25">
      <c r="B27" t="s">
        <v>75</v>
      </c>
      <c r="M27">
        <v>0</v>
      </c>
      <c r="Q27">
        <v>-0.52100000000000002</v>
      </c>
    </row>
    <row r="28" spans="2:17" x14ac:dyDescent="0.25">
      <c r="B28" t="s">
        <v>59</v>
      </c>
      <c r="M28">
        <v>-4.0000000000000001E-3</v>
      </c>
      <c r="Q28">
        <v>1.478</v>
      </c>
    </row>
    <row r="29" spans="2:17" x14ac:dyDescent="0.25">
      <c r="B29" s="3" t="s">
        <v>42</v>
      </c>
      <c r="C29" s="3">
        <f t="shared" ref="C29:P29" si="3">SUM(C21:C28)</f>
        <v>0</v>
      </c>
      <c r="D29" s="3">
        <f t="shared" si="3"/>
        <v>0</v>
      </c>
      <c r="E29" s="3">
        <f t="shared" si="3"/>
        <v>0</v>
      </c>
      <c r="F29" s="3">
        <f t="shared" si="3"/>
        <v>0</v>
      </c>
      <c r="G29" s="3">
        <f t="shared" si="3"/>
        <v>0</v>
      </c>
      <c r="H29" s="3">
        <f t="shared" si="3"/>
        <v>0</v>
      </c>
      <c r="I29" s="3">
        <f t="shared" si="3"/>
        <v>0</v>
      </c>
      <c r="J29" s="3">
        <f t="shared" si="3"/>
        <v>0</v>
      </c>
      <c r="K29" s="3">
        <f t="shared" si="3"/>
        <v>0</v>
      </c>
      <c r="L29" s="3">
        <f t="shared" si="3"/>
        <v>0</v>
      </c>
      <c r="M29" s="3">
        <f t="shared" si="3"/>
        <v>61.107000000000006</v>
      </c>
      <c r="N29" s="3">
        <f t="shared" si="3"/>
        <v>0</v>
      </c>
      <c r="O29" s="3">
        <f t="shared" si="3"/>
        <v>0</v>
      </c>
      <c r="P29" s="3">
        <f t="shared" si="3"/>
        <v>0</v>
      </c>
      <c r="Q29" s="3">
        <f>SUM(Q21:Q28)</f>
        <v>72.352999999999994</v>
      </c>
    </row>
    <row r="30" spans="2:17" x14ac:dyDescent="0.25">
      <c r="B30" s="3" t="s">
        <v>43</v>
      </c>
      <c r="C30" s="3">
        <f t="shared" ref="C30:P30" si="4">C9-C13+C20-C29</f>
        <v>0</v>
      </c>
      <c r="D30" s="3">
        <f t="shared" si="4"/>
        <v>0</v>
      </c>
      <c r="E30" s="3">
        <f t="shared" si="4"/>
        <v>0</v>
      </c>
      <c r="F30" s="3">
        <f t="shared" si="4"/>
        <v>0</v>
      </c>
      <c r="G30" s="3">
        <f t="shared" si="4"/>
        <v>0</v>
      </c>
      <c r="H30" s="3">
        <f t="shared" si="4"/>
        <v>0</v>
      </c>
      <c r="I30" s="3">
        <f t="shared" si="4"/>
        <v>0</v>
      </c>
      <c r="J30" s="3">
        <f t="shared" si="4"/>
        <v>0</v>
      </c>
      <c r="K30" s="3">
        <f t="shared" si="4"/>
        <v>0</v>
      </c>
      <c r="L30" s="3">
        <f t="shared" si="4"/>
        <v>0</v>
      </c>
      <c r="M30" s="3">
        <f t="shared" si="4"/>
        <v>-17.446999999999996</v>
      </c>
      <c r="N30" s="3">
        <f t="shared" si="4"/>
        <v>0</v>
      </c>
      <c r="O30" s="3">
        <f t="shared" si="4"/>
        <v>0</v>
      </c>
      <c r="P30" s="3">
        <f t="shared" si="4"/>
        <v>0</v>
      </c>
      <c r="Q30" s="3">
        <f>Q9-Q13+Q20-Q29</f>
        <v>-424.15000000000003</v>
      </c>
    </row>
    <row r="31" spans="2:17" x14ac:dyDescent="0.25">
      <c r="B31" t="s">
        <v>44</v>
      </c>
      <c r="M31">
        <v>-0.81499999999999995</v>
      </c>
      <c r="Q31">
        <v>10.641999999999999</v>
      </c>
    </row>
    <row r="32" spans="2:17" x14ac:dyDescent="0.25">
      <c r="B32" s="3" t="s">
        <v>45</v>
      </c>
      <c r="C32" s="3">
        <f t="shared" ref="C32:P32" si="5">C30-C31</f>
        <v>0</v>
      </c>
      <c r="D32" s="3">
        <f t="shared" si="5"/>
        <v>0</v>
      </c>
      <c r="E32" s="3">
        <f t="shared" si="5"/>
        <v>0</v>
      </c>
      <c r="F32" s="3">
        <f t="shared" si="5"/>
        <v>0</v>
      </c>
      <c r="G32" s="3">
        <f t="shared" si="5"/>
        <v>0</v>
      </c>
      <c r="H32" s="3">
        <f t="shared" si="5"/>
        <v>0</v>
      </c>
      <c r="I32" s="3">
        <f t="shared" si="5"/>
        <v>0</v>
      </c>
      <c r="J32" s="3">
        <f t="shared" si="5"/>
        <v>0</v>
      </c>
      <c r="K32" s="3">
        <f t="shared" si="5"/>
        <v>0</v>
      </c>
      <c r="L32" s="3">
        <f t="shared" si="5"/>
        <v>0</v>
      </c>
      <c r="M32" s="3">
        <f t="shared" si="5"/>
        <v>-16.631999999999994</v>
      </c>
      <c r="N32" s="3">
        <f t="shared" si="5"/>
        <v>0</v>
      </c>
      <c r="O32" s="3">
        <f t="shared" si="5"/>
        <v>0</v>
      </c>
      <c r="P32" s="3">
        <f t="shared" si="5"/>
        <v>0</v>
      </c>
      <c r="Q32" s="3">
        <f>Q30-Q31</f>
        <v>-434.79200000000003</v>
      </c>
    </row>
    <row r="33" spans="2:17" x14ac:dyDescent="0.25">
      <c r="B33" t="s">
        <v>46</v>
      </c>
      <c r="D33" t="e">
        <f t="shared" ref="D33:P33" si="6">D32/D34</f>
        <v>#DIV/0!</v>
      </c>
      <c r="E33" t="e">
        <f t="shared" si="6"/>
        <v>#DIV/0!</v>
      </c>
      <c r="F33" t="e">
        <f t="shared" si="6"/>
        <v>#DIV/0!</v>
      </c>
      <c r="G33" t="e">
        <f t="shared" si="6"/>
        <v>#DIV/0!</v>
      </c>
      <c r="H33" t="e">
        <f t="shared" si="6"/>
        <v>#DIV/0!</v>
      </c>
      <c r="I33" t="e">
        <f t="shared" si="6"/>
        <v>#DIV/0!</v>
      </c>
      <c r="J33" t="e">
        <f t="shared" si="6"/>
        <v>#DIV/0!</v>
      </c>
      <c r="K33" t="e">
        <f t="shared" si="6"/>
        <v>#DIV/0!</v>
      </c>
      <c r="L33" t="e">
        <f t="shared" si="6"/>
        <v>#DIV/0!</v>
      </c>
      <c r="M33">
        <f t="shared" si="6"/>
        <v>-7.019172740355599E-2</v>
      </c>
      <c r="N33" t="e">
        <f t="shared" si="6"/>
        <v>#DIV/0!</v>
      </c>
      <c r="O33" t="e">
        <f t="shared" si="6"/>
        <v>#DIV/0!</v>
      </c>
      <c r="P33" t="e">
        <f t="shared" si="6"/>
        <v>#DIV/0!</v>
      </c>
      <c r="Q33">
        <f>Q32/Q34</f>
        <v>-1.2275497960163189</v>
      </c>
    </row>
    <row r="34" spans="2:17" x14ac:dyDescent="0.25">
      <c r="B34" s="3" t="s">
        <v>19</v>
      </c>
      <c r="M34" s="3">
        <v>236.95099999999999</v>
      </c>
      <c r="Q34" s="3">
        <v>354.19499999999999</v>
      </c>
    </row>
    <row r="36" spans="2:17" x14ac:dyDescent="0.25">
      <c r="B36" s="1" t="s">
        <v>47</v>
      </c>
    </row>
    <row r="37" spans="2:17" x14ac:dyDescent="0.25">
      <c r="B37" s="6" t="s">
        <v>48</v>
      </c>
      <c r="D37" s="6">
        <f>D38-D52</f>
        <v>0</v>
      </c>
      <c r="E37" s="6">
        <f t="shared" ref="E37:Q37" si="7">E38-E52</f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6">
        <f t="shared" si="7"/>
        <v>0</v>
      </c>
      <c r="O37" s="6">
        <f t="shared" si="7"/>
        <v>0</v>
      </c>
      <c r="P37" s="6">
        <f t="shared" si="7"/>
        <v>0</v>
      </c>
      <c r="Q37" s="6">
        <f t="shared" si="7"/>
        <v>-1214.1790000000001</v>
      </c>
    </row>
    <row r="38" spans="2:17" x14ac:dyDescent="0.25">
      <c r="B38" t="s">
        <v>21</v>
      </c>
      <c r="Q38">
        <v>29.545999999999999</v>
      </c>
    </row>
    <row r="39" spans="2:17" x14ac:dyDescent="0.25">
      <c r="B39" t="s">
        <v>49</v>
      </c>
      <c r="Q39">
        <v>8.0980000000000008</v>
      </c>
    </row>
    <row r="40" spans="2:17" x14ac:dyDescent="0.25">
      <c r="B40" t="s">
        <v>50</v>
      </c>
      <c r="Q40">
        <v>2.1760000000000002</v>
      </c>
    </row>
    <row r="41" spans="2:17" x14ac:dyDescent="0.25">
      <c r="B41" t="s">
        <v>51</v>
      </c>
      <c r="Q41">
        <v>0.89500000000000002</v>
      </c>
    </row>
    <row r="42" spans="2:17" x14ac:dyDescent="0.25">
      <c r="B42" t="s">
        <v>52</v>
      </c>
      <c r="Q42">
        <v>97.677999999999997</v>
      </c>
    </row>
    <row r="43" spans="2:17" x14ac:dyDescent="0.25">
      <c r="B43" t="s">
        <v>53</v>
      </c>
      <c r="Q43">
        <v>19.663</v>
      </c>
    </row>
    <row r="44" spans="2:17" x14ac:dyDescent="0.25">
      <c r="B44" t="s">
        <v>54</v>
      </c>
      <c r="Q44">
        <v>55.515000000000001</v>
      </c>
    </row>
    <row r="45" spans="2:17" x14ac:dyDescent="0.25">
      <c r="B45" s="3" t="s">
        <v>55</v>
      </c>
      <c r="C45" s="3">
        <f>SUM(C38:C44)</f>
        <v>0</v>
      </c>
      <c r="D45" s="3">
        <f t="shared" ref="D45:Q45" si="8">SUM(D38:D44)</f>
        <v>0</v>
      </c>
      <c r="E45" s="3">
        <f t="shared" si="8"/>
        <v>0</v>
      </c>
      <c r="F45" s="3">
        <f t="shared" si="8"/>
        <v>0</v>
      </c>
      <c r="G45" s="3">
        <f t="shared" si="8"/>
        <v>0</v>
      </c>
      <c r="H45" s="3">
        <f t="shared" si="8"/>
        <v>0</v>
      </c>
      <c r="I45" s="3">
        <f t="shared" si="8"/>
        <v>0</v>
      </c>
      <c r="J45" s="3">
        <f t="shared" si="8"/>
        <v>0</v>
      </c>
      <c r="K45" s="3">
        <f t="shared" si="8"/>
        <v>0</v>
      </c>
      <c r="L45" s="3">
        <f t="shared" si="8"/>
        <v>0</v>
      </c>
      <c r="M45" s="3">
        <f t="shared" si="8"/>
        <v>0</v>
      </c>
      <c r="N45" s="3">
        <f t="shared" si="8"/>
        <v>0</v>
      </c>
      <c r="O45" s="3">
        <f t="shared" si="8"/>
        <v>0</v>
      </c>
      <c r="P45" s="3">
        <f t="shared" si="8"/>
        <v>0</v>
      </c>
      <c r="Q45" s="3">
        <f t="shared" si="8"/>
        <v>213.57100000000003</v>
      </c>
    </row>
    <row r="46" spans="2:17" x14ac:dyDescent="0.25">
      <c r="B46" t="s">
        <v>56</v>
      </c>
      <c r="Q46">
        <v>1156.3689999999999</v>
      </c>
    </row>
    <row r="47" spans="2:17" x14ac:dyDescent="0.25">
      <c r="B47" t="s">
        <v>57</v>
      </c>
      <c r="Q47">
        <v>0</v>
      </c>
    </row>
    <row r="48" spans="2:17" x14ac:dyDescent="0.25">
      <c r="B48" t="s">
        <v>58</v>
      </c>
      <c r="Q48">
        <v>1.4</v>
      </c>
    </row>
    <row r="49" spans="2:17" x14ac:dyDescent="0.25">
      <c r="B49" t="s">
        <v>59</v>
      </c>
      <c r="Q49">
        <v>32.661000000000001</v>
      </c>
    </row>
    <row r="50" spans="2:17" x14ac:dyDescent="0.25">
      <c r="B50" s="3" t="s">
        <v>60</v>
      </c>
      <c r="C50" s="3">
        <f>SUM(C46:C49)+C45</f>
        <v>0</v>
      </c>
      <c r="D50" s="3">
        <f t="shared" ref="D50:Q50" si="9">SUM(D46:D49)+D45</f>
        <v>0</v>
      </c>
      <c r="E50" s="3">
        <f t="shared" si="9"/>
        <v>0</v>
      </c>
      <c r="F50" s="3">
        <f t="shared" si="9"/>
        <v>0</v>
      </c>
      <c r="G50" s="3">
        <f t="shared" si="9"/>
        <v>0</v>
      </c>
      <c r="H50" s="3">
        <f t="shared" si="9"/>
        <v>0</v>
      </c>
      <c r="I50" s="3">
        <f t="shared" si="9"/>
        <v>0</v>
      </c>
      <c r="J50" s="3">
        <f t="shared" si="9"/>
        <v>0</v>
      </c>
      <c r="K50" s="3">
        <f t="shared" si="9"/>
        <v>0</v>
      </c>
      <c r="L50" s="3">
        <f t="shared" si="9"/>
        <v>0</v>
      </c>
      <c r="M50" s="3">
        <f t="shared" si="9"/>
        <v>0</v>
      </c>
      <c r="N50" s="3">
        <f t="shared" si="9"/>
        <v>0</v>
      </c>
      <c r="O50" s="3">
        <f t="shared" si="9"/>
        <v>0</v>
      </c>
      <c r="P50" s="3">
        <f t="shared" si="9"/>
        <v>0</v>
      </c>
      <c r="Q50" s="3">
        <f t="shared" si="9"/>
        <v>1404.0010000000002</v>
      </c>
    </row>
    <row r="52" spans="2:17" x14ac:dyDescent="0.25">
      <c r="B52" s="6" t="s">
        <v>22</v>
      </c>
      <c r="D52" s="6">
        <f>D53+D54+D57+D58+D59+D61+D62</f>
        <v>0</v>
      </c>
      <c r="E52" s="6">
        <f t="shared" ref="E52:Q52" si="10">E53+E54+E57+E58+E59+E61+E62</f>
        <v>0</v>
      </c>
      <c r="F52" s="6">
        <f t="shared" si="10"/>
        <v>0</v>
      </c>
      <c r="G52" s="6">
        <f t="shared" si="10"/>
        <v>0</v>
      </c>
      <c r="H52" s="6">
        <f t="shared" si="10"/>
        <v>0</v>
      </c>
      <c r="I52" s="6">
        <f t="shared" si="10"/>
        <v>0</v>
      </c>
      <c r="J52" s="6">
        <f t="shared" si="10"/>
        <v>0</v>
      </c>
      <c r="K52" s="6">
        <f t="shared" si="10"/>
        <v>0</v>
      </c>
      <c r="L52" s="6">
        <f t="shared" si="10"/>
        <v>0</v>
      </c>
      <c r="M52" s="6">
        <f t="shared" si="10"/>
        <v>0</v>
      </c>
      <c r="N52" s="6">
        <f t="shared" si="10"/>
        <v>0</v>
      </c>
      <c r="O52" s="6">
        <f t="shared" si="10"/>
        <v>0</v>
      </c>
      <c r="P52" s="6">
        <f t="shared" si="10"/>
        <v>0</v>
      </c>
      <c r="Q52" s="6">
        <f t="shared" si="10"/>
        <v>1243.7250000000001</v>
      </c>
    </row>
    <row r="53" spans="2:17" x14ac:dyDescent="0.25">
      <c r="B53" t="s">
        <v>61</v>
      </c>
      <c r="Q53">
        <v>43.613</v>
      </c>
    </row>
    <row r="54" spans="2:17" x14ac:dyDescent="0.25">
      <c r="B54" t="s">
        <v>62</v>
      </c>
      <c r="Q54">
        <v>102.21299999999999</v>
      </c>
    </row>
    <row r="55" spans="2:17" x14ac:dyDescent="0.25">
      <c r="B55" t="s">
        <v>63</v>
      </c>
      <c r="Q55">
        <v>80.268000000000001</v>
      </c>
    </row>
    <row r="56" spans="2:17" x14ac:dyDescent="0.25">
      <c r="B56" t="s">
        <v>64</v>
      </c>
      <c r="Q56">
        <v>6.9809999999999999</v>
      </c>
    </row>
    <row r="57" spans="2:17" x14ac:dyDescent="0.25">
      <c r="B57" t="s">
        <v>65</v>
      </c>
      <c r="Q57">
        <v>5.2869999999999999</v>
      </c>
    </row>
    <row r="58" spans="2:17" x14ac:dyDescent="0.25">
      <c r="B58" t="s">
        <v>66</v>
      </c>
      <c r="Q58">
        <v>73.045000000000002</v>
      </c>
    </row>
    <row r="59" spans="2:17" x14ac:dyDescent="0.25">
      <c r="B59" t="s">
        <v>67</v>
      </c>
      <c r="Q59">
        <v>977.6</v>
      </c>
    </row>
    <row r="60" spans="2:17" x14ac:dyDescent="0.25">
      <c r="B60" s="3" t="s">
        <v>68</v>
      </c>
      <c r="D60" s="3">
        <f>SUM(D53:D59)</f>
        <v>0</v>
      </c>
      <c r="E60" s="3">
        <f t="shared" ref="E60:Q60" si="11">SUM(E53:E59)</f>
        <v>0</v>
      </c>
      <c r="F60" s="3">
        <f t="shared" si="11"/>
        <v>0</v>
      </c>
      <c r="G60" s="3">
        <f t="shared" si="11"/>
        <v>0</v>
      </c>
      <c r="H60" s="3">
        <f t="shared" si="11"/>
        <v>0</v>
      </c>
      <c r="I60" s="3">
        <f t="shared" si="11"/>
        <v>0</v>
      </c>
      <c r="J60" s="3">
        <f t="shared" si="11"/>
        <v>0</v>
      </c>
      <c r="K60" s="3">
        <f t="shared" si="11"/>
        <v>0</v>
      </c>
      <c r="L60" s="3">
        <f t="shared" si="11"/>
        <v>0</v>
      </c>
      <c r="M60" s="3">
        <f t="shared" si="11"/>
        <v>0</v>
      </c>
      <c r="N60" s="3">
        <f t="shared" si="11"/>
        <v>0</v>
      </c>
      <c r="O60" s="3">
        <f t="shared" si="11"/>
        <v>0</v>
      </c>
      <c r="P60" s="3">
        <f t="shared" si="11"/>
        <v>0</v>
      </c>
      <c r="Q60" s="3">
        <f t="shared" si="11"/>
        <v>1289.0070000000001</v>
      </c>
    </row>
    <row r="61" spans="2:17" x14ac:dyDescent="0.25">
      <c r="B61" t="s">
        <v>69</v>
      </c>
      <c r="Q61">
        <v>0</v>
      </c>
    </row>
    <row r="62" spans="2:17" x14ac:dyDescent="0.25">
      <c r="B62" t="s">
        <v>59</v>
      </c>
      <c r="Q62">
        <v>41.966999999999999</v>
      </c>
    </row>
    <row r="63" spans="2:17" x14ac:dyDescent="0.25">
      <c r="B63" s="3" t="s">
        <v>70</v>
      </c>
      <c r="D63" s="3">
        <f>SUM(D61:D62)+D60</f>
        <v>0</v>
      </c>
      <c r="E63" s="3">
        <f t="shared" ref="E63:Q63" si="12">SUM(E61:E62)+E60</f>
        <v>0</v>
      </c>
      <c r="F63" s="3">
        <f t="shared" si="12"/>
        <v>0</v>
      </c>
      <c r="G63" s="3">
        <f t="shared" si="12"/>
        <v>0</v>
      </c>
      <c r="H63" s="3">
        <f t="shared" si="12"/>
        <v>0</v>
      </c>
      <c r="I63" s="3">
        <f t="shared" si="12"/>
        <v>0</v>
      </c>
      <c r="J63" s="3">
        <f t="shared" si="12"/>
        <v>0</v>
      </c>
      <c r="K63" s="3">
        <f t="shared" si="12"/>
        <v>0</v>
      </c>
      <c r="L63" s="3">
        <f t="shared" si="12"/>
        <v>0</v>
      </c>
      <c r="M63" s="3">
        <f t="shared" si="12"/>
        <v>0</v>
      </c>
      <c r="N63" s="3">
        <f t="shared" si="12"/>
        <v>0</v>
      </c>
      <c r="O63" s="3">
        <f t="shared" si="12"/>
        <v>0</v>
      </c>
      <c r="P63" s="3">
        <f t="shared" si="12"/>
        <v>0</v>
      </c>
      <c r="Q63" s="3">
        <f t="shared" si="12"/>
        <v>1330.9740000000002</v>
      </c>
    </row>
  </sheetData>
  <hyperlinks>
    <hyperlink ref="A1" r:id="rId1" xr:uid="{31009068-631A-40E8-9554-4688474418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DD87-29C4-4825-89BA-2552C5781FAC}">
  <dimension ref="B2:C7"/>
  <sheetViews>
    <sheetView tabSelected="1" workbookViewId="0">
      <selection activeCell="J19" sqref="J19"/>
    </sheetView>
  </sheetViews>
  <sheetFormatPr defaultRowHeight="15" x14ac:dyDescent="0.25"/>
  <sheetData>
    <row r="2" spans="2:3" x14ac:dyDescent="0.25">
      <c r="B2" t="s">
        <v>18</v>
      </c>
      <c r="C2">
        <v>0.13800000000000001</v>
      </c>
    </row>
    <row r="3" spans="2:3" x14ac:dyDescent="0.25">
      <c r="B3" t="s">
        <v>19</v>
      </c>
      <c r="C3" s="2">
        <f>C4/C2</f>
        <v>356.52173913043475</v>
      </c>
    </row>
    <row r="4" spans="2:3" x14ac:dyDescent="0.25">
      <c r="B4" t="s">
        <v>20</v>
      </c>
      <c r="C4" s="2">
        <v>49.2</v>
      </c>
    </row>
    <row r="5" spans="2:3" x14ac:dyDescent="0.25">
      <c r="B5" t="s">
        <v>21</v>
      </c>
      <c r="C5" s="2">
        <f>Sheet1!Q38</f>
        <v>29.545999999999999</v>
      </c>
    </row>
    <row r="6" spans="2:3" x14ac:dyDescent="0.25">
      <c r="B6" t="s">
        <v>22</v>
      </c>
      <c r="C6" s="2">
        <f>Sheet1!Q52</f>
        <v>1243.7250000000001</v>
      </c>
    </row>
    <row r="7" spans="2:3" x14ac:dyDescent="0.25">
      <c r="B7" s="3" t="s">
        <v>23</v>
      </c>
      <c r="C7" s="4">
        <f>C4+C5-C6</f>
        <v>-1164.979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2022-11-27T00:41:12Z</dcterms:created>
  <dcterms:modified xsi:type="dcterms:W3CDTF">2022-11-27T02:07:29Z</dcterms:modified>
</cp:coreProperties>
</file>