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ocuments\GitHub\finance\Finance Universe\"/>
    </mc:Choice>
  </mc:AlternateContent>
  <xr:revisionPtr revIDLastSave="0" documentId="13_ncr:1_{779F7A47-6861-4D13-AC32-4A651D134C94}" xr6:coauthVersionLast="47" xr6:coauthVersionMax="47" xr10:uidLastSave="{00000000-0000-0000-0000-000000000000}"/>
  <bookViews>
    <workbookView xWindow="-120" yWindow="285" windowWidth="38640" windowHeight="20865" activeTab="3" xr2:uid="{C81AA0DA-4D8E-4469-A5C0-616BCC557FA4}"/>
  </bookViews>
  <sheets>
    <sheet name="model" sheetId="1" r:id="rId1"/>
    <sheet name="financials" sheetId="2" r:id="rId2"/>
    <sheet name="notes" sheetId="3" r:id="rId3"/>
    <sheet name="data" sheetId="4" r:id="rId4"/>
  </sheets>
  <definedNames>
    <definedName name="_xlchart.v1.0" hidden="1">data!$A$2:$A$457</definedName>
    <definedName name="_xlchart.v1.1" hidden="1">data!$B$1</definedName>
    <definedName name="_xlchart.v1.10" hidden="1">data!$F$2:$F$457</definedName>
    <definedName name="_xlchart.v1.11" hidden="1">data!$G$1</definedName>
    <definedName name="_xlchart.v1.12" hidden="1">data!$G$2:$G$457</definedName>
    <definedName name="_xlchart.v1.13" hidden="1">data!$H$1</definedName>
    <definedName name="_xlchart.v1.14" hidden="1">data!$H$2:$H$457</definedName>
    <definedName name="_xlchart.v1.15" hidden="1">data!$I$1</definedName>
    <definedName name="_xlchart.v1.16" hidden="1">data!$I$2:$I$457</definedName>
    <definedName name="_xlchart.v1.17" hidden="1">data!$J$1</definedName>
    <definedName name="_xlchart.v1.18" hidden="1">data!$J$2:$J$457</definedName>
    <definedName name="_xlchart.v1.19" hidden="1">data!$A$2:$A$457</definedName>
    <definedName name="_xlchart.v1.2" hidden="1">data!$B$2:$B$457</definedName>
    <definedName name="_xlchart.v1.20" hidden="1">data!$B$1</definedName>
    <definedName name="_xlchart.v1.21" hidden="1">data!$B$2:$B$457</definedName>
    <definedName name="_xlchart.v1.22" hidden="1">data!$C$1</definedName>
    <definedName name="_xlchart.v1.23" hidden="1">data!$C$2:$C$457</definedName>
    <definedName name="_xlchart.v1.24" hidden="1">data!$D$1</definedName>
    <definedName name="_xlchart.v1.25" hidden="1">data!$D$2:$D$457</definedName>
    <definedName name="_xlchart.v1.26" hidden="1">data!$E$1</definedName>
    <definedName name="_xlchart.v1.27" hidden="1">data!$E$2:$E$457</definedName>
    <definedName name="_xlchart.v1.28" hidden="1">data!$F$1</definedName>
    <definedName name="_xlchart.v1.29" hidden="1">data!$F$2:$F$457</definedName>
    <definedName name="_xlchart.v1.3" hidden="1">data!$C$1</definedName>
    <definedName name="_xlchart.v1.30" hidden="1">data!$G$1</definedName>
    <definedName name="_xlchart.v1.31" hidden="1">data!$G$2:$G$457</definedName>
    <definedName name="_xlchart.v1.32" hidden="1">data!$H$1</definedName>
    <definedName name="_xlchart.v1.33" hidden="1">data!$H$2:$H$457</definedName>
    <definedName name="_xlchart.v1.34" hidden="1">data!$I$1</definedName>
    <definedName name="_xlchart.v1.35" hidden="1">data!$I$2:$I$457</definedName>
    <definedName name="_xlchart.v1.36" hidden="1">data!$J$1</definedName>
    <definedName name="_xlchart.v1.37" hidden="1">data!$J$2:$J$457</definedName>
    <definedName name="_xlchart.v1.4" hidden="1">data!$C$2:$C$457</definedName>
    <definedName name="_xlchart.v1.5" hidden="1">data!$D$1</definedName>
    <definedName name="_xlchart.v1.6" hidden="1">data!$D$2:$D$457</definedName>
    <definedName name="_xlchart.v1.7" hidden="1">data!$E$1</definedName>
    <definedName name="_xlchart.v1.8" hidden="1">data!$E$2:$E$457</definedName>
    <definedName name="_xlchart.v1.9" hidden="1">data!$F$1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4" l="1"/>
  <c r="J34" i="4"/>
  <c r="J35" i="4"/>
  <c r="J36" i="4"/>
  <c r="J37" i="4"/>
  <c r="J38" i="4"/>
  <c r="F101" i="1"/>
  <c r="C8" i="2"/>
  <c r="S4" i="1"/>
  <c r="P56" i="1"/>
  <c r="P58" i="1" s="1"/>
  <c r="P60" i="1" s="1"/>
  <c r="P55" i="1"/>
  <c r="N38" i="1"/>
  <c r="N35" i="1"/>
  <c r="S35" i="1" s="1"/>
  <c r="T35" i="1" s="1"/>
  <c r="U35" i="1" s="1"/>
  <c r="V35" i="1" s="1"/>
  <c r="W35" i="1" s="1"/>
  <c r="X35" i="1" s="1"/>
  <c r="Y35" i="1" s="1"/>
  <c r="Z35" i="1" s="1"/>
  <c r="AA35" i="1" s="1"/>
  <c r="N32" i="1"/>
  <c r="N31" i="1"/>
  <c r="N30" i="1"/>
  <c r="N29" i="1"/>
  <c r="N28" i="1"/>
  <c r="N27" i="1"/>
  <c r="S27" i="1" s="1"/>
  <c r="T27" i="1" s="1"/>
  <c r="U27" i="1" s="1"/>
  <c r="V27" i="1" s="1"/>
  <c r="W27" i="1" s="1"/>
  <c r="X27" i="1" s="1"/>
  <c r="Y27" i="1" s="1"/>
  <c r="Z27" i="1" s="1"/>
  <c r="AA27" i="1" s="1"/>
  <c r="N26" i="1"/>
  <c r="N25" i="1"/>
  <c r="S25" i="1" s="1"/>
  <c r="T25" i="1" s="1"/>
  <c r="U25" i="1" s="1"/>
  <c r="V25" i="1" s="1"/>
  <c r="W25" i="1" s="1"/>
  <c r="X25" i="1" s="1"/>
  <c r="Y25" i="1" s="1"/>
  <c r="Z25" i="1" s="1"/>
  <c r="AA25" i="1" s="1"/>
  <c r="N23" i="1"/>
  <c r="S23" i="1" s="1"/>
  <c r="T23" i="1" s="1"/>
  <c r="U23" i="1" s="1"/>
  <c r="V23" i="1" s="1"/>
  <c r="W23" i="1" s="1"/>
  <c r="X23" i="1" s="1"/>
  <c r="Y23" i="1" s="1"/>
  <c r="Z23" i="1" s="1"/>
  <c r="AA23" i="1" s="1"/>
  <c r="N21" i="1"/>
  <c r="N20" i="1"/>
  <c r="N19" i="1"/>
  <c r="N18" i="1"/>
  <c r="S18" i="1" s="1"/>
  <c r="T18" i="1" s="1"/>
  <c r="U18" i="1" s="1"/>
  <c r="V18" i="1" s="1"/>
  <c r="W18" i="1" s="1"/>
  <c r="X18" i="1" s="1"/>
  <c r="Y18" i="1" s="1"/>
  <c r="Z18" i="1" s="1"/>
  <c r="AA18" i="1" s="1"/>
  <c r="N17" i="1"/>
  <c r="S17" i="1" s="1"/>
  <c r="T17" i="1" s="1"/>
  <c r="U17" i="1" s="1"/>
  <c r="V17" i="1" s="1"/>
  <c r="W17" i="1" s="1"/>
  <c r="X17" i="1" s="1"/>
  <c r="Y17" i="1" s="1"/>
  <c r="Z17" i="1" s="1"/>
  <c r="AA17" i="1" s="1"/>
  <c r="N16" i="1"/>
  <c r="N15" i="1"/>
  <c r="XFD17" i="1"/>
  <c r="L45" i="1"/>
  <c r="K45" i="1"/>
  <c r="I45" i="1"/>
  <c r="H45" i="1"/>
  <c r="G45" i="1"/>
  <c r="M45" i="1"/>
  <c r="M44" i="1"/>
  <c r="L44" i="1"/>
  <c r="K44" i="1"/>
  <c r="I44" i="1"/>
  <c r="H44" i="1"/>
  <c r="G44" i="1"/>
  <c r="E44" i="1"/>
  <c r="D44" i="1"/>
  <c r="C44" i="1"/>
  <c r="G41" i="1"/>
  <c r="H41" i="1"/>
  <c r="I41" i="1"/>
  <c r="K41" i="1"/>
  <c r="L41" i="1"/>
  <c r="M41" i="1"/>
  <c r="S31" i="1"/>
  <c r="T31" i="1" s="1"/>
  <c r="U31" i="1" s="1"/>
  <c r="V31" i="1" s="1"/>
  <c r="W31" i="1" s="1"/>
  <c r="X31" i="1" s="1"/>
  <c r="Y31" i="1" s="1"/>
  <c r="Z31" i="1" s="1"/>
  <c r="AA31" i="1" s="1"/>
  <c r="S30" i="1"/>
  <c r="T30" i="1" s="1"/>
  <c r="U30" i="1" s="1"/>
  <c r="V30" i="1" s="1"/>
  <c r="W30" i="1" s="1"/>
  <c r="X30" i="1" s="1"/>
  <c r="Y30" i="1" s="1"/>
  <c r="Z30" i="1" s="1"/>
  <c r="AA30" i="1" s="1"/>
  <c r="S29" i="1"/>
  <c r="T29" i="1" s="1"/>
  <c r="U29" i="1" s="1"/>
  <c r="V29" i="1" s="1"/>
  <c r="W29" i="1" s="1"/>
  <c r="X29" i="1" s="1"/>
  <c r="Y29" i="1" s="1"/>
  <c r="Z29" i="1" s="1"/>
  <c r="AA29" i="1" s="1"/>
  <c r="T28" i="1"/>
  <c r="U28" i="1" s="1"/>
  <c r="V28" i="1" s="1"/>
  <c r="W28" i="1" s="1"/>
  <c r="X28" i="1" s="1"/>
  <c r="Y28" i="1" s="1"/>
  <c r="Z28" i="1" s="1"/>
  <c r="AA28" i="1" s="1"/>
  <c r="T26" i="1"/>
  <c r="U26" i="1" s="1"/>
  <c r="V26" i="1" s="1"/>
  <c r="W26" i="1" s="1"/>
  <c r="X26" i="1" s="1"/>
  <c r="Y26" i="1" s="1"/>
  <c r="Z26" i="1" s="1"/>
  <c r="AA26" i="1" s="1"/>
  <c r="S21" i="1"/>
  <c r="T21" i="1" s="1"/>
  <c r="U21" i="1" s="1"/>
  <c r="V21" i="1" s="1"/>
  <c r="W21" i="1" s="1"/>
  <c r="X21" i="1" s="1"/>
  <c r="Y21" i="1" s="1"/>
  <c r="Z21" i="1" s="1"/>
  <c r="AA21" i="1" s="1"/>
  <c r="S20" i="1"/>
  <c r="T20" i="1" s="1"/>
  <c r="U20" i="1" s="1"/>
  <c r="V20" i="1" s="1"/>
  <c r="W20" i="1" s="1"/>
  <c r="X20" i="1" s="1"/>
  <c r="Y20" i="1" s="1"/>
  <c r="Z20" i="1" s="1"/>
  <c r="AA20" i="1" s="1"/>
  <c r="S19" i="1"/>
  <c r="T19" i="1" s="1"/>
  <c r="U19" i="1" s="1"/>
  <c r="V19" i="1" s="1"/>
  <c r="W19" i="1" s="1"/>
  <c r="X19" i="1" s="1"/>
  <c r="Y19" i="1" s="1"/>
  <c r="Z19" i="1" s="1"/>
  <c r="AA19" i="1" s="1"/>
  <c r="S16" i="1"/>
  <c r="T16" i="1" s="1"/>
  <c r="U16" i="1" s="1"/>
  <c r="V16" i="1" s="1"/>
  <c r="W16" i="1" s="1"/>
  <c r="X16" i="1" s="1"/>
  <c r="Y16" i="1" s="1"/>
  <c r="Z16" i="1" s="1"/>
  <c r="AA16" i="1" s="1"/>
  <c r="R31" i="1"/>
  <c r="R29" i="1"/>
  <c r="Q38" i="1"/>
  <c r="Q31" i="1"/>
  <c r="S15" i="1"/>
  <c r="T15" i="1" s="1"/>
  <c r="U15" i="1" s="1"/>
  <c r="V15" i="1" s="1"/>
  <c r="W15" i="1" s="1"/>
  <c r="X15" i="1" s="1"/>
  <c r="Y15" i="1" s="1"/>
  <c r="Z15" i="1" s="1"/>
  <c r="AA15" i="1" s="1"/>
  <c r="M52" i="1"/>
  <c r="L52" i="1"/>
  <c r="K52" i="1"/>
  <c r="I52" i="1"/>
  <c r="H52" i="1"/>
  <c r="G52" i="1"/>
  <c r="E52" i="1"/>
  <c r="D52" i="1"/>
  <c r="C52" i="1"/>
  <c r="M51" i="1"/>
  <c r="L51" i="1"/>
  <c r="K51" i="1"/>
  <c r="I51" i="1"/>
  <c r="H51" i="1"/>
  <c r="G51" i="1"/>
  <c r="E51" i="1"/>
  <c r="D51" i="1"/>
  <c r="C51" i="1"/>
  <c r="C50" i="1"/>
  <c r="C49" i="1"/>
  <c r="C24" i="1"/>
  <c r="E22" i="1"/>
  <c r="E24" i="1" s="1"/>
  <c r="D22" i="1"/>
  <c r="D24" i="1" s="1"/>
  <c r="F21" i="1"/>
  <c r="Q21" i="1" s="1"/>
  <c r="F20" i="1"/>
  <c r="Q20" i="1" s="1"/>
  <c r="F19" i="1"/>
  <c r="Q19" i="1" s="1"/>
  <c r="F18" i="1"/>
  <c r="Q18" i="1" s="1"/>
  <c r="F16" i="1"/>
  <c r="F15" i="1"/>
  <c r="F51" i="1" s="1"/>
  <c r="J21" i="1"/>
  <c r="R21" i="1" s="1"/>
  <c r="J20" i="1"/>
  <c r="R20" i="1" s="1"/>
  <c r="J19" i="1"/>
  <c r="R19" i="1" s="1"/>
  <c r="J17" i="1"/>
  <c r="R17" i="1" s="1"/>
  <c r="J18" i="1"/>
  <c r="R18" i="1" s="1"/>
  <c r="J16" i="1"/>
  <c r="J15" i="1"/>
  <c r="J41" i="1" s="1"/>
  <c r="K22" i="1"/>
  <c r="K24" i="1" s="1"/>
  <c r="H22" i="1"/>
  <c r="H24" i="1" s="1"/>
  <c r="L22" i="1"/>
  <c r="L24" i="1" s="1"/>
  <c r="I22" i="1"/>
  <c r="I24" i="1" s="1"/>
  <c r="G22" i="1"/>
  <c r="G24" i="1" s="1"/>
  <c r="M22" i="1"/>
  <c r="M24" i="1" s="1"/>
  <c r="S6" i="1"/>
  <c r="T6" i="1" s="1"/>
  <c r="U6" i="1" s="1"/>
  <c r="V6" i="1" s="1"/>
  <c r="W6" i="1" s="1"/>
  <c r="X6" i="1" s="1"/>
  <c r="Y6" i="1" s="1"/>
  <c r="Z6" i="1" s="1"/>
  <c r="AA6" i="1" s="1"/>
  <c r="R6" i="1"/>
  <c r="Q6" i="1"/>
  <c r="S5" i="1"/>
  <c r="T5" i="1" s="1"/>
  <c r="R5" i="1"/>
  <c r="Q5" i="1"/>
  <c r="T4" i="1"/>
  <c r="M11" i="1"/>
  <c r="L11" i="1"/>
  <c r="K11" i="1"/>
  <c r="J11" i="1"/>
  <c r="I11" i="1"/>
  <c r="H11" i="1"/>
  <c r="G11" i="1"/>
  <c r="G10" i="1"/>
  <c r="H10" i="1"/>
  <c r="I10" i="1"/>
  <c r="J10" i="1"/>
  <c r="K10" i="1"/>
  <c r="L10" i="1"/>
  <c r="M10" i="1"/>
  <c r="G9" i="1"/>
  <c r="H9" i="1"/>
  <c r="I9" i="1"/>
  <c r="J9" i="1"/>
  <c r="K9" i="1"/>
  <c r="L9" i="1"/>
  <c r="M9" i="1"/>
  <c r="F91" i="1"/>
  <c r="F94" i="1" s="1"/>
  <c r="F81" i="1"/>
  <c r="F64" i="1" s="1"/>
  <c r="F79" i="1"/>
  <c r="J91" i="1"/>
  <c r="J94" i="1" s="1"/>
  <c r="J81" i="1"/>
  <c r="J64" i="1" s="1"/>
  <c r="J79" i="1"/>
  <c r="H91" i="1"/>
  <c r="H94" i="1" s="1"/>
  <c r="H81" i="1"/>
  <c r="H64" i="1" s="1"/>
  <c r="H79" i="1"/>
  <c r="N91" i="1"/>
  <c r="N94" i="1" s="1"/>
  <c r="L91" i="1"/>
  <c r="L94" i="1" s="1"/>
  <c r="K91" i="1"/>
  <c r="K94" i="1" s="1"/>
  <c r="I91" i="1"/>
  <c r="I94" i="1" s="1"/>
  <c r="G91" i="1"/>
  <c r="G94" i="1" s="1"/>
  <c r="M91" i="1"/>
  <c r="M94" i="1" s="1"/>
  <c r="N81" i="1"/>
  <c r="N64" i="1" s="1"/>
  <c r="M81" i="1"/>
  <c r="M64" i="1" s="1"/>
  <c r="L81" i="1"/>
  <c r="L64" i="1" s="1"/>
  <c r="K81" i="1"/>
  <c r="K64" i="1" s="1"/>
  <c r="I81" i="1"/>
  <c r="I64" i="1" s="1"/>
  <c r="G81" i="1"/>
  <c r="G64" i="1" s="1"/>
  <c r="E81" i="1"/>
  <c r="D81" i="1"/>
  <c r="N79" i="1"/>
  <c r="M79" i="1"/>
  <c r="L79" i="1"/>
  <c r="K79" i="1"/>
  <c r="I79" i="1"/>
  <c r="G79" i="1"/>
  <c r="C81" i="1"/>
  <c r="G46" i="1"/>
  <c r="H46" i="1"/>
  <c r="I46" i="1"/>
  <c r="K46" i="1"/>
  <c r="L46" i="1"/>
  <c r="M46" i="1"/>
  <c r="R2" i="1"/>
  <c r="S2" i="1" s="1"/>
  <c r="T2" i="1" s="1"/>
  <c r="U2" i="1" s="1"/>
  <c r="V2" i="1" s="1"/>
  <c r="W2" i="1" s="1"/>
  <c r="X2" i="1" s="1"/>
  <c r="Y2" i="1" s="1"/>
  <c r="Z2" i="1" s="1"/>
  <c r="AA2" i="1" s="1"/>
  <c r="F35" i="1"/>
  <c r="Q35" i="1" s="1"/>
  <c r="F32" i="1"/>
  <c r="Q32" i="1" s="1"/>
  <c r="F30" i="1"/>
  <c r="Q30" i="1" s="1"/>
  <c r="F29" i="1"/>
  <c r="Q29" i="1" s="1"/>
  <c r="F28" i="1"/>
  <c r="Q28" i="1" s="1"/>
  <c r="F27" i="1"/>
  <c r="Q27" i="1" s="1"/>
  <c r="F26" i="1"/>
  <c r="Q26" i="1" s="1"/>
  <c r="F25" i="1"/>
  <c r="Q25" i="1" s="1"/>
  <c r="F23" i="1"/>
  <c r="Q23" i="1" s="1"/>
  <c r="J35" i="1"/>
  <c r="R35" i="1" s="1"/>
  <c r="J32" i="1"/>
  <c r="R32" i="1" s="1"/>
  <c r="J30" i="1"/>
  <c r="R30" i="1" s="1"/>
  <c r="J28" i="1"/>
  <c r="R28" i="1" s="1"/>
  <c r="J27" i="1"/>
  <c r="R27" i="1" s="1"/>
  <c r="J26" i="1"/>
  <c r="R26" i="1" s="1"/>
  <c r="J25" i="1"/>
  <c r="J44" i="1" s="1"/>
  <c r="J23" i="1"/>
  <c r="R23" i="1" s="1"/>
  <c r="G38" i="1"/>
  <c r="L33" i="1"/>
  <c r="K33" i="1"/>
  <c r="I33" i="1"/>
  <c r="H33" i="1"/>
  <c r="G33" i="1"/>
  <c r="E33" i="1"/>
  <c r="D33" i="1"/>
  <c r="C33" i="1"/>
  <c r="M33" i="1"/>
  <c r="A1" i="4" a="1"/>
  <c r="I457" i="4" l="1"/>
  <c r="I441" i="4"/>
  <c r="I425" i="4"/>
  <c r="I409" i="4"/>
  <c r="I393" i="4"/>
  <c r="I377" i="4"/>
  <c r="I361" i="4"/>
  <c r="I345" i="4"/>
  <c r="I329" i="4"/>
  <c r="I313" i="4"/>
  <c r="I297" i="4"/>
  <c r="I281" i="4"/>
  <c r="I265" i="4"/>
  <c r="I249" i="4"/>
  <c r="I233" i="4"/>
  <c r="I217" i="4"/>
  <c r="I201" i="4"/>
  <c r="I185" i="4"/>
  <c r="I169" i="4"/>
  <c r="I153" i="4"/>
  <c r="I137" i="4"/>
  <c r="I121" i="4"/>
  <c r="I105" i="4"/>
  <c r="I89" i="4"/>
  <c r="I73" i="4"/>
  <c r="I57" i="4"/>
  <c r="I236" i="4"/>
  <c r="I124" i="4"/>
  <c r="I267" i="4"/>
  <c r="I107" i="4"/>
  <c r="I456" i="4"/>
  <c r="I440" i="4"/>
  <c r="I424" i="4"/>
  <c r="I408" i="4"/>
  <c r="I392" i="4"/>
  <c r="I376" i="4"/>
  <c r="I360" i="4"/>
  <c r="I344" i="4"/>
  <c r="I328" i="4"/>
  <c r="I312" i="4"/>
  <c r="I296" i="4"/>
  <c r="I280" i="4"/>
  <c r="I264" i="4"/>
  <c r="I248" i="4"/>
  <c r="I232" i="4"/>
  <c r="I216" i="4"/>
  <c r="I200" i="4"/>
  <c r="I184" i="4"/>
  <c r="I168" i="4"/>
  <c r="I152" i="4"/>
  <c r="I136" i="4"/>
  <c r="I120" i="4"/>
  <c r="I104" i="4"/>
  <c r="I88" i="4"/>
  <c r="I72" i="4"/>
  <c r="I56" i="4"/>
  <c r="I364" i="4"/>
  <c r="I204" i="4"/>
  <c r="I443" i="4"/>
  <c r="I171" i="4"/>
  <c r="I455" i="4"/>
  <c r="I439" i="4"/>
  <c r="I423" i="4"/>
  <c r="I407" i="4"/>
  <c r="I391" i="4"/>
  <c r="I375" i="4"/>
  <c r="I359" i="4"/>
  <c r="I343" i="4"/>
  <c r="I327" i="4"/>
  <c r="I311" i="4"/>
  <c r="I295" i="4"/>
  <c r="I279" i="4"/>
  <c r="I263" i="4"/>
  <c r="I247" i="4"/>
  <c r="I231" i="4"/>
  <c r="I215" i="4"/>
  <c r="I199" i="4"/>
  <c r="I183" i="4"/>
  <c r="I167" i="4"/>
  <c r="I151" i="4"/>
  <c r="I135" i="4"/>
  <c r="I119" i="4"/>
  <c r="I103" i="4"/>
  <c r="I87" i="4"/>
  <c r="I71" i="4"/>
  <c r="I55" i="4"/>
  <c r="I252" i="4"/>
  <c r="I92" i="4"/>
  <c r="I331" i="4"/>
  <c r="I75" i="4"/>
  <c r="I454" i="4"/>
  <c r="I438" i="4"/>
  <c r="I422" i="4"/>
  <c r="I406" i="4"/>
  <c r="I390" i="4"/>
  <c r="I374" i="4"/>
  <c r="I358" i="4"/>
  <c r="I342" i="4"/>
  <c r="I326" i="4"/>
  <c r="I310" i="4"/>
  <c r="I294" i="4"/>
  <c r="I278" i="4"/>
  <c r="I262" i="4"/>
  <c r="I246" i="4"/>
  <c r="I230" i="4"/>
  <c r="I214" i="4"/>
  <c r="I198" i="4"/>
  <c r="I182" i="4"/>
  <c r="I166" i="4"/>
  <c r="I150" i="4"/>
  <c r="I134" i="4"/>
  <c r="I118" i="4"/>
  <c r="I102" i="4"/>
  <c r="I86" i="4"/>
  <c r="I70" i="4"/>
  <c r="I54" i="4"/>
  <c r="I268" i="4"/>
  <c r="I363" i="4"/>
  <c r="I453" i="4"/>
  <c r="I437" i="4"/>
  <c r="I421" i="4"/>
  <c r="I405" i="4"/>
  <c r="I389" i="4"/>
  <c r="I373" i="4"/>
  <c r="I357" i="4"/>
  <c r="I341" i="4"/>
  <c r="I325" i="4"/>
  <c r="I309" i="4"/>
  <c r="I293" i="4"/>
  <c r="I277" i="4"/>
  <c r="I261" i="4"/>
  <c r="I245" i="4"/>
  <c r="I229" i="4"/>
  <c r="I213" i="4"/>
  <c r="I197" i="4"/>
  <c r="I181" i="4"/>
  <c r="I165" i="4"/>
  <c r="I149" i="4"/>
  <c r="I133" i="4"/>
  <c r="I117" i="4"/>
  <c r="I101" i="4"/>
  <c r="I85" i="4"/>
  <c r="I69" i="4"/>
  <c r="I53" i="4"/>
  <c r="I444" i="4"/>
  <c r="I156" i="4"/>
  <c r="I379" i="4"/>
  <c r="I139" i="4"/>
  <c r="I452" i="4"/>
  <c r="I436" i="4"/>
  <c r="I420" i="4"/>
  <c r="I404" i="4"/>
  <c r="I388" i="4"/>
  <c r="I372" i="4"/>
  <c r="I356" i="4"/>
  <c r="I340" i="4"/>
  <c r="I324" i="4"/>
  <c r="I308" i="4"/>
  <c r="I292" i="4"/>
  <c r="I276" i="4"/>
  <c r="I260" i="4"/>
  <c r="I244" i="4"/>
  <c r="I228" i="4"/>
  <c r="I212" i="4"/>
  <c r="I196" i="4"/>
  <c r="I180" i="4"/>
  <c r="I164" i="4"/>
  <c r="I148" i="4"/>
  <c r="I132" i="4"/>
  <c r="I116" i="4"/>
  <c r="I100" i="4"/>
  <c r="I84" i="4"/>
  <c r="I68" i="4"/>
  <c r="I412" i="4"/>
  <c r="I220" i="4"/>
  <c r="I76" i="4"/>
  <c r="I395" i="4"/>
  <c r="I451" i="4"/>
  <c r="I435" i="4"/>
  <c r="I419" i="4"/>
  <c r="I403" i="4"/>
  <c r="I387" i="4"/>
  <c r="I371" i="4"/>
  <c r="I355" i="4"/>
  <c r="I339" i="4"/>
  <c r="I323" i="4"/>
  <c r="I307" i="4"/>
  <c r="I291" i="4"/>
  <c r="I275" i="4"/>
  <c r="I259" i="4"/>
  <c r="I243" i="4"/>
  <c r="I227" i="4"/>
  <c r="I211" i="4"/>
  <c r="I195" i="4"/>
  <c r="I179" i="4"/>
  <c r="I163" i="4"/>
  <c r="I147" i="4"/>
  <c r="I131" i="4"/>
  <c r="I115" i="4"/>
  <c r="I99" i="4"/>
  <c r="I83" i="4"/>
  <c r="I67" i="4"/>
  <c r="I380" i="4"/>
  <c r="I108" i="4"/>
  <c r="I235" i="4"/>
  <c r="I450" i="4"/>
  <c r="I434" i="4"/>
  <c r="I418" i="4"/>
  <c r="I402" i="4"/>
  <c r="I386" i="4"/>
  <c r="I370" i="4"/>
  <c r="I354" i="4"/>
  <c r="I338" i="4"/>
  <c r="I322" i="4"/>
  <c r="I306" i="4"/>
  <c r="I290" i="4"/>
  <c r="I274" i="4"/>
  <c r="I258" i="4"/>
  <c r="I242" i="4"/>
  <c r="I226" i="4"/>
  <c r="I210" i="4"/>
  <c r="I194" i="4"/>
  <c r="I178" i="4"/>
  <c r="I162" i="4"/>
  <c r="I146" i="4"/>
  <c r="I130" i="4"/>
  <c r="I114" i="4"/>
  <c r="I98" i="4"/>
  <c r="I82" i="4"/>
  <c r="I66" i="4"/>
  <c r="I428" i="4"/>
  <c r="I172" i="4"/>
  <c r="I251" i="4"/>
  <c r="I155" i="4"/>
  <c r="I449" i="4"/>
  <c r="I433" i="4"/>
  <c r="I417" i="4"/>
  <c r="I401" i="4"/>
  <c r="I385" i="4"/>
  <c r="I369" i="4"/>
  <c r="I353" i="4"/>
  <c r="I337" i="4"/>
  <c r="I321" i="4"/>
  <c r="I305" i="4"/>
  <c r="I289" i="4"/>
  <c r="I273" i="4"/>
  <c r="I257" i="4"/>
  <c r="I241" i="4"/>
  <c r="I225" i="4"/>
  <c r="I209" i="4"/>
  <c r="I193" i="4"/>
  <c r="I177" i="4"/>
  <c r="I161" i="4"/>
  <c r="I145" i="4"/>
  <c r="I129" i="4"/>
  <c r="I113" i="4"/>
  <c r="I97" i="4"/>
  <c r="I81" i="4"/>
  <c r="I65" i="4"/>
  <c r="I300" i="4"/>
  <c r="I299" i="4"/>
  <c r="I59" i="4"/>
  <c r="I448" i="4"/>
  <c r="I432" i="4"/>
  <c r="I416" i="4"/>
  <c r="I400" i="4"/>
  <c r="I384" i="4"/>
  <c r="I368" i="4"/>
  <c r="I352" i="4"/>
  <c r="I336" i="4"/>
  <c r="I320" i="4"/>
  <c r="I304" i="4"/>
  <c r="I288" i="4"/>
  <c r="I272" i="4"/>
  <c r="I256" i="4"/>
  <c r="I240" i="4"/>
  <c r="I224" i="4"/>
  <c r="I208" i="4"/>
  <c r="I192" i="4"/>
  <c r="I176" i="4"/>
  <c r="I160" i="4"/>
  <c r="I144" i="4"/>
  <c r="I128" i="4"/>
  <c r="I112" i="4"/>
  <c r="I96" i="4"/>
  <c r="I80" i="4"/>
  <c r="I64" i="4"/>
  <c r="I396" i="4"/>
  <c r="I188" i="4"/>
  <c r="I60" i="4"/>
  <c r="I427" i="4"/>
  <c r="I219" i="4"/>
  <c r="I447" i="4"/>
  <c r="I431" i="4"/>
  <c r="I415" i="4"/>
  <c r="I399" i="4"/>
  <c r="I383" i="4"/>
  <c r="I367" i="4"/>
  <c r="I351" i="4"/>
  <c r="I335" i="4"/>
  <c r="I319" i="4"/>
  <c r="I303" i="4"/>
  <c r="I287" i="4"/>
  <c r="I271" i="4"/>
  <c r="I255" i="4"/>
  <c r="I239" i="4"/>
  <c r="I223" i="4"/>
  <c r="I207" i="4"/>
  <c r="I191" i="4"/>
  <c r="I175" i="4"/>
  <c r="I159" i="4"/>
  <c r="I143" i="4"/>
  <c r="I127" i="4"/>
  <c r="I111" i="4"/>
  <c r="I95" i="4"/>
  <c r="I79" i="4"/>
  <c r="I63" i="4"/>
  <c r="I316" i="4"/>
  <c r="I315" i="4"/>
  <c r="I203" i="4"/>
  <c r="I446" i="4"/>
  <c r="I430" i="4"/>
  <c r="I414" i="4"/>
  <c r="I398" i="4"/>
  <c r="I382" i="4"/>
  <c r="I366" i="4"/>
  <c r="I350" i="4"/>
  <c r="I334" i="4"/>
  <c r="I318" i="4"/>
  <c r="I302" i="4"/>
  <c r="I286" i="4"/>
  <c r="I270" i="4"/>
  <c r="I254" i="4"/>
  <c r="I238" i="4"/>
  <c r="I222" i="4"/>
  <c r="I206" i="4"/>
  <c r="I190" i="4"/>
  <c r="I174" i="4"/>
  <c r="I158" i="4"/>
  <c r="I142" i="4"/>
  <c r="I126" i="4"/>
  <c r="I110" i="4"/>
  <c r="I94" i="4"/>
  <c r="I78" i="4"/>
  <c r="I62" i="4"/>
  <c r="I332" i="4"/>
  <c r="I283" i="4"/>
  <c r="I187" i="4"/>
  <c r="I445" i="4"/>
  <c r="I429" i="4"/>
  <c r="I413" i="4"/>
  <c r="I397" i="4"/>
  <c r="I381" i="4"/>
  <c r="I365" i="4"/>
  <c r="I349" i="4"/>
  <c r="I333" i="4"/>
  <c r="I317" i="4"/>
  <c r="I301" i="4"/>
  <c r="I285" i="4"/>
  <c r="I269" i="4"/>
  <c r="I253" i="4"/>
  <c r="I237" i="4"/>
  <c r="I221" i="4"/>
  <c r="I205" i="4"/>
  <c r="I189" i="4"/>
  <c r="I173" i="4"/>
  <c r="I157" i="4"/>
  <c r="I141" i="4"/>
  <c r="I125" i="4"/>
  <c r="I109" i="4"/>
  <c r="I93" i="4"/>
  <c r="I77" i="4"/>
  <c r="I61" i="4"/>
  <c r="I348" i="4"/>
  <c r="I347" i="4"/>
  <c r="I91" i="4"/>
  <c r="I442" i="4"/>
  <c r="I426" i="4"/>
  <c r="I410" i="4"/>
  <c r="I394" i="4"/>
  <c r="I378" i="4"/>
  <c r="I362" i="4"/>
  <c r="I346" i="4"/>
  <c r="I330" i="4"/>
  <c r="I314" i="4"/>
  <c r="I298" i="4"/>
  <c r="I282" i="4"/>
  <c r="I266" i="4"/>
  <c r="I250" i="4"/>
  <c r="I234" i="4"/>
  <c r="I218" i="4"/>
  <c r="I202" i="4"/>
  <c r="I186" i="4"/>
  <c r="I170" i="4"/>
  <c r="I154" i="4"/>
  <c r="I138" i="4"/>
  <c r="I122" i="4"/>
  <c r="I106" i="4"/>
  <c r="I90" i="4"/>
  <c r="I74" i="4"/>
  <c r="I58" i="4"/>
  <c r="I284" i="4"/>
  <c r="I140" i="4"/>
  <c r="I411" i="4"/>
  <c r="I123" i="4"/>
  <c r="I52" i="4"/>
  <c r="H457" i="4"/>
  <c r="H441" i="4"/>
  <c r="H425" i="4"/>
  <c r="H409" i="4"/>
  <c r="H393" i="4"/>
  <c r="H377" i="4"/>
  <c r="H361" i="4"/>
  <c r="H345" i="4"/>
  <c r="H329" i="4"/>
  <c r="H313" i="4"/>
  <c r="H297" i="4"/>
  <c r="H281" i="4"/>
  <c r="H265" i="4"/>
  <c r="H249" i="4"/>
  <c r="H233" i="4"/>
  <c r="H217" i="4"/>
  <c r="H201" i="4"/>
  <c r="H185" i="4"/>
  <c r="H169" i="4"/>
  <c r="H153" i="4"/>
  <c r="H137" i="4"/>
  <c r="H121" i="4"/>
  <c r="H105" i="4"/>
  <c r="H89" i="4"/>
  <c r="H73" i="4"/>
  <c r="H57" i="4"/>
  <c r="H347" i="4"/>
  <c r="H123" i="4"/>
  <c r="H442" i="4"/>
  <c r="H122" i="4"/>
  <c r="H456" i="4"/>
  <c r="H440" i="4"/>
  <c r="H424" i="4"/>
  <c r="H408" i="4"/>
  <c r="H392" i="4"/>
  <c r="H376" i="4"/>
  <c r="H360" i="4"/>
  <c r="H344" i="4"/>
  <c r="H328" i="4"/>
  <c r="H312" i="4"/>
  <c r="H296" i="4"/>
  <c r="H280" i="4"/>
  <c r="H264" i="4"/>
  <c r="H248" i="4"/>
  <c r="H232" i="4"/>
  <c r="H216" i="4"/>
  <c r="H200" i="4"/>
  <c r="H184" i="4"/>
  <c r="H168" i="4"/>
  <c r="H152" i="4"/>
  <c r="H136" i="4"/>
  <c r="H120" i="4"/>
  <c r="H104" i="4"/>
  <c r="H88" i="4"/>
  <c r="H72" i="4"/>
  <c r="H56" i="4"/>
  <c r="H251" i="4"/>
  <c r="H266" i="4"/>
  <c r="H455" i="4"/>
  <c r="H439" i="4"/>
  <c r="H423" i="4"/>
  <c r="H407" i="4"/>
  <c r="H391" i="4"/>
  <c r="H375" i="4"/>
  <c r="H359" i="4"/>
  <c r="H343" i="4"/>
  <c r="H327" i="4"/>
  <c r="H311" i="4"/>
  <c r="H295" i="4"/>
  <c r="H279" i="4"/>
  <c r="H263" i="4"/>
  <c r="H247" i="4"/>
  <c r="H231" i="4"/>
  <c r="H215" i="4"/>
  <c r="H199" i="4"/>
  <c r="H183" i="4"/>
  <c r="H167" i="4"/>
  <c r="H151" i="4"/>
  <c r="H135" i="4"/>
  <c r="H119" i="4"/>
  <c r="H103" i="4"/>
  <c r="H87" i="4"/>
  <c r="H71" i="4"/>
  <c r="H55" i="4"/>
  <c r="H235" i="4"/>
  <c r="H282" i="4"/>
  <c r="H454" i="4"/>
  <c r="H438" i="4"/>
  <c r="H422" i="4"/>
  <c r="H406" i="4"/>
  <c r="H390" i="4"/>
  <c r="H374" i="4"/>
  <c r="H358" i="4"/>
  <c r="H342" i="4"/>
  <c r="H326" i="4"/>
  <c r="H310" i="4"/>
  <c r="H294" i="4"/>
  <c r="H278" i="4"/>
  <c r="H262" i="4"/>
  <c r="H246" i="4"/>
  <c r="H230" i="4"/>
  <c r="H214" i="4"/>
  <c r="H198" i="4"/>
  <c r="H182" i="4"/>
  <c r="H166" i="4"/>
  <c r="H150" i="4"/>
  <c r="H134" i="4"/>
  <c r="H118" i="4"/>
  <c r="H102" i="4"/>
  <c r="H86" i="4"/>
  <c r="H70" i="4"/>
  <c r="H54" i="4"/>
  <c r="H363" i="4"/>
  <c r="H187" i="4"/>
  <c r="H107" i="4"/>
  <c r="H426" i="4"/>
  <c r="H154" i="4"/>
  <c r="H453" i="4"/>
  <c r="H437" i="4"/>
  <c r="H421" i="4"/>
  <c r="H405" i="4"/>
  <c r="H389" i="4"/>
  <c r="H373" i="4"/>
  <c r="H357" i="4"/>
  <c r="H341" i="4"/>
  <c r="H325" i="4"/>
  <c r="H309" i="4"/>
  <c r="H293" i="4"/>
  <c r="H277" i="4"/>
  <c r="H261" i="4"/>
  <c r="H245" i="4"/>
  <c r="H229" i="4"/>
  <c r="H213" i="4"/>
  <c r="H197" i="4"/>
  <c r="H181" i="4"/>
  <c r="H165" i="4"/>
  <c r="H149" i="4"/>
  <c r="H133" i="4"/>
  <c r="H117" i="4"/>
  <c r="H101" i="4"/>
  <c r="H85" i="4"/>
  <c r="H69" i="4"/>
  <c r="H53" i="4"/>
  <c r="H283" i="4"/>
  <c r="H314" i="4"/>
  <c r="H452" i="4"/>
  <c r="H436" i="4"/>
  <c r="H420" i="4"/>
  <c r="H404" i="4"/>
  <c r="H388" i="4"/>
  <c r="H372" i="4"/>
  <c r="H356" i="4"/>
  <c r="H340" i="4"/>
  <c r="H324" i="4"/>
  <c r="H308" i="4"/>
  <c r="H292" i="4"/>
  <c r="H276" i="4"/>
  <c r="H260" i="4"/>
  <c r="H244" i="4"/>
  <c r="H228" i="4"/>
  <c r="H212" i="4"/>
  <c r="H196" i="4"/>
  <c r="H180" i="4"/>
  <c r="H164" i="4"/>
  <c r="H148" i="4"/>
  <c r="H132" i="4"/>
  <c r="H116" i="4"/>
  <c r="H100" i="4"/>
  <c r="H84" i="4"/>
  <c r="H68" i="4"/>
  <c r="H52" i="4"/>
  <c r="H299" i="4"/>
  <c r="H234" i="4"/>
  <c r="H451" i="4"/>
  <c r="H435" i="4"/>
  <c r="H419" i="4"/>
  <c r="H403" i="4"/>
  <c r="H387" i="4"/>
  <c r="H371" i="4"/>
  <c r="H355" i="4"/>
  <c r="H339" i="4"/>
  <c r="H323" i="4"/>
  <c r="H307" i="4"/>
  <c r="H291" i="4"/>
  <c r="H275" i="4"/>
  <c r="H259" i="4"/>
  <c r="H243" i="4"/>
  <c r="H227" i="4"/>
  <c r="H211" i="4"/>
  <c r="H195" i="4"/>
  <c r="H179" i="4"/>
  <c r="H163" i="4"/>
  <c r="H147" i="4"/>
  <c r="H131" i="4"/>
  <c r="H115" i="4"/>
  <c r="H99" i="4"/>
  <c r="H83" i="4"/>
  <c r="H67" i="4"/>
  <c r="H51" i="4"/>
  <c r="H315" i="4"/>
  <c r="H298" i="4"/>
  <c r="H450" i="4"/>
  <c r="H434" i="4"/>
  <c r="H418" i="4"/>
  <c r="H402" i="4"/>
  <c r="H386" i="4"/>
  <c r="H370" i="4"/>
  <c r="H354" i="4"/>
  <c r="H338" i="4"/>
  <c r="H322" i="4"/>
  <c r="H306" i="4"/>
  <c r="H290" i="4"/>
  <c r="H274" i="4"/>
  <c r="H258" i="4"/>
  <c r="H242" i="4"/>
  <c r="H226" i="4"/>
  <c r="H210" i="4"/>
  <c r="H194" i="4"/>
  <c r="H178" i="4"/>
  <c r="H162" i="4"/>
  <c r="H146" i="4"/>
  <c r="H130" i="4"/>
  <c r="H114" i="4"/>
  <c r="H98" i="4"/>
  <c r="H82" i="4"/>
  <c r="H66" i="4"/>
  <c r="H50" i="4"/>
  <c r="H331" i="4"/>
  <c r="H250" i="4"/>
  <c r="H449" i="4"/>
  <c r="H433" i="4"/>
  <c r="H417" i="4"/>
  <c r="H401" i="4"/>
  <c r="H385" i="4"/>
  <c r="H369" i="4"/>
  <c r="H353" i="4"/>
  <c r="H337" i="4"/>
  <c r="H321" i="4"/>
  <c r="H305" i="4"/>
  <c r="H289" i="4"/>
  <c r="H273" i="4"/>
  <c r="H257" i="4"/>
  <c r="H241" i="4"/>
  <c r="H225" i="4"/>
  <c r="H209" i="4"/>
  <c r="H193" i="4"/>
  <c r="H177" i="4"/>
  <c r="H161" i="4"/>
  <c r="H145" i="4"/>
  <c r="H129" i="4"/>
  <c r="H113" i="4"/>
  <c r="H97" i="4"/>
  <c r="H81" i="4"/>
  <c r="H65" i="4"/>
  <c r="H49" i="4"/>
  <c r="H395" i="4"/>
  <c r="H139" i="4"/>
  <c r="H378" i="4"/>
  <c r="H170" i="4"/>
  <c r="H448" i="4"/>
  <c r="H432" i="4"/>
  <c r="H416" i="4"/>
  <c r="H400" i="4"/>
  <c r="H384" i="4"/>
  <c r="H368" i="4"/>
  <c r="H352" i="4"/>
  <c r="H336" i="4"/>
  <c r="H320" i="4"/>
  <c r="H304" i="4"/>
  <c r="H288" i="4"/>
  <c r="H272" i="4"/>
  <c r="H256" i="4"/>
  <c r="H240" i="4"/>
  <c r="H224" i="4"/>
  <c r="H208" i="4"/>
  <c r="H192" i="4"/>
  <c r="H176" i="4"/>
  <c r="H160" i="4"/>
  <c r="H144" i="4"/>
  <c r="H128" i="4"/>
  <c r="H112" i="4"/>
  <c r="H96" i="4"/>
  <c r="H80" i="4"/>
  <c r="H64" i="4"/>
  <c r="H48" i="4"/>
  <c r="H267" i="4"/>
  <c r="H330" i="4"/>
  <c r="H447" i="4"/>
  <c r="H431" i="4"/>
  <c r="H415" i="4"/>
  <c r="H399" i="4"/>
  <c r="H383" i="4"/>
  <c r="H367" i="4"/>
  <c r="H351" i="4"/>
  <c r="H335" i="4"/>
  <c r="H319" i="4"/>
  <c r="H303" i="4"/>
  <c r="H287" i="4"/>
  <c r="H271" i="4"/>
  <c r="H255" i="4"/>
  <c r="H239" i="4"/>
  <c r="H223" i="4"/>
  <c r="H207" i="4"/>
  <c r="H191" i="4"/>
  <c r="H175" i="4"/>
  <c r="H159" i="4"/>
  <c r="H143" i="4"/>
  <c r="H127" i="4"/>
  <c r="H111" i="4"/>
  <c r="H95" i="4"/>
  <c r="H79" i="4"/>
  <c r="H63" i="4"/>
  <c r="H47" i="4"/>
  <c r="H427" i="4"/>
  <c r="H155" i="4"/>
  <c r="H394" i="4"/>
  <c r="H186" i="4"/>
  <c r="H74" i="4"/>
  <c r="H446" i="4"/>
  <c r="H430" i="4"/>
  <c r="H414" i="4"/>
  <c r="H398" i="4"/>
  <c r="H382" i="4"/>
  <c r="H366" i="4"/>
  <c r="H350" i="4"/>
  <c r="H334" i="4"/>
  <c r="H318" i="4"/>
  <c r="H302" i="4"/>
  <c r="H286" i="4"/>
  <c r="H270" i="4"/>
  <c r="H254" i="4"/>
  <c r="H238" i="4"/>
  <c r="H222" i="4"/>
  <c r="H206" i="4"/>
  <c r="H190" i="4"/>
  <c r="H174" i="4"/>
  <c r="H158" i="4"/>
  <c r="H142" i="4"/>
  <c r="H126" i="4"/>
  <c r="H110" i="4"/>
  <c r="H94" i="4"/>
  <c r="H78" i="4"/>
  <c r="H62" i="4"/>
  <c r="H411" i="4"/>
  <c r="H203" i="4"/>
  <c r="H91" i="4"/>
  <c r="H362" i="4"/>
  <c r="H218" i="4"/>
  <c r="H106" i="4"/>
  <c r="H445" i="4"/>
  <c r="H429" i="4"/>
  <c r="H413" i="4"/>
  <c r="H397" i="4"/>
  <c r="H381" i="4"/>
  <c r="H365" i="4"/>
  <c r="H349" i="4"/>
  <c r="H333" i="4"/>
  <c r="H317" i="4"/>
  <c r="H301" i="4"/>
  <c r="H285" i="4"/>
  <c r="H269" i="4"/>
  <c r="H253" i="4"/>
  <c r="H237" i="4"/>
  <c r="H221" i="4"/>
  <c r="H205" i="4"/>
  <c r="H189" i="4"/>
  <c r="H173" i="4"/>
  <c r="H157" i="4"/>
  <c r="H141" i="4"/>
  <c r="H125" i="4"/>
  <c r="H109" i="4"/>
  <c r="H93" i="4"/>
  <c r="H77" i="4"/>
  <c r="H61" i="4"/>
  <c r="H443" i="4"/>
  <c r="H219" i="4"/>
  <c r="H59" i="4"/>
  <c r="H346" i="4"/>
  <c r="H138" i="4"/>
  <c r="H58" i="4"/>
  <c r="H444" i="4"/>
  <c r="H428" i="4"/>
  <c r="H412" i="4"/>
  <c r="H396" i="4"/>
  <c r="H380" i="4"/>
  <c r="H364" i="4"/>
  <c r="H348" i="4"/>
  <c r="H332" i="4"/>
  <c r="H316" i="4"/>
  <c r="H300" i="4"/>
  <c r="H284" i="4"/>
  <c r="H268" i="4"/>
  <c r="H252" i="4"/>
  <c r="H236" i="4"/>
  <c r="H220" i="4"/>
  <c r="H204" i="4"/>
  <c r="H188" i="4"/>
  <c r="H172" i="4"/>
  <c r="H156" i="4"/>
  <c r="H140" i="4"/>
  <c r="H124" i="4"/>
  <c r="H108" i="4"/>
  <c r="H92" i="4"/>
  <c r="H76" i="4"/>
  <c r="H60" i="4"/>
  <c r="H379" i="4"/>
  <c r="H171" i="4"/>
  <c r="H75" i="4"/>
  <c r="H410" i="4"/>
  <c r="H202" i="4"/>
  <c r="H90" i="4"/>
  <c r="H46" i="4"/>
  <c r="G457" i="4"/>
  <c r="G441" i="4"/>
  <c r="G425" i="4"/>
  <c r="G409" i="4"/>
  <c r="G393" i="4"/>
  <c r="G377" i="4"/>
  <c r="G361" i="4"/>
  <c r="G345" i="4"/>
  <c r="G329" i="4"/>
  <c r="G313" i="4"/>
  <c r="G297" i="4"/>
  <c r="G281" i="4"/>
  <c r="G265" i="4"/>
  <c r="G249" i="4"/>
  <c r="G233" i="4"/>
  <c r="G217" i="4"/>
  <c r="G201" i="4"/>
  <c r="G185" i="4"/>
  <c r="G169" i="4"/>
  <c r="G153" i="4"/>
  <c r="G137" i="4"/>
  <c r="G121" i="4"/>
  <c r="G105" i="4"/>
  <c r="G89" i="4"/>
  <c r="G73" i="4"/>
  <c r="G101" i="4"/>
  <c r="G299" i="4"/>
  <c r="G155" i="4"/>
  <c r="G314" i="4"/>
  <c r="G122" i="4"/>
  <c r="G456" i="4"/>
  <c r="G440" i="4"/>
  <c r="G424" i="4"/>
  <c r="G408" i="4"/>
  <c r="G392" i="4"/>
  <c r="G376" i="4"/>
  <c r="G360" i="4"/>
  <c r="G344" i="4"/>
  <c r="G328" i="4"/>
  <c r="G312" i="4"/>
  <c r="G296" i="4"/>
  <c r="G280" i="4"/>
  <c r="G264" i="4"/>
  <c r="G248" i="4"/>
  <c r="G232" i="4"/>
  <c r="G216" i="4"/>
  <c r="G200" i="4"/>
  <c r="G184" i="4"/>
  <c r="G168" i="4"/>
  <c r="G152" i="4"/>
  <c r="G136" i="4"/>
  <c r="G120" i="4"/>
  <c r="G104" i="4"/>
  <c r="G88" i="4"/>
  <c r="G72" i="4"/>
  <c r="G165" i="4"/>
  <c r="G267" i="4"/>
  <c r="G91" i="4"/>
  <c r="G410" i="4"/>
  <c r="G186" i="4"/>
  <c r="G455" i="4"/>
  <c r="G439" i="4"/>
  <c r="G423" i="4"/>
  <c r="G407" i="4"/>
  <c r="G391" i="4"/>
  <c r="G375" i="4"/>
  <c r="G359" i="4"/>
  <c r="G343" i="4"/>
  <c r="G327" i="4"/>
  <c r="G311" i="4"/>
  <c r="G295" i="4"/>
  <c r="G279" i="4"/>
  <c r="G263" i="4"/>
  <c r="G247" i="4"/>
  <c r="G231" i="4"/>
  <c r="G215" i="4"/>
  <c r="G199" i="4"/>
  <c r="G183" i="4"/>
  <c r="G167" i="4"/>
  <c r="G151" i="4"/>
  <c r="G135" i="4"/>
  <c r="G119" i="4"/>
  <c r="G103" i="4"/>
  <c r="G87" i="4"/>
  <c r="G71" i="4"/>
  <c r="G149" i="4"/>
  <c r="G283" i="4"/>
  <c r="G75" i="4"/>
  <c r="G250" i="4"/>
  <c r="G90" i="4"/>
  <c r="G454" i="4"/>
  <c r="G438" i="4"/>
  <c r="G422" i="4"/>
  <c r="G406" i="4"/>
  <c r="G390" i="4"/>
  <c r="G374" i="4"/>
  <c r="G358" i="4"/>
  <c r="G342" i="4"/>
  <c r="G326" i="4"/>
  <c r="G310" i="4"/>
  <c r="G294" i="4"/>
  <c r="G278" i="4"/>
  <c r="G262" i="4"/>
  <c r="G246" i="4"/>
  <c r="G230" i="4"/>
  <c r="G214" i="4"/>
  <c r="G198" i="4"/>
  <c r="G182" i="4"/>
  <c r="G166" i="4"/>
  <c r="G150" i="4"/>
  <c r="G134" i="4"/>
  <c r="G118" i="4"/>
  <c r="G102" i="4"/>
  <c r="G86" i="4"/>
  <c r="G70" i="4"/>
  <c r="G117" i="4"/>
  <c r="G69" i="4"/>
  <c r="G251" i="4"/>
  <c r="G362" i="4"/>
  <c r="G453" i="4"/>
  <c r="G437" i="4"/>
  <c r="G421" i="4"/>
  <c r="G405" i="4"/>
  <c r="G389" i="4"/>
  <c r="G373" i="4"/>
  <c r="G357" i="4"/>
  <c r="G341" i="4"/>
  <c r="G325" i="4"/>
  <c r="G309" i="4"/>
  <c r="G293" i="4"/>
  <c r="G277" i="4"/>
  <c r="G261" i="4"/>
  <c r="G245" i="4"/>
  <c r="G229" i="4"/>
  <c r="G213" i="4"/>
  <c r="G197" i="4"/>
  <c r="G181" i="4"/>
  <c r="G133" i="4"/>
  <c r="G85" i="4"/>
  <c r="G203" i="4"/>
  <c r="G442" i="4"/>
  <c r="G218" i="4"/>
  <c r="G452" i="4"/>
  <c r="G436" i="4"/>
  <c r="G420" i="4"/>
  <c r="G404" i="4"/>
  <c r="G388" i="4"/>
  <c r="G372" i="4"/>
  <c r="G356" i="4"/>
  <c r="G340" i="4"/>
  <c r="G324" i="4"/>
  <c r="G308" i="4"/>
  <c r="G292" i="4"/>
  <c r="G276" i="4"/>
  <c r="G260" i="4"/>
  <c r="G244" i="4"/>
  <c r="G228" i="4"/>
  <c r="G212" i="4"/>
  <c r="G196" i="4"/>
  <c r="G180" i="4"/>
  <c r="G164" i="4"/>
  <c r="G148" i="4"/>
  <c r="G132" i="4"/>
  <c r="G116" i="4"/>
  <c r="G100" i="4"/>
  <c r="G84" i="4"/>
  <c r="G68" i="4"/>
  <c r="G363" i="4"/>
  <c r="G171" i="4"/>
  <c r="G234" i="4"/>
  <c r="G451" i="4"/>
  <c r="G435" i="4"/>
  <c r="G419" i="4"/>
  <c r="G403" i="4"/>
  <c r="G387" i="4"/>
  <c r="G371" i="4"/>
  <c r="G355" i="4"/>
  <c r="G339" i="4"/>
  <c r="G323" i="4"/>
  <c r="G307" i="4"/>
  <c r="G291" i="4"/>
  <c r="G275" i="4"/>
  <c r="G259" i="4"/>
  <c r="G243" i="4"/>
  <c r="G227" i="4"/>
  <c r="G211" i="4"/>
  <c r="G195" i="4"/>
  <c r="G179" i="4"/>
  <c r="G163" i="4"/>
  <c r="G147" i="4"/>
  <c r="G131" i="4"/>
  <c r="G115" i="4"/>
  <c r="G99" i="4"/>
  <c r="G83" i="4"/>
  <c r="G67" i="4"/>
  <c r="G427" i="4"/>
  <c r="G219" i="4"/>
  <c r="G426" i="4"/>
  <c r="G202" i="4"/>
  <c r="G450" i="4"/>
  <c r="G434" i="4"/>
  <c r="G418" i="4"/>
  <c r="G402" i="4"/>
  <c r="G386" i="4"/>
  <c r="G370" i="4"/>
  <c r="G354" i="4"/>
  <c r="G338" i="4"/>
  <c r="G322" i="4"/>
  <c r="G306" i="4"/>
  <c r="G290" i="4"/>
  <c r="G274" i="4"/>
  <c r="G258" i="4"/>
  <c r="G242" i="4"/>
  <c r="G226" i="4"/>
  <c r="G210" i="4"/>
  <c r="G194" i="4"/>
  <c r="G178" i="4"/>
  <c r="G162" i="4"/>
  <c r="G146" i="4"/>
  <c r="G130" i="4"/>
  <c r="G114" i="4"/>
  <c r="G98" i="4"/>
  <c r="G82" i="4"/>
  <c r="G66" i="4"/>
  <c r="G443" i="4"/>
  <c r="G187" i="4"/>
  <c r="G378" i="4"/>
  <c r="G106" i="4"/>
  <c r="G449" i="4"/>
  <c r="G433" i="4"/>
  <c r="G417" i="4"/>
  <c r="G401" i="4"/>
  <c r="G385" i="4"/>
  <c r="G369" i="4"/>
  <c r="G353" i="4"/>
  <c r="G337" i="4"/>
  <c r="G321" i="4"/>
  <c r="G305" i="4"/>
  <c r="G289" i="4"/>
  <c r="G273" i="4"/>
  <c r="G257" i="4"/>
  <c r="G241" i="4"/>
  <c r="G225" i="4"/>
  <c r="G209" i="4"/>
  <c r="G193" i="4"/>
  <c r="G177" i="4"/>
  <c r="G161" i="4"/>
  <c r="G145" i="4"/>
  <c r="G129" i="4"/>
  <c r="G113" i="4"/>
  <c r="G97" i="4"/>
  <c r="G81" i="4"/>
  <c r="G65" i="4"/>
  <c r="G347" i="4"/>
  <c r="G346" i="4"/>
  <c r="G74" i="4"/>
  <c r="G448" i="4"/>
  <c r="G432" i="4"/>
  <c r="G416" i="4"/>
  <c r="G400" i="4"/>
  <c r="G384" i="4"/>
  <c r="G368" i="4"/>
  <c r="G352" i="4"/>
  <c r="G336" i="4"/>
  <c r="G320" i="4"/>
  <c r="G304" i="4"/>
  <c r="G288" i="4"/>
  <c r="G272" i="4"/>
  <c r="G256" i="4"/>
  <c r="G240" i="4"/>
  <c r="G224" i="4"/>
  <c r="G208" i="4"/>
  <c r="G192" i="4"/>
  <c r="G176" i="4"/>
  <c r="G160" i="4"/>
  <c r="G144" i="4"/>
  <c r="G128" i="4"/>
  <c r="G112" i="4"/>
  <c r="G96" i="4"/>
  <c r="G80" i="4"/>
  <c r="G64" i="4"/>
  <c r="G411" i="4"/>
  <c r="G235" i="4"/>
  <c r="G394" i="4"/>
  <c r="G170" i="4"/>
  <c r="G447" i="4"/>
  <c r="G431" i="4"/>
  <c r="G415" i="4"/>
  <c r="G399" i="4"/>
  <c r="G383" i="4"/>
  <c r="G367" i="4"/>
  <c r="G351" i="4"/>
  <c r="G335" i="4"/>
  <c r="G319" i="4"/>
  <c r="G303" i="4"/>
  <c r="G287" i="4"/>
  <c r="G271" i="4"/>
  <c r="G255" i="4"/>
  <c r="G239" i="4"/>
  <c r="G223" i="4"/>
  <c r="G207" i="4"/>
  <c r="G191" i="4"/>
  <c r="G175" i="4"/>
  <c r="G159" i="4"/>
  <c r="G143" i="4"/>
  <c r="G127" i="4"/>
  <c r="G111" i="4"/>
  <c r="G95" i="4"/>
  <c r="G79" i="4"/>
  <c r="G63" i="4"/>
  <c r="G395" i="4"/>
  <c r="G330" i="4"/>
  <c r="G446" i="4"/>
  <c r="G430" i="4"/>
  <c r="G414" i="4"/>
  <c r="G398" i="4"/>
  <c r="G382" i="4"/>
  <c r="G366" i="4"/>
  <c r="G350" i="4"/>
  <c r="G334" i="4"/>
  <c r="G318" i="4"/>
  <c r="G302" i="4"/>
  <c r="G286" i="4"/>
  <c r="G270" i="4"/>
  <c r="G254" i="4"/>
  <c r="G238" i="4"/>
  <c r="G222" i="4"/>
  <c r="G206" i="4"/>
  <c r="G190" i="4"/>
  <c r="G174" i="4"/>
  <c r="G158" i="4"/>
  <c r="G142" i="4"/>
  <c r="G126" i="4"/>
  <c r="G110" i="4"/>
  <c r="G94" i="4"/>
  <c r="G78" i="4"/>
  <c r="G62" i="4"/>
  <c r="G379" i="4"/>
  <c r="G107" i="4"/>
  <c r="G298" i="4"/>
  <c r="G154" i="4"/>
  <c r="G445" i="4"/>
  <c r="G429" i="4"/>
  <c r="G413" i="4"/>
  <c r="G397" i="4"/>
  <c r="G381" i="4"/>
  <c r="G365" i="4"/>
  <c r="G349" i="4"/>
  <c r="G333" i="4"/>
  <c r="G317" i="4"/>
  <c r="G301" i="4"/>
  <c r="G285" i="4"/>
  <c r="G269" i="4"/>
  <c r="G253" i="4"/>
  <c r="G237" i="4"/>
  <c r="G221" i="4"/>
  <c r="G205" i="4"/>
  <c r="G189" i="4"/>
  <c r="G173" i="4"/>
  <c r="G157" i="4"/>
  <c r="G141" i="4"/>
  <c r="G125" i="4"/>
  <c r="G109" i="4"/>
  <c r="G93" i="4"/>
  <c r="G77" i="4"/>
  <c r="G61" i="4"/>
  <c r="G92" i="4"/>
  <c r="G315" i="4"/>
  <c r="G123" i="4"/>
  <c r="G266" i="4"/>
  <c r="G138" i="4"/>
  <c r="G444" i="4"/>
  <c r="G428" i="4"/>
  <c r="G412" i="4"/>
  <c r="G396" i="4"/>
  <c r="G380" i="4"/>
  <c r="G364" i="4"/>
  <c r="G348" i="4"/>
  <c r="G332" i="4"/>
  <c r="G316" i="4"/>
  <c r="G300" i="4"/>
  <c r="G284" i="4"/>
  <c r="G268" i="4"/>
  <c r="G252" i="4"/>
  <c r="G236" i="4"/>
  <c r="G220" i="4"/>
  <c r="G204" i="4"/>
  <c r="G188" i="4"/>
  <c r="G172" i="4"/>
  <c r="G156" i="4"/>
  <c r="G140" i="4"/>
  <c r="G124" i="4"/>
  <c r="G108" i="4"/>
  <c r="G76" i="4"/>
  <c r="G331" i="4"/>
  <c r="G139" i="4"/>
  <c r="G282" i="4"/>
  <c r="G60" i="4"/>
  <c r="G44" i="4"/>
  <c r="G48" i="4"/>
  <c r="G59" i="4"/>
  <c r="G43" i="4"/>
  <c r="G58" i="4"/>
  <c r="G42" i="4"/>
  <c r="G57" i="4"/>
  <c r="G41" i="4"/>
  <c r="G56" i="4"/>
  <c r="G40" i="4"/>
  <c r="G55" i="4"/>
  <c r="G54" i="4"/>
  <c r="G46" i="4"/>
  <c r="G53" i="4"/>
  <c r="G49" i="4"/>
  <c r="G47" i="4"/>
  <c r="G52" i="4"/>
  <c r="G51" i="4"/>
  <c r="G50" i="4"/>
  <c r="G45" i="4"/>
  <c r="G39" i="4"/>
  <c r="C14" i="2"/>
  <c r="A1" i="4"/>
  <c r="N33" i="1"/>
  <c r="N22" i="1"/>
  <c r="N24" i="1" s="1"/>
  <c r="N34" i="1" s="1"/>
  <c r="N36" i="1" s="1"/>
  <c r="AA22" i="1"/>
  <c r="AA24" i="1" s="1"/>
  <c r="S32" i="1"/>
  <c r="T32" i="1" s="1"/>
  <c r="U32" i="1" s="1"/>
  <c r="V32" i="1" s="1"/>
  <c r="W32" i="1" s="1"/>
  <c r="X32" i="1" s="1"/>
  <c r="Y32" i="1" s="1"/>
  <c r="Z32" i="1" s="1"/>
  <c r="AA32" i="1" s="1"/>
  <c r="S22" i="1"/>
  <c r="S24" i="1" s="1"/>
  <c r="T22" i="1"/>
  <c r="T24" i="1" s="1"/>
  <c r="U22" i="1"/>
  <c r="U24" i="1" s="1"/>
  <c r="S33" i="1"/>
  <c r="S34" i="1" s="1"/>
  <c r="S36" i="1" s="1"/>
  <c r="S37" i="1" s="1"/>
  <c r="V22" i="1"/>
  <c r="V24" i="1" s="1"/>
  <c r="J45" i="1"/>
  <c r="Y22" i="1"/>
  <c r="Y24" i="1" s="1"/>
  <c r="W22" i="1"/>
  <c r="W24" i="1" s="1"/>
  <c r="X22" i="1"/>
  <c r="X24" i="1" s="1"/>
  <c r="Z22" i="1"/>
  <c r="Z24" i="1" s="1"/>
  <c r="AA33" i="1"/>
  <c r="AA34" i="1" s="1"/>
  <c r="AA36" i="1" s="1"/>
  <c r="AA37" i="1" s="1"/>
  <c r="T33" i="1"/>
  <c r="T34" i="1" s="1"/>
  <c r="T36" i="1" s="1"/>
  <c r="T37" i="1" s="1"/>
  <c r="Y33" i="1"/>
  <c r="W33" i="1"/>
  <c r="Z33" i="1"/>
  <c r="T11" i="1"/>
  <c r="F52" i="1"/>
  <c r="R22" i="1"/>
  <c r="R15" i="1"/>
  <c r="Q15" i="1"/>
  <c r="J51" i="1"/>
  <c r="Q16" i="1"/>
  <c r="R25" i="1"/>
  <c r="F44" i="1"/>
  <c r="J52" i="1"/>
  <c r="D50" i="1"/>
  <c r="R16" i="1"/>
  <c r="E50" i="1"/>
  <c r="G50" i="1"/>
  <c r="H50" i="1"/>
  <c r="D49" i="1"/>
  <c r="I50" i="1"/>
  <c r="E49" i="1"/>
  <c r="K50" i="1"/>
  <c r="G49" i="1"/>
  <c r="L50" i="1"/>
  <c r="H49" i="1"/>
  <c r="M50" i="1"/>
  <c r="I49" i="1"/>
  <c r="K49" i="1"/>
  <c r="L49" i="1"/>
  <c r="M49" i="1"/>
  <c r="J22" i="1"/>
  <c r="J24" i="1" s="1"/>
  <c r="R24" i="1" s="1"/>
  <c r="F22" i="1"/>
  <c r="Q22" i="1" s="1"/>
  <c r="U5" i="1"/>
  <c r="U4" i="1"/>
  <c r="T9" i="1"/>
  <c r="S11" i="1"/>
  <c r="R9" i="1"/>
  <c r="S9" i="1"/>
  <c r="R10" i="1"/>
  <c r="R11" i="1"/>
  <c r="J46" i="1"/>
  <c r="C34" i="1"/>
  <c r="D34" i="1"/>
  <c r="D36" i="1" s="1"/>
  <c r="I34" i="1"/>
  <c r="E34" i="1"/>
  <c r="E36" i="1" s="1"/>
  <c r="F33" i="1"/>
  <c r="Q33" i="1" s="1"/>
  <c r="J33" i="1"/>
  <c r="R33" i="1" s="1"/>
  <c r="G34" i="1"/>
  <c r="K34" i="1"/>
  <c r="H34" i="1"/>
  <c r="L34" i="1"/>
  <c r="J152" i="4" l="1"/>
  <c r="J408" i="4"/>
  <c r="J185" i="4"/>
  <c r="J441" i="4"/>
  <c r="J62" i="4"/>
  <c r="J286" i="4"/>
  <c r="J359" i="4"/>
  <c r="J342" i="4"/>
  <c r="J225" i="4"/>
  <c r="J132" i="4"/>
  <c r="J388" i="4"/>
  <c r="J319" i="4"/>
  <c r="J112" i="4"/>
  <c r="J307" i="4"/>
  <c r="J100" i="4"/>
  <c r="J356" i="4"/>
  <c r="J149" i="4"/>
  <c r="J242" i="4"/>
  <c r="J449" i="4"/>
  <c r="J95" i="4"/>
  <c r="J351" i="4"/>
  <c r="J368" i="4"/>
  <c r="J63" i="4"/>
  <c r="J193" i="4"/>
  <c r="J220" i="4"/>
  <c r="J428" i="4"/>
  <c r="J56" i="4"/>
  <c r="J176" i="4"/>
  <c r="J432" i="4"/>
  <c r="J278" i="4"/>
  <c r="J135" i="4"/>
  <c r="J293" i="4"/>
  <c r="J71" i="4"/>
  <c r="J296" i="4"/>
  <c r="J73" i="4"/>
  <c r="J329" i="4"/>
  <c r="J124" i="4"/>
  <c r="J200" i="4"/>
  <c r="J456" i="4"/>
  <c r="J233" i="4"/>
  <c r="J143" i="4"/>
  <c r="J399" i="4"/>
  <c r="J273" i="4"/>
  <c r="J66" i="4"/>
  <c r="J322" i="4"/>
  <c r="J131" i="4"/>
  <c r="J387" i="4"/>
  <c r="J180" i="4"/>
  <c r="J436" i="4"/>
  <c r="J229" i="4"/>
  <c r="J294" i="4"/>
  <c r="J232" i="4"/>
  <c r="J265" i="4"/>
  <c r="J383" i="4"/>
  <c r="J159" i="4"/>
  <c r="J415" i="4"/>
  <c r="J208" i="4"/>
  <c r="J332" i="4"/>
  <c r="J289" i="4"/>
  <c r="J82" i="4"/>
  <c r="J338" i="4"/>
  <c r="J196" i="4"/>
  <c r="J452" i="4"/>
  <c r="J245" i="4"/>
  <c r="J310" i="4"/>
  <c r="J199" i="4"/>
  <c r="J455" i="4"/>
  <c r="J167" i="4"/>
  <c r="J333" i="4"/>
  <c r="J127" i="4"/>
  <c r="J142" i="4"/>
  <c r="J398" i="4"/>
  <c r="J224" i="4"/>
  <c r="J261" i="4"/>
  <c r="J70" i="4"/>
  <c r="J326" i="4"/>
  <c r="J264" i="4"/>
  <c r="J297" i="4"/>
  <c r="J257" i="4"/>
  <c r="J370" i="4"/>
  <c r="J277" i="4"/>
  <c r="J86" i="4"/>
  <c r="J371" i="4"/>
  <c r="J244" i="4"/>
  <c r="J247" i="4"/>
  <c r="J115" i="4"/>
  <c r="J423" i="4"/>
  <c r="J158" i="4"/>
  <c r="J435" i="4"/>
  <c r="J386" i="4"/>
  <c r="J102" i="4"/>
  <c r="J222" i="4"/>
  <c r="J268" i="4"/>
  <c r="J129" i="4"/>
  <c r="J385" i="4"/>
  <c r="J243" i="4"/>
  <c r="J292" i="4"/>
  <c r="J295" i="4"/>
  <c r="J88" i="4"/>
  <c r="J344" i="4"/>
  <c r="J121" i="4"/>
  <c r="J377" i="4"/>
  <c r="J410" i="4"/>
  <c r="J78" i="4"/>
  <c r="J420" i="4"/>
  <c r="J414" i="4"/>
  <c r="J179" i="4"/>
  <c r="J130" i="4"/>
  <c r="J52" i="4"/>
  <c r="J271" i="4"/>
  <c r="J145" i="4"/>
  <c r="J401" i="4"/>
  <c r="J194" i="4"/>
  <c r="J450" i="4"/>
  <c r="J259" i="4"/>
  <c r="J308" i="4"/>
  <c r="J101" i="4"/>
  <c r="J166" i="4"/>
  <c r="J311" i="4"/>
  <c r="J104" i="4"/>
  <c r="J360" i="4"/>
  <c r="J137" i="4"/>
  <c r="J393" i="4"/>
  <c r="J321" i="4"/>
  <c r="J228" i="4"/>
  <c r="J337" i="4"/>
  <c r="J451" i="4"/>
  <c r="J287" i="4"/>
  <c r="J80" i="4"/>
  <c r="J336" i="4"/>
  <c r="J161" i="4"/>
  <c r="J417" i="4"/>
  <c r="J210" i="4"/>
  <c r="J68" i="4"/>
  <c r="J324" i="4"/>
  <c r="J117" i="4"/>
  <c r="J373" i="4"/>
  <c r="J182" i="4"/>
  <c r="J438" i="4"/>
  <c r="J327" i="4"/>
  <c r="J120" i="4"/>
  <c r="J376" i="4"/>
  <c r="J153" i="4"/>
  <c r="J409" i="4"/>
  <c r="J186" i="4"/>
  <c r="J350" i="4"/>
  <c r="J164" i="4"/>
  <c r="J65" i="4"/>
  <c r="J114" i="4"/>
  <c r="J81" i="4"/>
  <c r="J195" i="4"/>
  <c r="J389" i="4"/>
  <c r="J49" i="4"/>
  <c r="J349" i="4"/>
  <c r="J405" i="4"/>
  <c r="J214" i="4"/>
  <c r="J218" i="4"/>
  <c r="J251" i="4"/>
  <c r="J284" i="4"/>
  <c r="J302" i="4"/>
  <c r="J79" i="4"/>
  <c r="J335" i="4"/>
  <c r="J128" i="4"/>
  <c r="J384" i="4"/>
  <c r="J209" i="4"/>
  <c r="J172" i="4"/>
  <c r="J258" i="4"/>
  <c r="J67" i="4"/>
  <c r="J323" i="4"/>
  <c r="J116" i="4"/>
  <c r="J372" i="4"/>
  <c r="J165" i="4"/>
  <c r="J421" i="4"/>
  <c r="J230" i="4"/>
  <c r="J444" i="4"/>
  <c r="J375" i="4"/>
  <c r="J168" i="4"/>
  <c r="J424" i="4"/>
  <c r="J201" i="4"/>
  <c r="J457" i="4"/>
  <c r="J234" i="4"/>
  <c r="J316" i="4"/>
  <c r="J267" i="4"/>
  <c r="J51" i="4"/>
  <c r="J55" i="4"/>
  <c r="J141" i="4"/>
  <c r="J318" i="4"/>
  <c r="J144" i="4"/>
  <c r="J400" i="4"/>
  <c r="J396" i="4"/>
  <c r="J274" i="4"/>
  <c r="J83" i="4"/>
  <c r="J339" i="4"/>
  <c r="J181" i="4"/>
  <c r="J437" i="4"/>
  <c r="J246" i="4"/>
  <c r="J205" i="4"/>
  <c r="J391" i="4"/>
  <c r="J184" i="4"/>
  <c r="J440" i="4"/>
  <c r="J217" i="4"/>
  <c r="J188" i="4"/>
  <c r="J250" i="4"/>
  <c r="J157" i="4"/>
  <c r="J283" i="4"/>
  <c r="J334" i="4"/>
  <c r="J111" i="4"/>
  <c r="J367" i="4"/>
  <c r="J160" i="4"/>
  <c r="J416" i="4"/>
  <c r="J241" i="4"/>
  <c r="J237" i="4"/>
  <c r="J290" i="4"/>
  <c r="J99" i="4"/>
  <c r="J355" i="4"/>
  <c r="J148" i="4"/>
  <c r="J404" i="4"/>
  <c r="J197" i="4"/>
  <c r="J453" i="4"/>
  <c r="J262" i="4"/>
  <c r="J87" i="4"/>
  <c r="J407" i="4"/>
  <c r="J412" i="4"/>
  <c r="J266" i="4"/>
  <c r="J301" i="4"/>
  <c r="J299" i="4"/>
  <c r="J413" i="4"/>
  <c r="J306" i="4"/>
  <c r="J213" i="4"/>
  <c r="J236" i="4"/>
  <c r="J216" i="4"/>
  <c r="J92" i="4"/>
  <c r="J249" i="4"/>
  <c r="J93" i="4"/>
  <c r="J282" i="4"/>
  <c r="J103" i="4"/>
  <c r="J315" i="4"/>
  <c r="J110" i="4"/>
  <c r="J366" i="4"/>
  <c r="J192" i="4"/>
  <c r="J448" i="4"/>
  <c r="J173" i="4"/>
  <c r="J183" i="4"/>
  <c r="J439" i="4"/>
  <c r="J252" i="4"/>
  <c r="J269" i="4"/>
  <c r="J298" i="4"/>
  <c r="J75" i="4"/>
  <c r="J331" i="4"/>
  <c r="J126" i="4"/>
  <c r="J382" i="4"/>
  <c r="J147" i="4"/>
  <c r="J403" i="4"/>
  <c r="J365" i="4"/>
  <c r="J248" i="4"/>
  <c r="J77" i="4"/>
  <c r="J281" i="4"/>
  <c r="J314" i="4"/>
  <c r="J91" i="4"/>
  <c r="J347" i="4"/>
  <c r="J175" i="4"/>
  <c r="J431" i="4"/>
  <c r="J397" i="4"/>
  <c r="J305" i="4"/>
  <c r="J98" i="4"/>
  <c r="J354" i="4"/>
  <c r="J163" i="4"/>
  <c r="J419" i="4"/>
  <c r="J212" i="4"/>
  <c r="J204" i="4"/>
  <c r="J215" i="4"/>
  <c r="J364" i="4"/>
  <c r="J285" i="4"/>
  <c r="J74" i="4"/>
  <c r="J330" i="4"/>
  <c r="J107" i="4"/>
  <c r="J363" i="4"/>
  <c r="J191" i="4"/>
  <c r="J231" i="4"/>
  <c r="J253" i="4"/>
  <c r="J280" i="4"/>
  <c r="J151" i="4"/>
  <c r="J313" i="4"/>
  <c r="J90" i="4"/>
  <c r="J346" i="4"/>
  <c r="J123" i="4"/>
  <c r="J379" i="4"/>
  <c r="J59" i="4"/>
  <c r="J156" i="4"/>
  <c r="J221" i="4"/>
  <c r="J358" i="4"/>
  <c r="J106" i="4"/>
  <c r="J362" i="4"/>
  <c r="J139" i="4"/>
  <c r="J395" i="4"/>
  <c r="J240" i="4"/>
  <c r="J174" i="4"/>
  <c r="J207" i="4"/>
  <c r="J44" i="4"/>
  <c r="J190" i="4"/>
  <c r="J446" i="4"/>
  <c r="J223" i="4"/>
  <c r="J300" i="4"/>
  <c r="J272" i="4"/>
  <c r="J97" i="4"/>
  <c r="J353" i="4"/>
  <c r="J146" i="4"/>
  <c r="J402" i="4"/>
  <c r="J211" i="4"/>
  <c r="J108" i="4"/>
  <c r="J260" i="4"/>
  <c r="J429" i="4"/>
  <c r="J309" i="4"/>
  <c r="J118" i="4"/>
  <c r="J374" i="4"/>
  <c r="J263" i="4"/>
  <c r="J119" i="4"/>
  <c r="J312" i="4"/>
  <c r="J89" i="4"/>
  <c r="J345" i="4"/>
  <c r="J122" i="4"/>
  <c r="J378" i="4"/>
  <c r="J155" i="4"/>
  <c r="J411" i="4"/>
  <c r="J430" i="4"/>
  <c r="J256" i="4"/>
  <c r="J60" i="4"/>
  <c r="J206" i="4"/>
  <c r="J140" i="4"/>
  <c r="J239" i="4"/>
  <c r="J109" i="4"/>
  <c r="J288" i="4"/>
  <c r="J113" i="4"/>
  <c r="J369" i="4"/>
  <c r="J162" i="4"/>
  <c r="J418" i="4"/>
  <c r="J227" i="4"/>
  <c r="J380" i="4"/>
  <c r="J276" i="4"/>
  <c r="J69" i="4"/>
  <c r="J325" i="4"/>
  <c r="J134" i="4"/>
  <c r="J390" i="4"/>
  <c r="J279" i="4"/>
  <c r="J72" i="4"/>
  <c r="J328" i="4"/>
  <c r="J105" i="4"/>
  <c r="J361" i="4"/>
  <c r="J138" i="4"/>
  <c r="J394" i="4"/>
  <c r="J171" i="4"/>
  <c r="J427" i="4"/>
  <c r="J255" i="4"/>
  <c r="J381" i="4"/>
  <c r="J304" i="4"/>
  <c r="J178" i="4"/>
  <c r="J434" i="4"/>
  <c r="J189" i="4"/>
  <c r="J85" i="4"/>
  <c r="J341" i="4"/>
  <c r="J150" i="4"/>
  <c r="J406" i="4"/>
  <c r="J154" i="4"/>
  <c r="J187" i="4"/>
  <c r="J443" i="4"/>
  <c r="J61" i="4"/>
  <c r="J125" i="4"/>
  <c r="J64" i="4"/>
  <c r="J320" i="4"/>
  <c r="J445" i="4"/>
  <c r="J357" i="4"/>
  <c r="J422" i="4"/>
  <c r="J170" i="4"/>
  <c r="J426" i="4"/>
  <c r="J203" i="4"/>
  <c r="J317" i="4"/>
  <c r="J76" i="4"/>
  <c r="J275" i="4"/>
  <c r="J442" i="4"/>
  <c r="J219" i="4"/>
  <c r="J447" i="4"/>
  <c r="J238" i="4"/>
  <c r="J254" i="4"/>
  <c r="J270" i="4"/>
  <c r="J94" i="4"/>
  <c r="J303" i="4"/>
  <c r="J96" i="4"/>
  <c r="J352" i="4"/>
  <c r="J177" i="4"/>
  <c r="J433" i="4"/>
  <c r="J226" i="4"/>
  <c r="J348" i="4"/>
  <c r="J291" i="4"/>
  <c r="J84" i="4"/>
  <c r="J340" i="4"/>
  <c r="J133" i="4"/>
  <c r="J198" i="4"/>
  <c r="J454" i="4"/>
  <c r="J343" i="4"/>
  <c r="J136" i="4"/>
  <c r="J392" i="4"/>
  <c r="J169" i="4"/>
  <c r="J425" i="4"/>
  <c r="J202" i="4"/>
  <c r="J235" i="4"/>
  <c r="J48" i="4"/>
  <c r="J57" i="4"/>
  <c r="J42" i="4"/>
  <c r="J58" i="4"/>
  <c r="J43" i="4"/>
  <c r="J41" i="4"/>
  <c r="J47" i="4"/>
  <c r="J45" i="4"/>
  <c r="J53" i="4"/>
  <c r="J50" i="4"/>
  <c r="J54" i="4"/>
  <c r="J46" i="4"/>
  <c r="J39" i="4"/>
  <c r="J40" i="4"/>
  <c r="V33" i="1"/>
  <c r="V34" i="1" s="1"/>
  <c r="V36" i="1" s="1"/>
  <c r="V37" i="1" s="1"/>
  <c r="X33" i="1"/>
  <c r="U33" i="1"/>
  <c r="U34" i="1" s="1"/>
  <c r="U36" i="1" s="1"/>
  <c r="U37" i="1" s="1"/>
  <c r="Z34" i="1"/>
  <c r="Z36" i="1" s="1"/>
  <c r="Z37" i="1" s="1"/>
  <c r="W34" i="1"/>
  <c r="W36" i="1" s="1"/>
  <c r="W37" i="1" s="1"/>
  <c r="Y34" i="1"/>
  <c r="Y36" i="1" s="1"/>
  <c r="Y37" i="1" s="1"/>
  <c r="X34" i="1"/>
  <c r="X36" i="1" s="1"/>
  <c r="X37" i="1" s="1"/>
  <c r="J50" i="1"/>
  <c r="F17" i="1"/>
  <c r="F49" i="1"/>
  <c r="J49" i="1"/>
  <c r="F24" i="1"/>
  <c r="Q24" i="1" s="1"/>
  <c r="U11" i="1"/>
  <c r="V4" i="1"/>
  <c r="U9" i="1"/>
  <c r="V5" i="1"/>
  <c r="E37" i="1"/>
  <c r="D37" i="1"/>
  <c r="C36" i="1"/>
  <c r="L36" i="1"/>
  <c r="L42" i="1"/>
  <c r="H36" i="1"/>
  <c r="H42" i="1"/>
  <c r="K36" i="1"/>
  <c r="K42" i="1"/>
  <c r="G36" i="1"/>
  <c r="G42" i="1"/>
  <c r="I36" i="1"/>
  <c r="I42" i="1"/>
  <c r="J34" i="1"/>
  <c r="R34" i="1" s="1"/>
  <c r="F50" i="1" l="1"/>
  <c r="Q17" i="1"/>
  <c r="F34" i="1"/>
  <c r="W4" i="1"/>
  <c r="V9" i="1"/>
  <c r="W5" i="1"/>
  <c r="V11" i="1"/>
  <c r="D98" i="1"/>
  <c r="E98" i="1"/>
  <c r="H37" i="1"/>
  <c r="H43" i="1"/>
  <c r="I37" i="1"/>
  <c r="I43" i="1"/>
  <c r="K37" i="1"/>
  <c r="K43" i="1"/>
  <c r="L37" i="1"/>
  <c r="L43" i="1"/>
  <c r="C37" i="1"/>
  <c r="G37" i="1"/>
  <c r="G43" i="1"/>
  <c r="J36" i="1"/>
  <c r="L98" i="1" s="1"/>
  <c r="J42" i="1"/>
  <c r="F36" i="1" l="1"/>
  <c r="Q34" i="1"/>
  <c r="R36" i="1"/>
  <c r="W11" i="1"/>
  <c r="X5" i="1"/>
  <c r="X4" i="1"/>
  <c r="W9" i="1"/>
  <c r="L102" i="1"/>
  <c r="L99" i="1"/>
  <c r="L100" i="1"/>
  <c r="L101" i="1"/>
  <c r="K98" i="1"/>
  <c r="J98" i="1"/>
  <c r="J43" i="1"/>
  <c r="J37" i="1"/>
  <c r="R37" i="1" s="1"/>
  <c r="Q36" i="1" l="1"/>
  <c r="H98" i="1"/>
  <c r="F98" i="1"/>
  <c r="F37" i="1"/>
  <c r="Q37" i="1" s="1"/>
  <c r="G98" i="1"/>
  <c r="I98" i="1"/>
  <c r="Y4" i="1"/>
  <c r="X9" i="1"/>
  <c r="Y5" i="1"/>
  <c r="X11" i="1"/>
  <c r="K102" i="1"/>
  <c r="K100" i="1"/>
  <c r="K101" i="1"/>
  <c r="K99" i="1"/>
  <c r="J99" i="1"/>
  <c r="J102" i="1"/>
  <c r="J100" i="1"/>
  <c r="J101" i="1"/>
  <c r="F102" i="1" l="1"/>
  <c r="F100" i="1"/>
  <c r="F99" i="1"/>
  <c r="G99" i="1"/>
  <c r="G101" i="1"/>
  <c r="G100" i="1"/>
  <c r="G102" i="1"/>
  <c r="H102" i="1"/>
  <c r="H99" i="1"/>
  <c r="H100" i="1"/>
  <c r="H101" i="1"/>
  <c r="I102" i="1"/>
  <c r="I99" i="1"/>
  <c r="I100" i="1"/>
  <c r="I101" i="1"/>
  <c r="Y11" i="1"/>
  <c r="Z5" i="1"/>
  <c r="Z4" i="1"/>
  <c r="Y9" i="1"/>
  <c r="AA4" i="1" l="1"/>
  <c r="AA9" i="1" s="1"/>
  <c r="Z9" i="1"/>
  <c r="AA5" i="1"/>
  <c r="Z11" i="1"/>
  <c r="AA11" i="1"/>
  <c r="C5" i="2" l="1"/>
  <c r="C9" i="2" s="1"/>
  <c r="M34" i="1" l="1"/>
  <c r="M36" i="1" l="1"/>
  <c r="M42" i="1"/>
  <c r="M98" i="1" l="1"/>
  <c r="M102" i="1"/>
  <c r="M100" i="1"/>
  <c r="M101" i="1"/>
  <c r="M99" i="1"/>
  <c r="M37" i="1"/>
  <c r="N37" i="1" s="1"/>
  <c r="M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tc={A2EEF010-1CD1-4D3C-9DAA-17A1CE7EC8B1}</author>
  </authors>
  <commentList>
    <comment ref="F17" authorId="0" shapeId="0" xr:uid="{A2EEF010-1CD1-4D3C-9DAA-17A1CE7EC8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=136.293-E17-D17-C17
Reply:
    SEC Filings have an error. 10-K shows 136.293 but also verifies that Revenue should be 497 Million. 10-Qs balance. 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50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</futureMetadata>
  <cellMetadata count="1">
    <bk>
      <rc t="1" v="0"/>
    </bk>
  </cellMetadata>
  <valueMetadata count="250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</valueMetadata>
</metadata>
</file>

<file path=xl/sharedStrings.xml><?xml version="1.0" encoding="utf-8"?>
<sst xmlns="http://schemas.openxmlformats.org/spreadsheetml/2006/main" count="251" uniqueCount="126">
  <si>
    <t>Income Statement</t>
  </si>
  <si>
    <t>Interest Income</t>
  </si>
  <si>
    <t>Q322</t>
  </si>
  <si>
    <t>Price</t>
  </si>
  <si>
    <t>Shares</t>
  </si>
  <si>
    <t>MC</t>
  </si>
  <si>
    <t>Cash</t>
  </si>
  <si>
    <t>Debt</t>
  </si>
  <si>
    <t>EV</t>
  </si>
  <si>
    <t>Q120</t>
  </si>
  <si>
    <t>Q220</t>
  </si>
  <si>
    <t>Q320</t>
  </si>
  <si>
    <t>Q420</t>
  </si>
  <si>
    <t>Q121</t>
  </si>
  <si>
    <t>Q222</t>
  </si>
  <si>
    <t>Q321</t>
  </si>
  <si>
    <t>Q221</t>
  </si>
  <si>
    <t>Q421</t>
  </si>
  <si>
    <t>Q122</t>
  </si>
  <si>
    <t>Q422</t>
  </si>
  <si>
    <t>Revenue</t>
  </si>
  <si>
    <t>Other Revenue</t>
  </si>
  <si>
    <t>Net Revenue</t>
  </si>
  <si>
    <t>Transaction expense</t>
  </si>
  <si>
    <t>R&amp;D</t>
  </si>
  <si>
    <t>Sales and Marketing</t>
  </si>
  <si>
    <t xml:space="preserve">Other </t>
  </si>
  <si>
    <t>EBIDTA</t>
  </si>
  <si>
    <t>Taxes</t>
  </si>
  <si>
    <t>Net Income</t>
  </si>
  <si>
    <t>EPS</t>
  </si>
  <si>
    <t>Net Income y/y</t>
  </si>
  <si>
    <t>Cost Of Revenues</t>
  </si>
  <si>
    <t>-</t>
  </si>
  <si>
    <t>Balance Sheet</t>
  </si>
  <si>
    <t>General and Admin</t>
  </si>
  <si>
    <t>Restructuring</t>
  </si>
  <si>
    <t>Interest Expense</t>
  </si>
  <si>
    <t>Other Expense</t>
  </si>
  <si>
    <t>Operating Income y/y</t>
  </si>
  <si>
    <t>R&amp;D y/y</t>
  </si>
  <si>
    <t>Net Cash</t>
  </si>
  <si>
    <t>Restricted Cash</t>
  </si>
  <si>
    <t>Customer Custodial Funds</t>
  </si>
  <si>
    <t>USDC</t>
  </si>
  <si>
    <t>Accounts Receivable</t>
  </si>
  <si>
    <t>Prepaid Expenses</t>
  </si>
  <si>
    <t>Crypto Assets Held</t>
  </si>
  <si>
    <t>Lease Right-Of-Use Assets</t>
  </si>
  <si>
    <t>PP&amp;E</t>
  </si>
  <si>
    <t>Goodwill</t>
  </si>
  <si>
    <t>Intangibles</t>
  </si>
  <si>
    <t>Other</t>
  </si>
  <si>
    <t>Assets</t>
  </si>
  <si>
    <t>Custodial Funds Due</t>
  </si>
  <si>
    <t>Accounts Payable</t>
  </si>
  <si>
    <t>Crypto borrowings</t>
  </si>
  <si>
    <t>Liabilities</t>
  </si>
  <si>
    <t>Shareholders Equity</t>
  </si>
  <si>
    <t>Convertible Stock</t>
  </si>
  <si>
    <t>S/E + CS + L</t>
  </si>
  <si>
    <t>Income Tax Receivable</t>
  </si>
  <si>
    <t>Customer Crypto Liabilities*</t>
  </si>
  <si>
    <t>Customer Crypto Assets*</t>
  </si>
  <si>
    <t>Long-Term Debt</t>
  </si>
  <si>
    <t>Accrued Expenses</t>
  </si>
  <si>
    <t>Lease Liabilities current</t>
  </si>
  <si>
    <t>Lease Liabilities non-current</t>
  </si>
  <si>
    <t>Return Ratios</t>
  </si>
  <si>
    <t>TTM Cash Flow</t>
  </si>
  <si>
    <t>ROE</t>
  </si>
  <si>
    <t>ROA</t>
  </si>
  <si>
    <t>ROTB</t>
  </si>
  <si>
    <t>ROIC</t>
  </si>
  <si>
    <t>Forecast Metrics</t>
  </si>
  <si>
    <t>Assets on Platform</t>
  </si>
  <si>
    <t>Trading Volume</t>
  </si>
  <si>
    <t>Users y/y</t>
  </si>
  <si>
    <t>Links to data</t>
  </si>
  <si>
    <t>https://backlinko.com/coinbase-users</t>
  </si>
  <si>
    <t>Hosted Assets</t>
  </si>
  <si>
    <t>Assets on platform</t>
  </si>
  <si>
    <t>Discount</t>
  </si>
  <si>
    <t>NPV</t>
  </si>
  <si>
    <t>Net</t>
  </si>
  <si>
    <t>Forecast Price</t>
  </si>
  <si>
    <t>Current Price</t>
  </si>
  <si>
    <t>Maturity (inflation)</t>
  </si>
  <si>
    <t>shares outstanding</t>
  </si>
  <si>
    <t>TX fee - retail</t>
  </si>
  <si>
    <t>TX fee - institutional</t>
  </si>
  <si>
    <t>Custodial fee revenue</t>
  </si>
  <si>
    <t>Staking Revenue</t>
  </si>
  <si>
    <t>Earn Campaign Revenue</t>
  </si>
  <si>
    <t>Other Subscriptions</t>
  </si>
  <si>
    <t>Basic Metrics</t>
  </si>
  <si>
    <t>Basis of Forecast</t>
  </si>
  <si>
    <t>Transaction / Revenue</t>
  </si>
  <si>
    <t>Retail weight</t>
  </si>
  <si>
    <t>Institution weight</t>
  </si>
  <si>
    <t>Subscription / Revenue</t>
  </si>
  <si>
    <t>TX revenue</t>
  </si>
  <si>
    <t>Verified Users (million)</t>
  </si>
  <si>
    <t>Biggest Expense</t>
  </si>
  <si>
    <t>Transaction Expense y/y</t>
  </si>
  <si>
    <t>Focus Facts</t>
  </si>
  <si>
    <t>Coinbase service 100+ countries</t>
  </si>
  <si>
    <t>Coinbase get a majority of their revenue from TX fees</t>
  </si>
  <si>
    <t>Coinbase's largest expenses have been R&amp;D and TX expenses</t>
  </si>
  <si>
    <t>Coinbase has been reducing their 2 largest expenses, on average, year over year</t>
  </si>
  <si>
    <t>growth factor</t>
  </si>
  <si>
    <t>Total Rate</t>
  </si>
  <si>
    <t>Institutions only make up ~5% of TX volume and revenue for Coinbase</t>
  </si>
  <si>
    <t>Transactions, therefor revenen, go down drastically when crypto MC goes down</t>
  </si>
  <si>
    <t>Average retail balance is $550-$600</t>
  </si>
  <si>
    <t>user base * average balance lands us in 64B - 100B retail MC</t>
  </si>
  <si>
    <t>Kinda weird that the narrative was "year of the instituional adoption"… this doesn’t even come close</t>
  </si>
  <si>
    <t>Observations</t>
  </si>
  <si>
    <t>JP Morgan alone has 1T AUM so it doesn’t look like, if they had an account, that they would have even .0025% of their money in one of the largests exchanges in the world</t>
  </si>
  <si>
    <t>main</t>
  </si>
  <si>
    <t>Net cash</t>
  </si>
  <si>
    <t>stochastic</t>
  </si>
  <si>
    <t>D</t>
  </si>
  <si>
    <t>7k</t>
  </si>
  <si>
    <t>14k</t>
  </si>
  <si>
    <t>21k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</si>
</sst>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4" fillId="0" borderId="0" xfId="0" applyFont="1"/>
    <xf numFmtId="3" fontId="4" fillId="0" borderId="0" xfId="0" applyNumberFormat="1" applyFont="1"/>
    <xf numFmtId="9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3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9" fontId="0" fillId="0" borderId="2" xfId="0" applyNumberFormat="1" applyBorder="1"/>
    <xf numFmtId="0" fontId="0" fillId="0" borderId="3" xfId="0" applyBorder="1"/>
    <xf numFmtId="9" fontId="0" fillId="0" borderId="4" xfId="0" applyNumberFormat="1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164" fontId="4" fillId="0" borderId="4" xfId="0" applyNumberFormat="1" applyFont="1" applyBorder="1"/>
    <xf numFmtId="3" fontId="2" fillId="0" borderId="0" xfId="0" applyNumberFormat="1" applyFont="1" applyAlignment="1">
      <alignment horizontal="center"/>
    </xf>
    <xf numFmtId="3" fontId="1" fillId="2" borderId="0" xfId="0" applyNumberFormat="1" applyFont="1" applyFill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3" fontId="0" fillId="0" borderId="4" xfId="0" applyNumberForma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164" fontId="0" fillId="0" borderId="0" xfId="0" applyNumberFormat="1"/>
    <xf numFmtId="0" fontId="7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k Carnell" id="{46D18837-7599-43DB-B38E-8296242CE7C3}" userId="e483009090bafe61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457"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</a>
  <a r="1" c="457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328.28</v>
    <v>322.75</v>
    <v>342</v>
    <v>333</v>
    <v>320.82</v>
    <v>311.92</v>
    <v>293.45</v>
    <v>291.60000000000002</v>
    <v>304.54000000000002</v>
    <v>302</v>
    <v>298.05</v>
    <v>294.77</v>
    <v>297.64</v>
    <v>294.20999999999998</v>
    <v>280.66000000000003</v>
    <v>273</v>
    <v>256.76</v>
    <v>263.7</v>
    <v>293.45</v>
    <v>303</v>
    <v>283.61</v>
    <v>265.10000000000002</v>
    <v>258.37</v>
    <v>248.24</v>
    <v>239</v>
    <v>224.8</v>
    <v>233.4</v>
    <v>224.35</v>
    <v>225.3</v>
    <v>242.41</v>
    <v>241.52</v>
    <v>247.09</v>
    <v>236.54</v>
    <v>238.93</v>
    <v>240.48</v>
    <v>233.66</v>
    <v>228.79</v>
    <v>231.45</v>
    <v>220.66</v>
    <v>224.32</v>
    <v>221.85</v>
    <v>223.92</v>
    <v>239.1</v>
    <v>232.21</v>
    <v>228.05</v>
    <v>230.66</v>
    <v>229.29</v>
    <v>222.6</v>
    <v>222.47</v>
    <v>226.01</v>
    <v>229.93</v>
    <v>224.54</v>
    <v>246.69</v>
    <v>254.9</v>
    <v>253.3</v>
    <v>241.44</v>
    <v>240.72</v>
    <v>235.41</v>
    <v>251.97</v>
    <v>244.29</v>
    <v>253.88</v>
    <v>247.67</v>
    <v>243.31</v>
    <v>229.94</v>
    <v>224.63</v>
    <v>225.01</v>
    <v>220.61</v>
    <v>224.96</v>
    <v>230.87</v>
    <v>226.08</v>
    <v>224.92</v>
    <v>245.45</v>
    <v>235.08</v>
    <v>241.75</v>
    <v>235.78</v>
    <v>236.58</v>
    <v>235.4</v>
    <v>230.18</v>
    <v>244.36</v>
    <v>255.5</v>
    <v>258.26</v>
    <v>280.47000000000003</v>
    <v>269.67</v>
    <v>278.39999999999998</v>
    <v>256.5</v>
    <v>261.25</v>
    <v>256.83</v>
    <v>250.8</v>
    <v>244.39</v>
    <v>248.24</v>
    <v>257.32</v>
    <v>256</v>
    <v>259.27999999999997</v>
    <v>256.77</v>
    <v>248.54</v>
    <v>259.12</v>
    <v>262.66000000000003</v>
    <v>259</v>
    <v>265.89999999999998</v>
    <v>268.18</v>
    <v>278.44</v>
    <v>266.81</v>
    <v>258.2</v>
    <v>256.42</v>
    <v>248.32</v>
    <v>242.84</v>
    <v>243</v>
    <v>247.07</v>
    <v>243.21</v>
    <v>245.19</v>
    <v>236.53</v>
    <v>238.46</v>
    <v>241.85</v>
    <v>237.5</v>
    <v>231.82</v>
    <v>232.24</v>
    <v>229.84</v>
    <v>225.28</v>
    <v>227.48</v>
    <v>231.15</v>
    <v>229.31</v>
    <v>240.09</v>
    <v>250.38</v>
    <v>251.59</v>
    <v>248.14</v>
    <v>256.5</v>
    <v>249.33</v>
    <v>246.78</v>
    <v>260</v>
    <v>280.61</v>
    <v>293.33999999999997</v>
    <v>305.63</v>
    <v>314.70999999999998</v>
    <v>300.01</v>
    <v>300.83999999999997</v>
    <v>325.54000000000002</v>
    <v>319.49</v>
    <v>311.67</v>
    <v>319.13</v>
    <v>319.42</v>
    <v>330.99</v>
    <v>336.34</v>
    <v>344.38</v>
    <v>344.45</v>
    <v>337.05</v>
    <v>353.92</v>
    <v>357.39</v>
    <v>328.6</v>
    <v>336.39</v>
    <v>342.98</v>
    <v>345.36</v>
    <v>342.12</v>
    <v>346.52</v>
    <v>323.57</v>
    <v>332.55</v>
    <v>315.48</v>
    <v>317.2</v>
    <v>312.38</v>
    <v>303.19</v>
    <v>319.39</v>
    <v>315</v>
    <v>294.5</v>
    <v>284.70999999999998</v>
    <v>265.64999999999998</v>
    <v>263.24</v>
    <v>286.42</v>
    <v>287.48</v>
    <v>263.91000000000003</v>
    <v>255.76</v>
    <v>251.37</v>
    <v>255.86</v>
    <v>258.3</v>
    <v>247.17</v>
    <v>243.35</v>
    <v>238.05</v>
    <v>247.69</v>
    <v>254.55</v>
    <v>268.14999999999998</v>
    <v>280.27</v>
    <v>261.33</v>
    <v>252.6</v>
    <v>256.79000000000002</v>
    <v>252.37</v>
    <v>251.05</v>
    <v>250.15</v>
    <v>234.23</v>
    <v>234</v>
    <v>232.33</v>
    <v>225.01</v>
    <v>237.23</v>
    <v>234.7</v>
    <v>228.23</v>
    <v>230.03</v>
    <v>222</v>
    <v>219.5</v>
    <v>221.62</v>
    <v>191.97</v>
    <v>191.48</v>
    <v>185.63</v>
    <v>178.64</v>
    <v>170.2</v>
    <v>177.58</v>
    <v>190.15</v>
    <v>197.73</v>
    <v>187.37</v>
    <v>181.31</v>
    <v>194.44</v>
    <v>205.74</v>
    <v>208.73</v>
    <v>214.5</v>
    <v>204.77</v>
    <v>194.53</v>
    <v>195.25</v>
    <v>208.95</v>
    <v>207.96</v>
    <v>191.92</v>
    <v>189.16</v>
    <v>176.76</v>
    <v>172.74</v>
    <v>179.56</v>
    <v>176.83</v>
    <v>190.77</v>
    <v>196.17</v>
    <v>194.5</v>
    <v>178.03</v>
    <v>165.75</v>
    <v>161.13999999999999</v>
    <v>161.99</v>
    <v>178.97</v>
    <v>172.97</v>
    <v>160.07</v>
    <v>153.19</v>
    <v>155.97999999999999</v>
    <v>172.53</v>
    <v>177.22</v>
    <v>185.94</v>
    <v>176.81</v>
    <v>186.08</v>
    <v>183.11</v>
    <v>190.19</v>
    <v>186.71</v>
    <v>201.41</v>
    <v>204.53</v>
    <v>196.7</v>
    <v>189.86</v>
    <v>186.96</v>
    <v>191.65</v>
    <v>177.17</v>
    <v>166.84</v>
    <v>166.19</v>
    <v>160.94</v>
    <v>153.87</v>
    <v>149.85</v>
    <v>154.79</v>
    <v>147.29</v>
    <v>145.16</v>
    <v>151.27000000000001</v>
    <v>147.13</v>
    <v>137.32</v>
    <v>131.52000000000001</v>
    <v>135.13999999999999</v>
    <v>127.15</v>
    <v>122.55</v>
    <v>122.69</v>
    <v>112.71</v>
    <v>121.34</v>
    <v>123.56</v>
    <v>130.15</v>
    <v>114.25</v>
    <v>103.74</v>
    <v>83.51</v>
    <v>72.989999999999995</v>
    <v>53.72</v>
    <v>58.5</v>
    <v>67.87</v>
    <v>61.7</v>
    <v>70</v>
    <v>63.03</v>
    <v>67.42</v>
    <v>66.150000000000006</v>
    <v>66.099999999999994</v>
    <v>61.36</v>
    <v>67.17</v>
    <v>69.87</v>
    <v>75.319999999999993</v>
    <v>78.099999999999994</v>
    <v>68.63</v>
    <v>73.819999999999993</v>
    <v>66.69</v>
    <v>70.67</v>
    <v>69.569999999999993</v>
    <v>69.2</v>
    <v>63.76</v>
    <v>58.71</v>
    <v>52.01</v>
    <v>51.58</v>
    <v>55.01</v>
    <v>51.05</v>
    <v>51.22</v>
    <v>57.49</v>
    <v>51.91</v>
    <v>58.88</v>
    <v>62.71</v>
    <v>55.96</v>
    <v>51.18</v>
    <v>49.75</v>
    <v>47.02</v>
    <v>49.04</v>
    <v>55.41</v>
    <v>51.71</v>
    <v>57.46</v>
    <v>60.29</v>
    <v>53.88</v>
    <v>54.24</v>
    <v>53.1</v>
    <v>53.42</v>
    <v>53.79</v>
    <v>58.67</v>
    <v>65.83</v>
    <v>75.27</v>
    <v>73.98</v>
    <v>70.819999999999993</v>
    <v>67.069999999999993</v>
    <v>52.93</v>
    <v>58.83</v>
    <v>62.25</v>
    <v>62.96</v>
    <v>62.7</v>
    <v>67.23</v>
    <v>80.81</v>
    <v>88.9</v>
    <v>93.05</v>
    <v>98.02</v>
    <v>87.68</v>
    <v>94.14</v>
    <v>84</v>
    <v>90.49</v>
    <v>91.97</v>
    <v>90.39</v>
    <v>85.44</v>
    <v>83.47</v>
    <v>74.06</v>
    <v>71.47</v>
    <v>71.180000000000007</v>
    <v>71.48</v>
    <v>71.37</v>
    <v>66.739999999999995</v>
    <v>66.34</v>
    <v>67.03</v>
    <v>66.8</v>
    <v>65.53</v>
    <v>65.260000000000005</v>
    <v>62.78</v>
    <v>68.25</v>
    <v>73.08</v>
    <v>80.87</v>
    <v>82.55</v>
    <v>75.25</v>
    <v>78.7</v>
    <v>77.23</v>
    <v>74</v>
    <v>69.930000000000007</v>
    <v>67.94</v>
    <v>67.64</v>
    <v>62.94</v>
    <v>61.88</v>
    <v>62.28</v>
    <v>63.05</v>
    <v>67.31</v>
    <v>61.94</v>
    <v>64.489999999999995</v>
    <v>65.95</v>
    <v>74.5</v>
    <v>72.97</v>
    <v>73.91</v>
    <v>67</v>
    <v>67.040000000000006</v>
    <v>70.16</v>
    <v>69.95</v>
    <v>69.260000000000005</v>
    <v>63.59</v>
    <v>69.17</v>
    <v>66.209999999999994</v>
    <v>63.19</v>
    <v>63.59</v>
    <v>66.38</v>
    <v>66.39</v>
    <v>75.05</v>
    <v>73.81</v>
    <v>72.47</v>
    <v>72.069999999999993</v>
    <v>66.25</v>
    <v>63.29</v>
    <v>60.71</v>
    <v>55.8</v>
    <v>58.82</v>
    <v>56.97</v>
    <v>50.83</v>
    <v>45.98</v>
    <v>50.92</v>
    <v>57.46</v>
    <v>53.22</v>
    <v>55.53</v>
    <v>48.83</v>
    <v>48.79</v>
    <v>45.26</v>
    <v>41.23</v>
    <v>43.39</v>
    <v>45.57</v>
    <v>44.28</v>
    <v>42.51</v>
    <v>43.11</v>
    <v>45.73</v>
    <v>45.27</v>
    <v>47.67</v>
    <v>46</v>
    <v>42.41</v>
    <v>41.26</v>
    <v>42.81</v>
    <v>40.24</v>
    <v>42.6</v>
    <v>38.69</v>
    <v>40.19</v>
    <v>37.979999999999997</v>
    <v>36.6</v>
    <v>35.17</v>
  </a>
  <a r="1" c="457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381</v>
    <v>348.9</v>
    <v>327.5</v>
    <v>337.26</v>
    <v>333.42500000000001</v>
    <v>312.52</v>
    <v>305.7595</v>
    <v>282.75</v>
    <v>304.29000000000002</v>
    <v>306.7</v>
    <v>301.01</v>
    <v>298.44940000000003</v>
    <v>293</v>
    <v>304</v>
    <v>292.06220000000002</v>
    <v>284.95209999999997</v>
    <v>271.14999999999998</v>
    <v>261.15190000000001</v>
    <v>266.39999999999998</v>
    <v>281.05</v>
    <v>299.5428</v>
    <v>276.45999999999998</v>
    <v>280.37</v>
    <v>250</v>
    <v>238.83</v>
    <v>212.9256</v>
    <v>236.1</v>
    <v>235.97</v>
    <v>227.28</v>
    <v>230</v>
    <v>247.5</v>
    <v>245.21</v>
    <v>243.57</v>
    <v>238.51</v>
    <v>242.7962</v>
    <v>241.39</v>
    <v>229.9939</v>
    <v>229.9179</v>
    <v>227.16</v>
    <v>222.79499999999999</v>
    <v>226.22</v>
    <v>223.5</v>
    <v>231.26499999999999</v>
    <v>236.227</v>
    <v>231.4</v>
    <v>226.88</v>
    <v>226.92</v>
    <v>223.14</v>
    <v>216.25</v>
    <v>225.54</v>
    <v>228.46</v>
    <v>226.97</v>
    <v>227.64</v>
    <v>250.2</v>
    <v>248.3</v>
    <v>251.09</v>
    <v>242</v>
    <v>243</v>
    <v>238.96080000000001</v>
    <v>239</v>
    <v>245</v>
    <v>254</v>
    <v>245.51</v>
    <v>244.9</v>
    <v>229.94</v>
    <v>227.2</v>
    <v>216.92</v>
    <v>216.71</v>
    <v>231.69749999999999</v>
    <v>232</v>
    <v>226.22</v>
    <v>240.08349999999999</v>
    <v>243</v>
    <v>240.3</v>
    <v>241.77</v>
    <v>233.28</v>
    <v>237.28</v>
    <v>233.87</v>
    <v>231.06</v>
    <v>239.76</v>
    <v>255.5</v>
    <v>267.85000000000002</v>
    <v>280.67</v>
    <v>282.33800000000002</v>
    <v>266.39</v>
    <v>262.82</v>
    <v>265.26</v>
    <v>253.14</v>
    <v>249</v>
    <v>240.6</v>
    <v>252</v>
    <v>263.66629999999998</v>
    <v>256.99</v>
    <v>257</v>
    <v>253.21</v>
    <v>249.39</v>
    <v>256.34820000000002</v>
    <v>260.0172</v>
    <v>260.31270000000001</v>
    <v>272.54000000000002</v>
    <v>272</v>
    <v>277</v>
    <v>257</v>
    <v>260.3</v>
    <v>257.31</v>
    <v>246.51</v>
    <v>247.25</v>
    <v>244</v>
    <v>247.38</v>
    <v>243.125</v>
    <v>234.45</v>
    <v>237.01</v>
    <v>239.91</v>
    <v>244.57</v>
    <v>231</v>
    <v>231.88</v>
    <v>229.68</v>
    <v>231</v>
    <v>227</v>
    <v>232.8869</v>
    <v>231.49</v>
    <v>231.35</v>
    <v>242.4</v>
    <v>248</v>
    <v>253.52500000000001</v>
    <v>249.57</v>
    <v>254.26</v>
    <v>246.5</v>
    <v>250.9</v>
    <v>266.60000000000002</v>
    <v>275.74</v>
    <v>300</v>
    <v>306.66000000000003</v>
    <v>311.95999999999998</v>
    <v>302</v>
    <v>306.76</v>
    <v>328.15</v>
    <v>309.33</v>
    <v>319.81</v>
    <v>319.31729999999999</v>
    <v>324.77229999999997</v>
    <v>336.33</v>
    <v>335.26</v>
    <v>340.74</v>
    <v>345.23</v>
    <v>349.5009</v>
    <v>367.39</v>
    <v>327.22000000000003</v>
    <v>327.428</v>
    <v>339.25</v>
    <v>345.1</v>
    <v>333.14</v>
    <v>342.02499999999998</v>
    <v>343</v>
    <v>325.56</v>
    <v>333.33</v>
    <v>312.5</v>
    <v>309.38</v>
    <v>301.3</v>
    <v>312.22280000000001</v>
    <v>320.75</v>
    <v>318.60000000000002</v>
    <v>295.16000000000003</v>
    <v>286</v>
    <v>253.125</v>
    <v>277.64499999999998</v>
    <v>284.435</v>
    <v>284.97000000000003</v>
    <v>266.3</v>
    <v>252.14</v>
    <v>247.27879999999999</v>
    <v>254.49</v>
    <v>264.45499999999998</v>
    <v>240</v>
    <v>236.56</v>
    <v>244.15</v>
    <v>248.505</v>
    <v>256.55500000000001</v>
    <v>270.26</v>
    <v>270</v>
    <v>256.67</v>
    <v>252.6</v>
    <v>255.81</v>
    <v>256.27499999999998</v>
    <v>253.05</v>
    <v>247.715</v>
    <v>233.19</v>
    <v>233.63</v>
    <v>224.43</v>
    <v>225.5</v>
    <v>242.11</v>
    <v>241.99</v>
    <v>226.62</v>
    <v>226.82</v>
    <v>224.245</v>
    <v>222.3</v>
    <v>209.98</v>
    <v>173.18</v>
    <v>185.16499999999999</v>
    <v>193.6009</v>
    <v>182.02940000000001</v>
    <v>169.1</v>
    <v>177.87</v>
    <v>197.97</v>
    <v>195.80869999999999</v>
    <v>182.261</v>
    <v>181.02</v>
    <v>198.7</v>
    <v>200.37</v>
    <v>210.18</v>
    <v>210.57</v>
    <v>205.8</v>
    <v>193.48480000000001</v>
    <v>202.31</v>
    <v>205.38</v>
    <v>202.1</v>
    <v>191.08</v>
    <v>180.87</v>
    <v>180.69</v>
    <v>159.08000000000001</v>
    <v>180.24</v>
    <v>172.5</v>
    <v>196.28</v>
    <v>192.26</v>
    <v>194.71</v>
    <v>177.60499999999999</v>
    <v>168.25</v>
    <v>160.1</v>
    <v>174.26</v>
    <v>173.13499999999999</v>
    <v>175.35</v>
    <v>159.99</v>
    <v>152.9</v>
    <v>160.465</v>
    <v>170.73</v>
    <v>175.03</v>
    <v>181.8</v>
    <v>180.49799999999999</v>
    <v>184.72</v>
    <v>185.26</v>
    <v>192</v>
    <v>193.31</v>
    <v>198.95</v>
    <v>201.29</v>
    <v>197.25</v>
    <v>189.86</v>
    <v>187.34</v>
    <v>189.76</v>
    <v>172.83</v>
    <v>166.71</v>
    <v>165.21</v>
    <v>156.57</v>
    <v>158.07</v>
    <v>149.03</v>
    <v>153.54</v>
    <v>145.44999999999999</v>
    <v>146.02000000000001</v>
    <v>154.92500000000001</v>
    <v>151.97</v>
    <v>137.29</v>
    <v>130.01</v>
    <v>135.31</v>
    <v>125.28</v>
    <v>123.69</v>
    <v>121.1</v>
    <v>113.07</v>
    <v>120.23</v>
    <v>124</v>
    <v>125</v>
    <v>112.5</v>
    <v>96</v>
    <v>87</v>
    <v>54.844999999999999</v>
    <v>48.54</v>
    <v>69.260000000000005</v>
    <v>68.06</v>
    <v>66.2</v>
    <v>67.69</v>
    <v>65</v>
    <v>69.37</v>
    <v>65.540000000000006</v>
    <v>64.56</v>
    <v>61.07</v>
    <v>63.97</v>
    <v>69.84</v>
    <v>80</v>
    <v>77.5</v>
    <v>67.8</v>
    <v>69.39</v>
    <v>70.760000000000005</v>
    <v>67.31</v>
    <v>69.23</v>
    <v>69.08</v>
    <v>60</v>
    <v>46.18</v>
    <v>52.5</v>
    <v>50.94</v>
    <v>52.58</v>
    <v>50.12</v>
    <v>54.2</v>
    <v>53.87</v>
    <v>53.6</v>
    <v>60</v>
    <v>59.56</v>
    <v>56.26</v>
    <v>50.5</v>
    <v>48.2</v>
    <v>47.99</v>
    <v>48.125</v>
    <v>54.17</v>
    <v>52.14</v>
    <v>55.61</v>
    <v>57.534999999999997</v>
    <v>53.7</v>
    <v>51.68</v>
    <v>52.335000000000001</v>
    <v>54.35</v>
    <v>56.71</v>
    <v>60.86</v>
    <v>67.08</v>
    <v>71</v>
    <v>76.2</v>
    <v>68.930000000000007</v>
    <v>61.69</v>
    <v>54.87</v>
    <v>58.234999999999999</v>
    <v>60.14</v>
    <v>61.19</v>
    <v>60.91</v>
    <v>69.05</v>
    <v>106.1</v>
    <v>86.58</v>
    <v>97.84</v>
    <v>93.89</v>
    <v>89.98</v>
    <v>97.25</v>
    <v>85.23</v>
    <v>89.11</v>
    <v>90.55</v>
    <v>87.504999999999995</v>
    <v>86.33</v>
    <v>76</v>
    <v>70.91</v>
    <v>71.95</v>
    <v>71.88</v>
    <v>71.84</v>
    <v>71.709999999999994</v>
    <v>65.510000000000005</v>
    <v>67.965000000000003</v>
    <v>68.7</v>
    <v>65.55</v>
    <v>67.709999999999994</v>
    <v>65.56</v>
    <v>62</v>
    <v>66.36</v>
    <v>78.2</v>
    <v>82.6</v>
    <v>75.34</v>
    <v>75.3</v>
    <v>77.63</v>
    <v>75.150000000000006</v>
    <v>71.88</v>
    <v>68.09</v>
    <v>68.900000000000006</v>
    <v>67.400000000000006</v>
    <v>61.56</v>
    <v>62.98</v>
    <v>65.290000000000006</v>
    <v>62.8</v>
    <v>64.62</v>
    <v>61.25</v>
    <v>64.95</v>
    <v>69.09</v>
    <v>71.8</v>
    <v>73.069999999999993</v>
    <v>70.849999999999994</v>
    <v>67.58</v>
    <v>67.61</v>
    <v>69.739999999999995</v>
    <v>63.66</v>
    <v>71.849999999999994</v>
    <v>66.48</v>
    <v>72.900000000000006</v>
    <v>64.819999999999993</v>
    <v>63.14</v>
    <v>63.4</v>
    <v>67.400000000000006</v>
    <v>67.010000000000005</v>
    <v>75.28</v>
    <v>74.510000000000005</v>
    <v>72</v>
    <v>72.37</v>
    <v>69</v>
    <v>63.395000000000003</v>
    <v>59.4</v>
    <v>60.4</v>
    <v>60</v>
    <v>54.5</v>
    <v>47.09</v>
    <v>51.04</v>
    <v>47.5</v>
    <v>55.695</v>
    <v>55</v>
    <v>52.83</v>
    <v>46.67</v>
    <v>48.8</v>
    <v>43.6</v>
    <v>42.35</v>
    <v>43.85</v>
    <v>44.76</v>
    <v>43.3</v>
    <v>42.91</v>
    <v>43.71</v>
    <v>45.82</v>
    <v>43.97</v>
    <v>47.98</v>
    <v>45.600099999999998</v>
    <v>41.88</v>
    <v>41.56</v>
    <v>41.6</v>
    <v>39.979999999999997</v>
    <v>46.01</v>
    <v>39.409999999999997</v>
    <v>38.950000000000003</v>
    <v>37.4</v>
    <v>35.97</v>
  </a>
  <a r="1" c="457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429.54</v>
    <v>349.2</v>
    <v>345.99</v>
    <v>341.01</v>
    <v>334.83</v>
    <v>327.47000000000003</v>
    <v>313.5</v>
    <v>303</v>
    <v>306.10000000000002</v>
    <v>306.7</v>
    <v>302.8999</v>
    <v>300</v>
    <v>302.73989999999998</v>
    <v>305.02999999999997</v>
    <v>292.19</v>
    <v>289.14999999999998</v>
    <v>272.14</v>
    <v>267.072</v>
    <v>297.5</v>
    <v>303.32</v>
    <v>306.98</v>
    <v>285</v>
    <v>280.64</v>
    <v>250.25</v>
    <v>252.16499999999999</v>
    <v>229</v>
    <v>238.8</v>
    <v>238.97</v>
    <v>231</v>
    <v>243.99</v>
    <v>249.39</v>
    <v>247.24</v>
    <v>244.63</v>
    <v>244.70939999999999</v>
    <v>243.9</v>
    <v>241.5</v>
    <v>233.36</v>
    <v>232.56</v>
    <v>229.32900000000001</v>
    <v>229.78899999999999</v>
    <v>229.78559999999999</v>
    <v>225.74</v>
    <v>239.76</v>
    <v>237.66990000000001</v>
    <v>234.68</v>
    <v>233.23</v>
    <v>232.69</v>
    <v>224.99</v>
    <v>223.15</v>
    <v>230.5231</v>
    <v>230.04</v>
    <v>227.82</v>
    <v>248.06</v>
    <v>261.14999999999998</v>
    <v>254.67</v>
    <v>255.15</v>
    <v>246.8004</v>
    <v>243</v>
    <v>252.99</v>
    <v>246.6</v>
    <v>256.99</v>
    <v>254.89</v>
    <v>249.15</v>
    <v>247.45</v>
    <v>234.47</v>
    <v>231.3</v>
    <v>221.89</v>
    <v>226.89</v>
    <v>237.15</v>
    <v>232.32</v>
    <v>227.34649999999999</v>
    <v>249.8</v>
    <v>243.21</v>
    <v>242.8657</v>
    <v>245.15989999999999</v>
    <v>238.07</v>
    <v>240.37649999999999</v>
    <v>235.68989999999999</v>
    <v>245.4683</v>
    <v>258.31</v>
    <v>263.89999999999998</v>
    <v>282.43</v>
    <v>281.5</v>
    <v>294</v>
    <v>267.75</v>
    <v>266.5</v>
    <v>265.43</v>
    <v>260.74</v>
    <v>254.4</v>
    <v>249.77</v>
    <v>260.62</v>
    <v>266.5</v>
    <v>260.24990000000003</v>
    <v>262.11</v>
    <v>255.2</v>
    <v>259.67</v>
    <v>263.33690000000001</v>
    <v>263.39999999999998</v>
    <v>272.10000000000002</v>
    <v>275.66000000000003</v>
    <v>280.61</v>
    <v>278.87</v>
    <v>262.95</v>
    <v>263.81</v>
    <v>258.87</v>
    <v>251.88</v>
    <v>248.78989999999999</v>
    <v>249.47</v>
    <v>247.46</v>
    <v>245.63</v>
    <v>237.36</v>
    <v>240.26</v>
    <v>243.2</v>
    <v>245.8</v>
    <v>235.31</v>
    <v>233.399</v>
    <v>232.51259999999999</v>
    <v>233.77</v>
    <v>229.99</v>
    <v>235.76</v>
    <v>233.1</v>
    <v>240.09</v>
    <v>252.14</v>
    <v>253</v>
    <v>256.18</v>
    <v>263.19</v>
    <v>256.37209999999999</v>
    <v>249.73</v>
    <v>262.95</v>
    <v>281.72000000000003</v>
    <v>296.98</v>
    <v>307.85000000000002</v>
    <v>317.37</v>
    <v>317.18</v>
    <v>306</v>
    <v>327</v>
    <v>328.48</v>
    <v>320.27999999999997</v>
    <v>327.72</v>
    <v>326.5</v>
    <v>338.43</v>
    <v>345.25</v>
    <v>344.47</v>
    <v>345.85</v>
    <v>345.23</v>
    <v>363.17</v>
    <v>368.9</v>
    <v>348.97989999999999</v>
    <v>342.48989999999998</v>
    <v>344</v>
    <v>355.19990000000001</v>
    <v>347.4</v>
    <v>348.49</v>
    <v>344.8399</v>
    <v>339.41</v>
    <v>335.9</v>
    <v>319.7</v>
    <v>316.32</v>
    <v>307.92</v>
    <v>321.57499999999999</v>
    <v>331.7</v>
    <v>323</v>
    <v>305.32</v>
    <v>286</v>
    <v>267.2294</v>
    <v>290.19</v>
    <v>290</v>
    <v>284.99</v>
    <v>269.19</v>
    <v>256.5</v>
    <v>260.5</v>
    <v>261.16989999999998</v>
    <v>268.26</v>
    <v>250.48</v>
    <v>239.37</v>
    <v>248.11500000000001</v>
    <v>254.79</v>
    <v>269.30500000000001</v>
    <v>281.98989999999998</v>
    <v>270.98</v>
    <v>263.01</v>
    <v>260</v>
    <v>259.21499999999997</v>
    <v>257.02999999999997</v>
    <v>258.80990000000003</v>
    <v>248.69</v>
    <v>235.98</v>
    <v>238.48</v>
    <v>225.26</v>
    <v>238</v>
    <v>246.27</v>
    <v>242.87</v>
    <v>232</v>
    <v>227.19</v>
    <v>227.17</v>
    <v>232</v>
    <v>210.19</v>
    <v>191.86</v>
    <v>193.12</v>
    <v>198.0548</v>
    <v>182.75</v>
    <v>181.75</v>
    <v>192</v>
    <v>201.45</v>
    <v>197</v>
    <v>189.3</v>
    <v>197</v>
    <v>211.10990000000001</v>
    <v>209.24719999999999</v>
    <v>215.25</v>
    <v>217.49</v>
    <v>205.98</v>
    <v>203.5575</v>
    <v>209.31</v>
    <v>214.02</v>
    <v>206.30600000000001</v>
    <v>192.72</v>
    <v>185.75</v>
    <v>183.34</v>
    <v>183</v>
    <v>182.0899</v>
    <v>192.23</v>
    <v>205.88</v>
    <v>196.1499</v>
    <v>194.92</v>
    <v>178.66399999999999</v>
    <v>172.97989999999999</v>
    <v>168.35</v>
    <v>181.45</v>
    <v>174.49</v>
    <v>175.75</v>
    <v>161.69999999999999</v>
    <v>156.41999999999999</v>
    <v>173.065</v>
    <v>177.5</v>
    <v>186.69</v>
    <v>183.59</v>
    <v>188.8142</v>
    <v>189.55</v>
    <v>192</v>
    <v>195.7</v>
    <v>203.27</v>
    <v>206.79</v>
    <v>206.33</v>
    <v>198.08</v>
    <v>191.87</v>
    <v>193.07</v>
    <v>191.32499999999999</v>
    <v>174.32499999999999</v>
    <v>169.4152</v>
    <v>166</v>
    <v>157.55500000000001</v>
    <v>162.44</v>
    <v>156.15989999999999</v>
    <v>154</v>
    <v>149.5</v>
    <v>152.1</v>
    <v>154.96</v>
    <v>153.44</v>
    <v>141.19990000000001</v>
    <v>137.35</v>
    <v>136.77000000000001</v>
    <v>130.71</v>
    <v>126.39</v>
    <v>129.09</v>
    <v>122.29</v>
    <v>129.4</v>
    <v>132.81</v>
    <v>125.64</v>
    <v>112.5</v>
    <v>96.43</v>
    <v>89.38</v>
    <v>61.28</v>
    <v>60.3</v>
    <v>74.25</v>
    <v>68.08</v>
    <v>70.5</v>
    <v>71.81</v>
    <v>70.989999999999995</v>
    <v>70.739999999999995</v>
    <v>68.650000000000006</v>
    <v>64.56</v>
    <v>68.5</v>
    <v>71.17</v>
    <v>77.180000000000007</v>
    <v>83.32</v>
    <v>77.8</v>
    <v>74.48</v>
    <v>70.5</v>
    <v>74.11</v>
    <v>69.97</v>
    <v>72.98</v>
    <v>69.38</v>
    <v>61.628999999999998</v>
    <v>54.3</v>
    <v>53.29</v>
    <v>56.66</v>
    <v>54.429900000000004</v>
    <v>52.8</v>
    <v>60.75</v>
    <v>56.75</v>
    <v>59.62</v>
    <v>64.09</v>
    <v>60.45</v>
    <v>57.25</v>
    <v>51.46</v>
    <v>48.4</v>
    <v>50.1601</v>
    <v>55.82</v>
    <v>56.274099999999997</v>
    <v>57.65</v>
    <v>63.7</v>
    <v>58.43</v>
    <v>56.11</v>
    <v>54.73</v>
    <v>54.71</v>
    <v>56.55</v>
    <v>63.38</v>
    <v>65.98</v>
    <v>79</v>
    <v>76.62</v>
    <v>76.571899999999999</v>
    <v>69.979699999999994</v>
    <v>62.89</v>
    <v>60.61</v>
    <v>62.95</v>
    <v>64.229900000000001</v>
    <v>63.62</v>
    <v>69.59</v>
    <v>82.25</v>
    <v>116.3</v>
    <v>98.87</v>
    <v>103.55</v>
    <v>93.89</v>
    <v>95</v>
    <v>98.7</v>
    <v>92.48</v>
    <v>93.679900000000004</v>
    <v>95.5</v>
    <v>88.64</v>
    <v>86.36</v>
    <v>78.251300000000001</v>
    <v>74.94</v>
    <v>76.41</v>
    <v>74.319999999999993</v>
    <v>72.45</v>
    <v>71.799899999999994</v>
    <v>69.400000000000006</v>
    <v>69.45</v>
    <v>70.38</v>
    <v>65.989999999999995</v>
    <v>68.14</v>
    <v>66.88</v>
    <v>68.77</v>
    <v>73.33</v>
    <v>81.040000000000006</v>
    <v>84.58</v>
    <v>78.09</v>
    <v>79.2</v>
    <v>82</v>
    <v>76.369900000000001</v>
    <v>72.540000000000006</v>
    <v>69.8</v>
    <v>72.239999999999995</v>
    <v>68.98</v>
    <v>63.15</v>
    <v>66.33</v>
    <v>67.55</v>
    <v>67.739999999999995</v>
    <v>65.03</v>
    <v>67.59</v>
    <v>67.86</v>
    <v>74.63</v>
    <v>73.478200000000001</v>
    <v>76.2774</v>
    <v>71.099999999999994</v>
    <v>69.260000000000005</v>
    <v>72.69</v>
    <v>71.849999999999994</v>
    <v>69.63</v>
    <v>73.790000000000006</v>
    <v>70.95</v>
    <v>73.900000000000006</v>
    <v>66.89</v>
    <v>67.430000000000007</v>
    <v>66.63</v>
    <v>68.150000000000006</v>
    <v>75.400000000000006</v>
    <v>78.290000000000006</v>
    <v>75.650000000000006</v>
    <v>73.72</v>
    <v>74.650000000000006</v>
    <v>69.709999999999994</v>
    <v>66.209999999999994</v>
    <v>61.88</v>
    <v>63.43</v>
    <v>60.99</v>
    <v>58.4499</v>
    <v>49.689900000000002</v>
    <v>53.93</v>
    <v>58.29</v>
    <v>55.74</v>
    <v>58</v>
    <v>54.03</v>
    <v>49.97</v>
    <v>49</v>
    <v>44.643900000000002</v>
    <v>44.4</v>
    <v>46.17</v>
    <v>45.236499999999999</v>
    <v>44.899000000000001</v>
    <v>44.65</v>
    <v>45.879899999999999</v>
    <v>47.19</v>
    <v>47.7</v>
    <v>49.85</v>
    <v>46.65</v>
    <v>43.2</v>
    <v>43.899900000000002</v>
    <v>42.32</v>
    <v>42.65</v>
    <v>46.33</v>
    <v>41.9</v>
    <v>39.6</v>
    <v>38.01</v>
    <v>36.68</v>
  </a>
  <a r="1" c="457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310</v>
    <v>317.27010000000001</v>
    <v>321.02999999999997</v>
    <v>326.79000000000002</v>
    <v>312.02010000000001</v>
    <v>302.10000000000002</v>
    <v>287.20330000000001</v>
    <v>282.07</v>
    <v>296.89999999999998</v>
    <v>299.5</v>
    <v>298.05</v>
    <v>292.10000000000002</v>
    <v>291</v>
    <v>293.94</v>
    <v>275.61</v>
    <v>269</v>
    <v>250.51</v>
    <v>258.38010000000003</v>
    <v>259.37</v>
    <v>276.51</v>
    <v>280.79000000000002</v>
    <v>252.26</v>
    <v>256.351</v>
    <v>238.25</v>
    <v>238.5</v>
    <v>208</v>
    <v>226.26009999999999</v>
    <v>223.9</v>
    <v>224.04</v>
    <v>228</v>
    <v>239.37270000000001</v>
    <v>240.32</v>
    <v>236.54</v>
    <v>238.1</v>
    <v>238.71</v>
    <v>233.5001</v>
    <v>227.5</v>
    <v>226.5</v>
    <v>217.4</v>
    <v>217.4</v>
    <v>221.47</v>
    <v>221.96</v>
    <v>229.76</v>
    <v>230.96</v>
    <v>226.28</v>
    <v>226.35</v>
    <v>226.5</v>
    <v>218.7672</v>
    <v>210.77</v>
    <v>224.5001</v>
    <v>226.66499999999999</v>
    <v>223.22</v>
    <v>226.13</v>
    <v>250.01</v>
    <v>247</v>
    <v>240.53</v>
    <v>238.88</v>
    <v>234.02010000000001</v>
    <v>232.33619999999999</v>
    <v>233.61</v>
    <v>244.21</v>
    <v>246.83</v>
    <v>242.93029999999999</v>
    <v>229.16</v>
    <v>220.37</v>
    <v>220.6645</v>
    <v>213.22</v>
    <v>213.23</v>
    <v>229.19</v>
    <v>224.5</v>
    <v>222.73</v>
    <v>237.88</v>
    <v>229.12</v>
    <v>238.03</v>
    <v>235.33</v>
    <v>231.8956</v>
    <v>233.8</v>
    <v>226.91</v>
    <v>229.85</v>
    <v>237.59</v>
    <v>250.23</v>
    <v>267.5</v>
    <v>264.25</v>
    <v>274.3501</v>
    <v>255.2</v>
    <v>259.97000000000003</v>
    <v>253.6018</v>
    <v>246.23</v>
    <v>243.76</v>
    <v>239.19159999999999</v>
    <v>251.42</v>
    <v>255</v>
    <v>253.2</v>
    <v>256</v>
    <v>248.5</v>
    <v>248.08629999999999</v>
    <v>256.25009999999997</v>
    <v>257.18</v>
    <v>258.63010000000003</v>
    <v>266</v>
    <v>270.02999999999997</v>
    <v>262.6001</v>
    <v>253.88</v>
    <v>255.7</v>
    <v>247.4</v>
    <v>239.6</v>
    <v>241.27199999999999</v>
    <v>242.05</v>
    <v>239.61</v>
    <v>238.75</v>
    <v>231.15</v>
    <v>234.26</v>
    <v>237.76</v>
    <v>237.07</v>
    <v>229.17009999999999</v>
    <v>227.35</v>
    <v>227.52</v>
    <v>225.04</v>
    <v>225.28</v>
    <v>226.929</v>
    <v>224.51</v>
    <v>230.785</v>
    <v>242.2</v>
    <v>245.65100000000001</v>
    <v>246.9</v>
    <v>248.48500000000001</v>
    <v>246.08</v>
    <v>244.56</v>
    <v>249.1</v>
    <v>266.52999999999997</v>
    <v>271.5</v>
    <v>294.11009999999999</v>
    <v>303.95999999999998</v>
    <v>298</v>
    <v>293.62</v>
    <v>305.11</v>
    <v>315.51010000000002</v>
    <v>306.5</v>
    <v>311</v>
    <v>316.14</v>
    <v>323.89999999999998</v>
    <v>332.14</v>
    <v>328.31</v>
    <v>333.88</v>
    <v>333.44200000000001</v>
    <v>345.56</v>
    <v>345.06</v>
    <v>320</v>
    <v>327.00069999999999</v>
    <v>332.56</v>
    <v>339.03</v>
    <v>331.58</v>
    <v>338.18</v>
    <v>323.41000000000003</v>
    <v>325.39999999999998</v>
    <v>310.67</v>
    <v>304.60000000000002</v>
    <v>305.88</v>
    <v>299.15100000000001</v>
    <v>306.75</v>
    <v>310.98</v>
    <v>293.7</v>
    <v>283.82</v>
    <v>258.16000000000003</v>
    <v>244.46</v>
    <v>274.91419999999999</v>
    <v>278.29000000000002</v>
    <v>258.92099999999999</v>
    <v>250.15</v>
    <v>244.8</v>
    <v>243.5</v>
    <v>242.26</v>
    <v>244.6301</v>
    <v>236</v>
    <v>231.77</v>
    <v>239.59</v>
    <v>245.64</v>
    <v>253.5</v>
    <v>270.2</v>
    <v>259.69</v>
    <v>251.36519999999999</v>
    <v>252.0411</v>
    <v>251.52</v>
    <v>250.64</v>
    <v>244.14</v>
    <v>232.86</v>
    <v>224.8801</v>
    <v>227.59</v>
    <v>214.64</v>
    <v>222.18</v>
    <v>234.42</v>
    <v>227.19</v>
    <v>222.3</v>
    <v>219.6001</v>
    <v>218.8201</v>
    <v>220.83690000000001</v>
    <v>186.86</v>
    <v>162.51</v>
    <v>177.15</v>
    <v>177</v>
    <v>168.58</v>
    <v>162.19999999999999</v>
    <v>175.03</v>
    <v>188.62</v>
    <v>181.73</v>
    <v>179</v>
    <v>177.45</v>
    <v>198.2</v>
    <v>196.75</v>
    <v>207.61</v>
    <v>202.86</v>
    <v>191.02</v>
    <v>193.46010000000001</v>
    <v>201.18</v>
    <v>203.83349999999999</v>
    <v>188.93</v>
    <v>180.5444</v>
    <v>173.16</v>
    <v>171.77430000000001</v>
    <v>155.91999999999999</v>
    <v>170.4024</v>
    <v>172.09</v>
    <v>189.63</v>
    <v>189.51</v>
    <v>177.15010000000001</v>
    <v>162.16030000000001</v>
    <v>160.22999999999999</v>
    <v>156.53</v>
    <v>173.51</v>
    <v>168.1001</v>
    <v>160</v>
    <v>150.41999999999999</v>
    <v>150.12</v>
    <v>160</v>
    <v>168</v>
    <v>175</v>
    <v>171.7</v>
    <v>178.5</v>
    <v>181.8</v>
    <v>179.5</v>
    <v>182.7953</v>
    <v>193.01</v>
    <v>194.05</v>
    <v>194.755</v>
    <v>189.56</v>
    <v>184.38499999999999</v>
    <v>186.16</v>
    <v>176.26</v>
    <v>165.01</v>
    <v>160.67500000000001</v>
    <v>160.13249999999999</v>
    <v>151.72999999999999</v>
    <v>149.41</v>
    <v>147.80000000000001</v>
    <v>146.82</v>
    <v>140.53030000000001</v>
    <v>144.44999999999999</v>
    <v>144.85</v>
    <v>135.31</v>
    <v>131.25</v>
    <v>129.29</v>
    <v>126.515</v>
    <v>121.98</v>
    <v>113.32</v>
    <v>112.14</v>
    <v>111.8</v>
    <v>119.97</v>
    <v>116.2</v>
    <v>112.05</v>
    <v>100.25</v>
    <v>81.78</v>
    <v>70.19</v>
    <v>50.15</v>
    <v>40.83</v>
    <v>65.5</v>
    <v>60.51</v>
    <v>63.110999999999997</v>
    <v>61.94</v>
    <v>63.61</v>
    <v>62.05</v>
    <v>62.35</v>
    <v>59.12</v>
    <v>60.99</v>
    <v>62.3</v>
    <v>69.84</v>
    <v>75.599999999999994</v>
    <v>67.8</v>
    <v>67.28</v>
    <v>65.61</v>
    <v>68.430000000000007</v>
    <v>64.36</v>
    <v>68.3001</v>
    <v>63.12</v>
    <v>57.77</v>
    <v>46.000100000000003</v>
    <v>48.81</v>
    <v>50.45</v>
    <v>50.08</v>
    <v>49.28</v>
    <v>54.1</v>
    <v>51.564999999999998</v>
    <v>51.83</v>
    <v>59.325600000000001</v>
    <v>55.02</v>
    <v>50.331000000000003</v>
    <v>48.59</v>
    <v>44.15</v>
    <v>47.52</v>
    <v>45.95</v>
    <v>51.4</v>
    <v>52.14</v>
    <v>54.51</v>
    <v>53.3</v>
    <v>52.62</v>
    <v>50.400100000000002</v>
    <v>50.34</v>
    <v>51.93</v>
    <v>56.69</v>
    <v>57.78</v>
    <v>67.05</v>
    <v>70.28</v>
    <v>69.09</v>
    <v>66.3</v>
    <v>52.63</v>
    <v>53.12</v>
    <v>55.59</v>
    <v>59.77</v>
    <v>59.42</v>
    <v>60.8</v>
    <v>67.61</v>
    <v>86.784999999999997</v>
    <v>86.52</v>
    <v>93.809600000000003</v>
    <v>85.6</v>
    <v>88</v>
    <v>82.31</v>
    <v>83.289900000000003</v>
    <v>88.59</v>
    <v>84.239699999999999</v>
    <v>84.770399999999995</v>
    <v>81.42</v>
    <v>74.010000000000005</v>
    <v>70.290000000000006</v>
    <v>70.599999999999994</v>
    <v>70.709999999999994</v>
    <v>68.52</v>
    <v>65.341899999999995</v>
    <v>65.459999999999994</v>
    <v>64.63</v>
    <v>66.658100000000005</v>
    <v>61.91</v>
    <v>63.82</v>
    <v>62.6</v>
    <v>61.83</v>
    <v>65.5</v>
    <v>75.150000000000006</v>
    <v>80.599999999999994</v>
    <v>74.349999999999994</v>
    <v>74.11</v>
    <v>76.625</v>
    <v>73.598200000000006</v>
    <v>67</v>
    <v>66.17</v>
    <v>67.430099999999996</v>
    <v>62.31</v>
    <v>59.434699999999999</v>
    <v>62.18</v>
    <v>61.8842</v>
    <v>62.76</v>
    <v>60.26</v>
    <v>61.073700000000002</v>
    <v>61.92</v>
    <v>69.08</v>
    <v>69.28</v>
    <v>71.340500000000006</v>
    <v>65.5</v>
    <v>65.430099999999996</v>
    <v>65.025000000000006</v>
    <v>67.819999999999993</v>
    <v>61.06</v>
    <v>63.38</v>
    <v>66.34</v>
    <v>65.3</v>
    <v>62.5518</v>
    <v>62.7</v>
    <v>61.7</v>
    <v>63.68</v>
    <v>66.959999999999994</v>
    <v>73.100099999999998</v>
    <v>71.510000000000005</v>
    <v>69.349999999999994</v>
    <v>66.144999999999996</v>
    <v>63.13</v>
    <v>60.55</v>
    <v>55.75</v>
    <v>56.4</v>
    <v>54.22</v>
    <v>47.69</v>
    <v>44.62</v>
    <v>49.02</v>
    <v>46.25</v>
    <v>52.6</v>
    <v>54.6</v>
    <v>48</v>
    <v>45.18</v>
    <v>44.31</v>
    <v>40.61</v>
    <v>41.61</v>
    <v>42.2057</v>
    <v>43.7</v>
    <v>42.02</v>
    <v>42.7</v>
    <v>41.51</v>
    <v>44.44</v>
    <v>43.73</v>
    <v>45.63</v>
    <v>41.73</v>
    <v>40.549999999999997</v>
    <v>40.299999999999997</v>
    <v>40.15</v>
    <v>39.65</v>
    <v>38.5</v>
    <v>38.82</v>
    <v>37.44</v>
    <v>34.71</v>
    <v>34.51</v>
  </a>
  <a r="1" c="457"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-99999901</v>
    <v>81065746</v>
    <v>39777858</v>
    <v>22654542</v>
    <v>11405556</v>
    <v>18082257</v>
    <v>10103896</v>
    <v>14991941</v>
    <v>9891146</v>
    <v>6330230</v>
    <v>3901957</v>
    <v>2746079</v>
    <v>2845798</v>
    <v>3997384</v>
    <v>3333846</v>
    <v>5707704</v>
    <v>5074631</v>
    <v>8342002</v>
    <v>4243741</v>
    <v>10268641</v>
    <v>7456019</v>
    <v>7214195</v>
    <v>11226843</v>
    <v>11678500</v>
    <v>8828143</v>
    <v>7852101</v>
    <v>16765954</v>
    <v>10386891</v>
    <v>7554937</v>
    <v>10185621</v>
    <v>11827823</v>
    <v>6602815</v>
    <v>5083274</v>
    <v>5091479</v>
    <v>3962697</v>
    <v>3383753</v>
    <v>3091112</v>
    <v>3775123</v>
    <v>2658314</v>
    <v>6015772</v>
    <v>6865914</v>
    <v>3955294</v>
    <v>2383458</v>
    <v>6069401</v>
    <v>3007899</v>
    <v>2874844</v>
    <v>2589611</v>
    <v>3265165</v>
    <v>4687569</v>
    <v>6206112</v>
    <v>3394664</v>
    <v>2857722</v>
    <v>2506957</v>
    <v>7449035</v>
    <v>7867552</v>
    <v>4143487</v>
    <v>3627357</v>
    <v>2328028</v>
    <v>2212615</v>
    <v>4804431</v>
    <v>4349961</v>
    <v>4457367</v>
    <v>2222085</v>
    <v>3307965</v>
    <v>4808426</v>
    <v>3635910</v>
    <v>3373060</v>
    <v>3149313</v>
    <v>3104775</v>
    <v>3677370</v>
    <v>2551694</v>
    <v>1574726</v>
    <v>7615718</v>
    <v>5636360</v>
    <v>2065223</v>
    <v>2453058</v>
    <v>2041063</v>
    <v>2151346</v>
    <v>2850545</v>
    <v>3684694</v>
    <v>6017849</v>
    <v>5579943</v>
    <v>8892383</v>
    <v>7723436</v>
    <v>13998306</v>
    <v>8266747</v>
    <v>4472802</v>
    <v>3241136</v>
    <v>3101977</v>
    <v>2564969</v>
    <v>3247230</v>
    <v>4031097</v>
    <v>5705279</v>
    <v>3982757</v>
    <v>2675110</v>
    <v>3038888</v>
    <v>3201369</v>
    <v>2687570</v>
    <v>2493804</v>
    <v>4789631</v>
    <v>3736924</v>
    <v>4438250</v>
    <v>5173032</v>
    <v>4507574</v>
    <v>3074527</v>
    <v>3191273</v>
    <v>4021434</v>
    <v>2748872</v>
    <v>2148260</v>
    <v>2596793</v>
    <v>2947971</v>
    <v>4192592</v>
    <v>2174748</v>
    <v>1660175</v>
    <v>3151330</v>
    <v>3699987</v>
    <v>3234810</v>
    <v>3231210</v>
    <v>2547285</v>
    <v>2522537</v>
    <v>3457269</v>
    <v>2591132</v>
    <v>2994406</v>
    <v>5747679</v>
    <v>3213151</v>
    <v>2873719</v>
    <v>4945286</v>
    <v>3971908</v>
    <v>2886897</v>
    <v>6307081</v>
    <v>9517534</v>
    <v>11801121</v>
    <v>14785678</v>
    <v>10315292</v>
    <v>8289150</v>
    <v>5437345</v>
    <v>8444881</v>
    <v>7635766</v>
    <v>5253293</v>
    <v>5952310</v>
    <v>3766383</v>
    <v>6255938</v>
    <v>6104746</v>
    <v>4809761</v>
    <v>5893705</v>
    <v>3527615</v>
    <v>8531091</v>
    <v>10153706</v>
    <v>15168856</v>
    <v>4905822</v>
    <v>4442125</v>
    <v>4465702</v>
    <v>4128078</v>
    <v>3772131</v>
    <v>5408786</v>
    <v>3687652</v>
    <v>5013637</v>
    <v>3469582</v>
    <v>2759755</v>
    <v>2678688</v>
    <v>4159701</v>
    <v>7168355</v>
    <v>4278100</v>
    <v>4625052</v>
    <v>7271065</v>
    <v>5366366</v>
    <v>4648218</v>
    <v>2495937</v>
    <v>5394557</v>
    <v>5062115</v>
    <v>3410449</v>
    <v>3866603</v>
    <v>4623492</v>
    <v>3346623</v>
    <v>4420273</v>
    <v>3572210</v>
    <v>2776472</v>
    <v>3779126</v>
    <v>4106052</v>
    <v>4458617</v>
    <v>4372818</v>
    <v>3474312</v>
    <v>2887587</v>
    <v>2360290</v>
    <v>3363202</v>
    <v>3652562</v>
    <v>5196254</v>
    <v>5236023</v>
    <v>3311993</v>
    <v>6800758</v>
    <v>5585589</v>
    <v>3937013</v>
    <v>3814065</v>
    <v>4325586</v>
    <v>3491862</v>
    <v>2976682</v>
    <v>3691232</v>
    <v>13628293</v>
    <v>12999147</v>
    <v>6271264</v>
    <v>7566264</v>
    <v>5551899</v>
    <v>6475768</v>
    <v>4060455</v>
    <v>5159003</v>
    <v>3861718</v>
    <v>3417048</v>
    <v>4397868</v>
    <v>6668315</v>
    <v>4639061</v>
    <v>3811658</v>
    <v>4587434</v>
    <v>5054238</v>
    <v>4528089</v>
    <v>3714304</v>
    <v>3593552</v>
    <v>4740622</v>
    <v>4502229</v>
    <v>4472786</v>
    <v>3892472</v>
    <v>8133964</v>
    <v>6836807</v>
    <v>8036264</v>
    <v>7779188</v>
    <v>3414149</v>
    <v>3734379</v>
    <v>5861262</v>
    <v>4424038</v>
    <v>3840779</v>
    <v>4945198</v>
    <v>2670643</v>
    <v>3660530</v>
    <v>4450007</v>
    <v>4245352</v>
    <v>5974284</v>
    <v>2975921</v>
    <v>4835706</v>
    <v>4214007</v>
    <v>4086096</v>
    <v>2311942</v>
    <v>3536524</v>
    <v>3598289</v>
    <v>6623976</v>
    <v>4811453</v>
    <v>3775930</v>
    <v>2999155</v>
    <v>2975933</v>
    <v>2495856</v>
    <v>5012770</v>
    <v>4675252</v>
    <v>3093646</v>
    <v>2950965</v>
    <v>4305772</v>
    <v>4654416</v>
    <v>3740506</v>
    <v>4082228</v>
    <v>4668692</v>
    <v>2915996</v>
    <v>3485996</v>
    <v>6252855</v>
    <v>5162150</v>
    <v>4066524</v>
    <v>3717615</v>
    <v>4658455</v>
    <v>8070894</v>
    <v>5760916</v>
    <v>6229416</v>
    <v>5053170</v>
    <v>6492773</v>
    <v>7324390</v>
    <v>9026454</v>
    <v>16845410</v>
    <v>31780044</v>
    <v>67080210</v>
    <v>58789009</v>
    <v>38264813</v>
    <v>18685889</v>
    <v>15868005</v>
    <v>17422703</v>
    <v>15410061</v>
    <v>15166300</v>
    <v>12055671</v>
    <v>10714877</v>
    <v>11061966</v>
    <v>12000226</v>
    <v>14112792</v>
    <v>22623167</v>
    <v>14608492</v>
    <v>8643601</v>
    <v>10213584</v>
    <v>9352377</v>
    <v>8485074</v>
    <v>6276638</v>
    <v>9349323</v>
    <v>11001124</v>
    <v>28961424</v>
    <v>17430264</v>
    <v>16340087</v>
    <v>13157743</v>
    <v>11771005</v>
    <v>16916242</v>
    <v>18947676</v>
    <v>15840689</v>
    <v>24381357</v>
    <v>15201607</v>
    <v>10277178</v>
    <v>9776155</v>
    <v>12934359</v>
    <v>8556521</v>
    <v>13113668</v>
    <v>11881899</v>
    <v>12318519</v>
    <v>17950500</v>
    <v>10750821</v>
    <v>8466218</v>
    <v>9439934</v>
    <v>9682070</v>
    <v>10714321</v>
    <v>21226156</v>
    <v>19210643</v>
    <v>34031955</v>
    <v>17301194</v>
    <v>12013281</v>
    <v>8797556</v>
    <v>26875839</v>
    <v>18230196</v>
    <v>13674813</v>
    <v>9113752</v>
    <v>7361252</v>
    <v>12142089</v>
    <v>24784175</v>
    <v>54342800</v>
    <v>24865731</v>
    <v>18878661</v>
    <v>17411400</v>
    <v>23818204</v>
    <v>23247255</v>
    <v>13755196</v>
    <v>11001934</v>
    <v>17055022</v>
    <v>10697919</v>
    <v>7923316</v>
    <v>13727856</v>
    <v>9082357</v>
    <v>9598286</v>
    <v>6675538</v>
    <v>8563518</v>
    <v>9797324</v>
    <v>7944062</v>
    <v>8293471</v>
    <v>6707941</v>
    <v>8046563</v>
    <v>6392835</v>
    <v>7478058</v>
    <v>8408351</v>
    <v>9241494</v>
    <v>15393378</v>
    <v>12554936</v>
    <v>11235328</v>
    <v>10840704</v>
    <v>10950143</v>
    <v>17088966</v>
    <v>13135272</v>
    <v>7974478</v>
    <v>12344591</v>
    <v>11156949</v>
    <v>10932912</v>
    <v>9562579</v>
    <v>11860469</v>
    <v>8482667</v>
    <v>11508191</v>
    <v>10210275</v>
    <v>10949180</v>
    <v>11881433</v>
    <v>9222677</v>
    <v>11103663</v>
    <v>11427931</v>
    <v>7713993</v>
    <v>17705645</v>
    <v>8998949</v>
    <v>18341964</v>
    <v>13711603</v>
    <v>11263274</v>
    <v>13874738</v>
    <v>8601141</v>
    <v>8938669</v>
    <v>9156365</v>
    <v>8111715</v>
    <v>14446936</v>
    <v>14148193</v>
    <v>5967614</v>
    <v>7372115</v>
    <v>10648406</v>
    <v>8238178</v>
    <v>12700860</v>
    <v>14238794</v>
    <v>18901356</v>
    <v>13659109</v>
    <v>61868168</v>
    <v>42274174</v>
    <v>30695388</v>
    <v>30584528</v>
    <v>16150903</v>
    <v>14805294</v>
    <v>24054683</v>
    <v>17974650</v>
    <v>20287264</v>
    <v>22381981</v>
    <v>20783082</v>
    <v>14665807</v>
    <v>6451508</v>
    <v>10518516</v>
    <v>9090624</v>
    <v>15562746</v>
    <v>11579372</v>
    <v>10372090</v>
    <v>11228347</v>
    <v>12156145</v>
    <v>10824527</v>
    <v>9361800</v>
    <v>10030234</v>
    <v>9962641</v>
    <v>20558271</v>
    <v>16117596</v>
    <v>12013423</v>
    <v>18247429</v>
    <v>11168297</v>
  </a>
</arrayData>
</file>

<file path=xl/richData/rdrichvalue.xml><?xml version="1.0" encoding="utf-8"?>
<rvData xmlns="http://schemas.microsoft.com/office/spreadsheetml/2017/richdata" count="2502">
  <rv s="0">
    <fb>44256</fb>
    <v>0</v>
  </rv>
  <rv s="1">
    <fb t="e">#N/A</fb>
    <v>6</v>
    <v>4</v>
  </rv>
  <rv s="0">
    <fb>44257</fb>
    <v>0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44270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44279</fb>
    <v>0</v>
  </rv>
  <rv s="0">
    <fb>44280</fb>
    <v>0</v>
  </rv>
  <rv s="0">
    <fb>44281</fb>
    <v>0</v>
  </rv>
  <rv s="0">
    <fb>44284</fb>
    <v>0</v>
  </rv>
  <rv s="0">
    <fb>44285</fb>
    <v>0</v>
  </rv>
  <rv s="0">
    <fb>44286</fb>
    <v>0</v>
  </rv>
  <rv s="0">
    <fb>44287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328.28</fb>
    <v>1</v>
  </rv>
  <rv s="0">
    <fb>381</fb>
    <v>1</v>
  </rv>
  <rv s="0">
    <fb>429.54</fb>
    <v>1</v>
  </rv>
  <rv s="0">
    <fb>310</fb>
    <v>1</v>
  </rv>
  <rv s="0">
    <fb>81065746</fb>
    <v>2</v>
  </rv>
  <rv s="0">
    <fb>44301</fb>
    <v>0</v>
  </rv>
  <rv s="0">
    <fb>322.75</fb>
    <v>1</v>
  </rv>
  <rv s="0">
    <fb>348.9</fb>
    <v>1</v>
  </rv>
  <rv s="0">
    <fb>349.2</fb>
    <v>1</v>
  </rv>
  <rv s="0">
    <fb>317.27010000000001</fb>
    <v>1</v>
  </rv>
  <rv s="0">
    <fb>39777858</fb>
    <v>2</v>
  </rv>
  <rv s="0">
    <fb>44302</fb>
    <v>0</v>
  </rv>
  <rv s="0">
    <fb>342</fb>
    <v>1</v>
  </rv>
  <rv s="0">
    <fb>327.5</fb>
    <v>1</v>
  </rv>
  <rv s="0">
    <fb>345.99</fb>
    <v>1</v>
  </rv>
  <rv s="0">
    <fb>321.02999999999997</fb>
    <v>1</v>
  </rv>
  <rv s="0">
    <fb>22654542</fb>
    <v>2</v>
  </rv>
  <rv s="0">
    <fb>44305</fb>
    <v>0</v>
  </rv>
  <rv s="0">
    <fb>333</fb>
    <v>1</v>
  </rv>
  <rv s="0">
    <fb>337.26</fb>
    <v>1</v>
  </rv>
  <rv s="0">
    <fb>341.01</fb>
    <v>1</v>
  </rv>
  <rv s="0">
    <fb>326.79000000000002</fb>
    <v>1</v>
  </rv>
  <rv s="0">
    <fb>11405556</fb>
    <v>2</v>
  </rv>
  <rv s="0">
    <fb>44306</fb>
    <v>0</v>
  </rv>
  <rv s="0">
    <fb>320.82</fb>
    <v>1</v>
  </rv>
  <rv s="0">
    <fb>333.42500000000001</fb>
    <v>1</v>
  </rv>
  <rv s="0">
    <fb>334.83</fb>
    <v>1</v>
  </rv>
  <rv s="0">
    <fb>312.02010000000001</fb>
    <v>1</v>
  </rv>
  <rv s="0">
    <fb>18082257</fb>
    <v>2</v>
  </rv>
  <rv s="0">
    <fb>44307</fb>
    <v>0</v>
  </rv>
  <rv s="0">
    <fb>311.92</fb>
    <v>1</v>
  </rv>
  <rv s="0">
    <fb>312.52</fb>
    <v>1</v>
  </rv>
  <rv s="0">
    <fb>327.47000000000003</fb>
    <v>1</v>
  </rv>
  <rv s="0">
    <fb>302.10000000000002</fb>
    <v>1</v>
  </rv>
  <rv s="0">
    <fb>10103896</fb>
    <v>2</v>
  </rv>
  <rv s="0">
    <fb>44308</fb>
    <v>0</v>
  </rv>
  <rv s="0">
    <fb>293.45</fb>
    <v>1</v>
  </rv>
  <rv s="0">
    <fb>305.7595</fb>
    <v>1</v>
  </rv>
  <rv s="0">
    <fb>313.5</fb>
    <v>1</v>
  </rv>
  <rv s="0">
    <fb>287.20330000000001</fb>
    <v>1</v>
  </rv>
  <rv s="0">
    <fb>14991941</fb>
    <v>2</v>
  </rv>
  <rv s="0">
    <fb>44309</fb>
    <v>0</v>
  </rv>
  <rv s="0">
    <fb>291.60000000000002</fb>
    <v>1</v>
  </rv>
  <rv s="0">
    <fb>282.75</fb>
    <v>1</v>
  </rv>
  <rv s="0">
    <fb>303</fb>
    <v>1</v>
  </rv>
  <rv s="0">
    <fb>282.07</fb>
    <v>1</v>
  </rv>
  <rv s="0">
    <fb>9891146</fb>
    <v>2</v>
  </rv>
  <rv s="0">
    <fb>44312</fb>
    <v>0</v>
  </rv>
  <rv s="0">
    <fb>304.54000000000002</fb>
    <v>1</v>
  </rv>
  <rv s="0">
    <fb>304.29000000000002</fb>
    <v>1</v>
  </rv>
  <rv s="0">
    <fb>306.10000000000002</fb>
    <v>1</v>
  </rv>
  <rv s="0">
    <fb>296.89999999999998</fb>
    <v>1</v>
  </rv>
  <rv s="0">
    <fb>6330230</fb>
    <v>2</v>
  </rv>
  <rv s="0">
    <fb>44313</fb>
    <v>0</v>
  </rv>
  <rv s="0">
    <fb>302</fb>
    <v>1</v>
  </rv>
  <rv s="0">
    <fb>306.7</fb>
    <v>1</v>
  </rv>
  <rv s="0">
    <fb>299.5</fb>
    <v>1</v>
  </rv>
  <rv s="0">
    <fb>3901957</fb>
    <v>2</v>
  </rv>
  <rv s="0">
    <fb>44314</fb>
    <v>0</v>
  </rv>
  <rv s="0">
    <fb>298.05</fb>
    <v>1</v>
  </rv>
  <rv s="0">
    <fb>301.01</fb>
    <v>1</v>
  </rv>
  <rv s="0">
    <fb>302.8999</fb>
    <v>1</v>
  </rv>
  <rv s="0">
    <fb>2746079</fb>
    <v>2</v>
  </rv>
  <rv s="0">
    <fb>44315</fb>
    <v>0</v>
  </rv>
  <rv s="0">
    <fb>294.77</fb>
    <v>1</v>
  </rv>
  <rv s="0">
    <fb>298.44940000000003</fb>
    <v>1</v>
  </rv>
  <rv s="0">
    <fb>300</fb>
    <v>1</v>
  </rv>
  <rv s="0">
    <fb>292.10000000000002</fb>
    <v>1</v>
  </rv>
  <rv s="0">
    <fb>2845798</fb>
    <v>2</v>
  </rv>
  <rv s="0">
    <fb>44316</fb>
    <v>0</v>
  </rv>
  <rv s="0">
    <fb>297.64</fb>
    <v>1</v>
  </rv>
  <rv s="0">
    <fb>293</fb>
    <v>1</v>
  </rv>
  <rv s="0">
    <fb>302.73989999999998</fb>
    <v>1</v>
  </rv>
  <rv s="0">
    <fb>291</fb>
    <v>1</v>
  </rv>
  <rv s="0">
    <fb>3997384</fb>
    <v>2</v>
  </rv>
  <rv s="0">
    <fb>44319</fb>
    <v>0</v>
  </rv>
  <rv s="0">
    <fb>294.20999999999998</fb>
    <v>1</v>
  </rv>
  <rv s="0">
    <fb>304</fb>
    <v>1</v>
  </rv>
  <rv s="0">
    <fb>305.02999999999997</fb>
    <v>1</v>
  </rv>
  <rv s="0">
    <fb>293.94</fb>
    <v>1</v>
  </rv>
  <rv s="0">
    <fb>3333846</fb>
    <v>2</v>
  </rv>
  <rv s="0">
    <fb>44320</fb>
    <v>0</v>
  </rv>
  <rv s="0">
    <fb>280.66000000000003</fb>
    <v>1</v>
  </rv>
  <rv s="0">
    <fb>292.06220000000002</fb>
    <v>1</v>
  </rv>
  <rv s="0">
    <fb>292.19</fb>
    <v>1</v>
  </rv>
  <rv s="0">
    <fb>275.61</fb>
    <v>1</v>
  </rv>
  <rv s="0">
    <fb>5707704</fb>
    <v>2</v>
  </rv>
  <rv s="0">
    <fb>44321</fb>
    <v>0</v>
  </rv>
  <rv s="0">
    <fb>273</fb>
    <v>1</v>
  </rv>
  <rv s="0">
    <fb>284.95209999999997</fb>
    <v>1</v>
  </rv>
  <rv s="0">
    <fb>289.14999999999998</fb>
    <v>1</v>
  </rv>
  <rv s="0">
    <fb>269</fb>
    <v>1</v>
  </rv>
  <rv s="0">
    <fb>5074631</fb>
    <v>2</v>
  </rv>
  <rv s="0">
    <fb>44322</fb>
    <v>0</v>
  </rv>
  <rv s="0">
    <fb>256.76</fb>
    <v>1</v>
  </rv>
  <rv s="0">
    <fb>271.14999999999998</fb>
    <v>1</v>
  </rv>
  <rv s="0">
    <fb>272.14</fb>
    <v>1</v>
  </rv>
  <rv s="0">
    <fb>250.51</fb>
    <v>1</v>
  </rv>
  <rv s="0">
    <fb>8342002</fb>
    <v>2</v>
  </rv>
  <rv s="0">
    <fb>44323</fb>
    <v>0</v>
  </rv>
  <rv s="0">
    <fb>263.7</fb>
    <v>1</v>
  </rv>
  <rv s="0">
    <fb>261.15190000000001</fb>
    <v>1</v>
  </rv>
  <rv s="0">
    <fb>267.072</fb>
    <v>1</v>
  </rv>
  <rv s="0">
    <fb>258.38010000000003</fb>
    <v>1</v>
  </rv>
  <rv s="0">
    <fb>4243741</fb>
    <v>2</v>
  </rv>
  <rv s="0">
    <fb>44326</fb>
    <v>0</v>
  </rv>
  <rv s="0">
    <fb>266.39999999999998</fb>
    <v>1</v>
  </rv>
  <rv s="0">
    <fb>297.5</fb>
    <v>1</v>
  </rv>
  <rv s="0">
    <fb>259.37</fb>
    <v>1</v>
  </rv>
  <rv s="0">
    <fb>10268641</fb>
    <v>2</v>
  </rv>
  <rv s="0">
    <fb>44327</fb>
    <v>0</v>
  </rv>
  <rv s="0">
    <fb>281.05</fb>
    <v>1</v>
  </rv>
  <rv s="0">
    <fb>303.32</fb>
    <v>1</v>
  </rv>
  <rv s="0">
    <fb>276.51</fb>
    <v>1</v>
  </rv>
  <rv s="0">
    <fb>7456019</fb>
    <v>2</v>
  </rv>
  <rv s="0">
    <fb>44328</fb>
    <v>0</v>
  </rv>
  <rv s="0">
    <fb>283.61</fb>
    <v>1</v>
  </rv>
  <rv s="0">
    <fb>299.5428</fb>
    <v>1</v>
  </rv>
  <rv s="0">
    <fb>306.98</fb>
    <v>1</v>
  </rv>
  <rv s="0">
    <fb>280.79000000000002</fb>
    <v>1</v>
  </rv>
  <rv s="0">
    <fb>7214195</fb>
    <v>2</v>
  </rv>
  <rv s="0">
    <fb>44329</fb>
    <v>0</v>
  </rv>
  <rv s="0">
    <fb>265.10000000000002</fb>
    <v>1</v>
  </rv>
  <rv s="0">
    <fb>276.45999999999998</fb>
    <v>1</v>
  </rv>
  <rv s="0">
    <fb>285</fb>
    <v>1</v>
  </rv>
  <rv s="0">
    <fb>252.26</fb>
    <v>1</v>
  </rv>
  <rv s="0">
    <fb>11226843</fb>
    <v>2</v>
  </rv>
  <rv s="0">
    <fb>44330</fb>
    <v>0</v>
  </rv>
  <rv s="0">
    <fb>258.37</fb>
    <v>1</v>
  </rv>
  <rv s="0">
    <fb>280.37</fb>
    <v>1</v>
  </rv>
  <rv s="0">
    <fb>280.64</fb>
    <v>1</v>
  </rv>
  <rv s="0">
    <fb>256.351</fb>
    <v>1</v>
  </rv>
  <rv s="0">
    <fb>11678500</fb>
    <v>2</v>
  </rv>
  <rv s="0">
    <fb>44333</fb>
    <v>0</v>
  </rv>
  <rv s="0">
    <fb>248.24</fb>
    <v>1</v>
  </rv>
  <rv s="0">
    <fb>250</fb>
    <v>1</v>
  </rv>
  <rv s="0">
    <fb>250.25</fb>
    <v>1</v>
  </rv>
  <rv s="0">
    <fb>238.25</fb>
    <v>1</v>
  </rv>
  <rv s="0">
    <fb>8828143</fb>
    <v>2</v>
  </rv>
  <rv s="0">
    <fb>44334</fb>
    <v>0</v>
  </rv>
  <rv s="0">
    <fb>239</fb>
    <v>1</v>
  </rv>
  <rv s="0">
    <fb>238.83</fb>
    <v>1</v>
  </rv>
  <rv s="0">
    <fb>252.16499999999999</fb>
    <v>1</v>
  </rv>
  <rv s="0">
    <fb>238.5</fb>
    <v>1</v>
  </rv>
  <rv s="0">
    <fb>7852101</fb>
    <v>2</v>
  </rv>
  <rv s="0">
    <fb>44335</fb>
    <v>0</v>
  </rv>
  <rv s="0">
    <fb>224.8</fb>
    <v>1</v>
  </rv>
  <rv s="0">
    <fb>212.9256</fb>
    <v>1</v>
  </rv>
  <rv s="0">
    <fb>229</fb>
    <v>1</v>
  </rv>
  <rv s="0">
    <fb>208</fb>
    <v>1</v>
  </rv>
  <rv s="0">
    <fb>16765954</fb>
    <v>2</v>
  </rv>
  <rv s="0">
    <fb>44336</fb>
    <v>0</v>
  </rv>
  <rv s="0">
    <fb>233.4</fb>
    <v>1</v>
  </rv>
  <rv s="0">
    <fb>236.1</fb>
    <v>1</v>
  </rv>
  <rv s="0">
    <fb>238.8</fb>
    <v>1</v>
  </rv>
  <rv s="0">
    <fb>226.26009999999999</fb>
    <v>1</v>
  </rv>
  <rv s="0">
    <fb>10386891</fb>
    <v>2</v>
  </rv>
  <rv s="0">
    <fb>44337</fb>
    <v>0</v>
  </rv>
  <rv s="0">
    <fb>224.35</fb>
    <v>1</v>
  </rv>
  <rv s="0">
    <fb>235.97</fb>
    <v>1</v>
  </rv>
  <rv s="0">
    <fb>238.97</fb>
    <v>1</v>
  </rv>
  <rv s="0">
    <fb>223.9</fb>
    <v>1</v>
  </rv>
  <rv s="0">
    <fb>7554937</fb>
    <v>2</v>
  </rv>
  <rv s="0">
    <fb>44340</fb>
    <v>0</v>
  </rv>
  <rv s="0">
    <fb>225.3</fb>
    <v>1</v>
  </rv>
  <rv s="0">
    <fb>227.28</fb>
    <v>1</v>
  </rv>
  <rv s="0">
    <fb>231</fb>
    <v>1</v>
  </rv>
  <rv s="0">
    <fb>224.04</fb>
    <v>1</v>
  </rv>
  <rv s="0">
    <fb>10185621</fb>
    <v>2</v>
  </rv>
  <rv s="0">
    <fb>44341</fb>
    <v>0</v>
  </rv>
  <rv s="0">
    <fb>242.41</fb>
    <v>1</v>
  </rv>
  <rv s="0">
    <fb>230</fb>
    <v>1</v>
  </rv>
  <rv s="0">
    <fb>243.99</fb>
    <v>1</v>
  </rv>
  <rv s="0">
    <fb>228</fb>
    <v>1</v>
  </rv>
  <rv s="0">
    <fb>11827823</fb>
    <v>2</v>
  </rv>
  <rv s="0">
    <fb>44342</fb>
    <v>0</v>
  </rv>
  <rv s="0">
    <fb>241.52</fb>
    <v>1</v>
  </rv>
  <rv s="0">
    <fb>247.5</fb>
    <v>1</v>
  </rv>
  <rv s="0">
    <fb>249.39</fb>
    <v>1</v>
  </rv>
  <rv s="0">
    <fb>239.37270000000001</fb>
    <v>1</v>
  </rv>
  <rv s="0">
    <fb>6602815</fb>
    <v>2</v>
  </rv>
  <rv s="0">
    <fb>44343</fb>
    <v>0</v>
  </rv>
  <rv s="0">
    <fb>247.09</fb>
    <v>1</v>
  </rv>
  <rv s="0">
    <fb>245.21</fb>
    <v>1</v>
  </rv>
  <rv s="0">
    <fb>247.24</fb>
    <v>1</v>
  </rv>
  <rv s="0">
    <fb>240.32</fb>
    <v>1</v>
  </rv>
  <rv s="0">
    <fb>5083274</fb>
    <v>2</v>
  </rv>
  <rv s="0">
    <fb>44344</fb>
    <v>0</v>
  </rv>
  <rv s="0">
    <fb>236.54</fb>
    <v>1</v>
  </rv>
  <rv s="0">
    <fb>243.57</fb>
    <v>1</v>
  </rv>
  <rv s="0">
    <fb>244.63</fb>
    <v>1</v>
  </rv>
  <rv s="0">
    <fb>5091479</fb>
    <v>2</v>
  </rv>
  <rv s="0">
    <fb>44348</fb>
    <v>0</v>
  </rv>
  <rv s="0">
    <fb>238.93</fb>
    <v>1</v>
  </rv>
  <rv s="0">
    <fb>238.51</fb>
    <v>1</v>
  </rv>
  <rv s="0">
    <fb>244.70939999999999</fb>
    <v>1</v>
  </rv>
  <rv s="0">
    <fb>238.1</fb>
    <v>1</v>
  </rv>
  <rv s="0">
    <fb>3962697</fb>
    <v>2</v>
  </rv>
  <rv s="0">
    <fb>44349</fb>
    <v>0</v>
  </rv>
  <rv s="0">
    <fb>240.48</fb>
    <v>1</v>
  </rv>
  <rv s="0">
    <fb>242.7962</fb>
    <v>1</v>
  </rv>
  <rv s="0">
    <fb>243.9</fb>
    <v>1</v>
  </rv>
  <rv s="0">
    <fb>238.71</fb>
    <v>1</v>
  </rv>
  <rv s="0">
    <fb>3383753</fb>
    <v>2</v>
  </rv>
  <rv s="0">
    <fb>44350</fb>
    <v>0</v>
  </rv>
  <rv s="0">
    <fb>233.66</fb>
    <v>1</v>
  </rv>
  <rv s="0">
    <fb>241.39</fb>
    <v>1</v>
  </rv>
  <rv s="0">
    <fb>241.5</fb>
    <v>1</v>
  </rv>
  <rv s="0">
    <fb>233.5001</fb>
    <v>1</v>
  </rv>
  <rv s="0">
    <fb>3091112</fb>
    <v>2</v>
  </rv>
  <rv s="0">
    <fb>44351</fb>
    <v>0</v>
  </rv>
  <rv s="0">
    <fb>228.79</fb>
    <v>1</v>
  </rv>
  <rv s="0">
    <fb>229.9939</fb>
    <v>1</v>
  </rv>
  <rv s="0">
    <fb>233.36</fb>
    <v>1</v>
  </rv>
  <rv s="0">
    <fb>227.5</fb>
    <v>1</v>
  </rv>
  <rv s="0">
    <fb>3775123</fb>
    <v>2</v>
  </rv>
  <rv s="0">
    <fb>44354</fb>
    <v>0</v>
  </rv>
  <rv s="0">
    <fb>231.45</fb>
    <v>1</v>
  </rv>
  <rv s="0">
    <fb>229.9179</fb>
    <v>1</v>
  </rv>
  <rv s="0">
    <fb>232.56</fb>
    <v>1</v>
  </rv>
  <rv s="0">
    <fb>226.5</fb>
    <v>1</v>
  </rv>
  <rv s="0">
    <fb>2658314</fb>
    <v>2</v>
  </rv>
  <rv s="0">
    <fb>44355</fb>
    <v>0</v>
  </rv>
  <rv s="0">
    <fb>220.66</fb>
    <v>1</v>
  </rv>
  <rv s="0">
    <fb>227.16</fb>
    <v>1</v>
  </rv>
  <rv s="0">
    <fb>229.32900000000001</fb>
    <v>1</v>
  </rv>
  <rv s="0">
    <fb>217.4</fb>
    <v>1</v>
  </rv>
  <rv s="0">
    <fb>6015772</fb>
    <v>2</v>
  </rv>
  <rv s="0">
    <fb>44356</fb>
    <v>0</v>
  </rv>
  <rv s="0">
    <fb>224.32</fb>
    <v>1</v>
  </rv>
  <rv s="0">
    <fb>222.79499999999999</fb>
    <v>1</v>
  </rv>
  <rv s="0">
    <fb>229.78899999999999</fb>
    <v>1</v>
  </rv>
  <rv s="0">
    <fb>6865914</fb>
    <v>2</v>
  </rv>
  <rv s="0">
    <fb>44357</fb>
    <v>0</v>
  </rv>
  <rv s="0">
    <fb>221.85</fb>
    <v>1</v>
  </rv>
  <rv s="0">
    <fb>226.22</fb>
    <v>1</v>
  </rv>
  <rv s="0">
    <fb>229.78559999999999</fb>
    <v>1</v>
  </rv>
  <rv s="0">
    <fb>221.47</fb>
    <v>1</v>
  </rv>
  <rv s="0">
    <fb>3955294</fb>
    <v>2</v>
  </rv>
  <rv s="0">
    <fb>44358</fb>
    <v>0</v>
  </rv>
  <rv s="0">
    <fb>223.92</fb>
    <v>1</v>
  </rv>
  <rv s="0">
    <fb>223.5</fb>
    <v>1</v>
  </rv>
  <rv s="0">
    <fb>225.74</fb>
    <v>1</v>
  </rv>
  <rv s="0">
    <fb>221.96</fb>
    <v>1</v>
  </rv>
  <rv s="0">
    <fb>2383458</fb>
    <v>2</v>
  </rv>
  <rv s="0">
    <fb>44361</fb>
    <v>0</v>
  </rv>
  <rv s="0">
    <fb>239.1</fb>
    <v>1</v>
  </rv>
  <rv s="0">
    <fb>231.26499999999999</fb>
    <v>1</v>
  </rv>
  <rv s="0">
    <fb>239.76</fb>
    <v>1</v>
  </rv>
  <rv s="0">
    <fb>229.76</fb>
    <v>1</v>
  </rv>
  <rv s="0">
    <fb>6069401</fb>
    <v>2</v>
  </rv>
  <rv s="0">
    <fb>44362</fb>
    <v>0</v>
  </rv>
  <rv s="0">
    <fb>232.21</fb>
    <v>1</v>
  </rv>
  <rv s="0">
    <fb>236.227</fb>
    <v>1</v>
  </rv>
  <rv s="0">
    <fb>237.66990000000001</fb>
    <v>1</v>
  </rv>
  <rv s="0">
    <fb>230.96</fb>
    <v>1</v>
  </rv>
  <rv s="0">
    <fb>3007899</fb>
    <v>2</v>
  </rv>
  <rv s="0">
    <fb>44363</fb>
    <v>0</v>
  </rv>
  <rv s="0">
    <fb>228.05</fb>
    <v>1</v>
  </rv>
  <rv s="0">
    <fb>231.4</fb>
    <v>1</v>
  </rv>
  <rv s="0">
    <fb>234.68</fb>
    <v>1</v>
  </rv>
  <rv s="0">
    <fb>226.28</fb>
    <v>1</v>
  </rv>
  <rv s="0">
    <fb>2874844</fb>
    <v>2</v>
  </rv>
  <rv s="0">
    <fb>44364</fb>
    <v>0</v>
  </rv>
  <rv s="0">
    <fb>230.66</fb>
    <v>1</v>
  </rv>
  <rv s="0">
    <fb>226.88</fb>
    <v>1</v>
  </rv>
  <rv s="0">
    <fb>233.23</fb>
    <v>1</v>
  </rv>
  <rv s="0">
    <fb>226.35</fb>
    <v>1</v>
  </rv>
  <rv s="0">
    <fb>2589611</fb>
    <v>2</v>
  </rv>
  <rv s="0">
    <fb>44365</fb>
    <v>0</v>
  </rv>
  <rv s="0">
    <fb>229.29</fb>
    <v>1</v>
  </rv>
  <rv s="0">
    <fb>226.92</fb>
    <v>1</v>
  </rv>
  <rv s="0">
    <fb>232.69</fb>
    <v>1</v>
  </rv>
  <rv s="0">
    <fb>3265165</fb>
    <v>2</v>
  </rv>
  <rv s="0">
    <fb>44368</fb>
    <v>0</v>
  </rv>
  <rv s="0">
    <fb>222.6</fb>
    <v>1</v>
  </rv>
  <rv s="0">
    <fb>223.14</fb>
    <v>1</v>
  </rv>
  <rv s="0">
    <fb>224.99</fb>
    <v>1</v>
  </rv>
  <rv s="0">
    <fb>218.7672</fb>
    <v>1</v>
  </rv>
  <rv s="0">
    <fb>4687569</fb>
    <v>2</v>
  </rv>
  <rv s="0">
    <fb>44369</fb>
    <v>0</v>
  </rv>
  <rv s="0">
    <fb>222.47</fb>
    <v>1</v>
  </rv>
  <rv s="0">
    <fb>216.25</fb>
    <v>1</v>
  </rv>
  <rv s="0">
    <fb>223.15</fb>
    <v>1</v>
  </rv>
  <rv s="0">
    <fb>210.77</fb>
    <v>1</v>
  </rv>
  <rv s="0">
    <fb>6206112</fb>
    <v>2</v>
  </rv>
  <rv s="0">
    <fb>44370</fb>
    <v>0</v>
  </rv>
  <rv s="0">
    <fb>226.01</fb>
    <v>1</v>
  </rv>
  <rv s="0">
    <fb>225.54</fb>
    <v>1</v>
  </rv>
  <rv s="0">
    <fb>230.5231</fb>
    <v>1</v>
  </rv>
  <rv s="0">
    <fb>224.5001</fb>
    <v>1</v>
  </rv>
  <rv s="0">
    <fb>3394664</fb>
    <v>2</v>
  </rv>
  <rv s="0">
    <fb>44371</fb>
    <v>0</v>
  </rv>
  <rv s="0">
    <fb>229.93</fb>
    <v>1</v>
  </rv>
  <rv s="0">
    <fb>228.46</fb>
    <v>1</v>
  </rv>
  <rv s="0">
    <fb>230.04</fb>
    <v>1</v>
  </rv>
  <rv s="0">
    <fb>226.66499999999999</fb>
    <v>1</v>
  </rv>
  <rv s="0">
    <fb>2857722</fb>
    <v>2</v>
  </rv>
  <rv s="0">
    <fb>44372</fb>
    <v>0</v>
  </rv>
  <rv s="0">
    <fb>224.54</fb>
    <v>1</v>
  </rv>
  <rv s="0">
    <fb>226.97</fb>
    <v>1</v>
  </rv>
  <rv s="0">
    <fb>227.82</fb>
    <v>1</v>
  </rv>
  <rv s="0">
    <fb>223.22</fb>
    <v>1</v>
  </rv>
  <rv s="0">
    <fb>2506957</fb>
    <v>2</v>
  </rv>
  <rv s="0">
    <fb>44375</fb>
    <v>0</v>
  </rv>
  <rv s="0">
    <fb>246.69</fb>
    <v>1</v>
  </rv>
  <rv s="0">
    <fb>227.64</fb>
    <v>1</v>
  </rv>
  <rv s="0">
    <fb>248.06</fb>
    <v>1</v>
  </rv>
  <rv s="0">
    <fb>226.13</fb>
    <v>1</v>
  </rv>
  <rv s="0">
    <fb>7449035</fb>
    <v>2</v>
  </rv>
  <rv s="0">
    <fb>44376</fb>
    <v>0</v>
  </rv>
  <rv s="0">
    <fb>254.9</fb>
    <v>1</v>
  </rv>
  <rv s="0">
    <fb>250.2</fb>
    <v>1</v>
  </rv>
  <rv s="0">
    <fb>261.14999999999998</fb>
    <v>1</v>
  </rv>
  <rv s="0">
    <fb>250.01</fb>
    <v>1</v>
  </rv>
  <rv s="0">
    <fb>7867552</fb>
    <v>2</v>
  </rv>
  <rv s="0">
    <fb>44377</fb>
    <v>0</v>
  </rv>
  <rv s="0">
    <fb>253.3</fb>
    <v>1</v>
  </rv>
  <rv s="0">
    <fb>248.3</fb>
    <v>1</v>
  </rv>
  <rv s="0">
    <fb>254.67</fb>
    <v>1</v>
  </rv>
  <rv s="0">
    <fb>247</fb>
    <v>1</v>
  </rv>
  <rv s="0">
    <fb>4143487</fb>
    <v>2</v>
  </rv>
  <rv s="0">
    <fb>44378</fb>
    <v>0</v>
  </rv>
  <rv s="0">
    <fb>241.44</fb>
    <v>1</v>
  </rv>
  <rv s="0">
    <fb>251.09</fb>
    <v>1</v>
  </rv>
  <rv s="0">
    <fb>255.15</fb>
    <v>1</v>
  </rv>
  <rv s="0">
    <fb>240.53</fb>
    <v>1</v>
  </rv>
  <rv s="0">
    <fb>3627357</fb>
    <v>2</v>
  </rv>
  <rv s="0">
    <fb>44379</fb>
    <v>0</v>
  </rv>
  <rv s="0">
    <fb>240.72</fb>
    <v>1</v>
  </rv>
  <rv s="0">
    <fb>242</fb>
    <v>1</v>
  </rv>
  <rv s="0">
    <fb>246.8004</fb>
    <v>1</v>
  </rv>
  <rv s="0">
    <fb>238.88</fb>
    <v>1</v>
  </rv>
  <rv s="0">
    <fb>2328028</fb>
    <v>2</v>
  </rv>
  <rv s="0">
    <fb>44383</fb>
    <v>0</v>
  </rv>
  <rv s="0">
    <fb>235.41</fb>
    <v>1</v>
  </rv>
  <rv s="0">
    <fb>243</fb>
    <v>1</v>
  </rv>
  <rv s="0">
    <fb>234.02010000000001</fb>
    <v>1</v>
  </rv>
  <rv s="0">
    <fb>2212615</fb>
    <v>2</v>
  </rv>
  <rv s="0">
    <fb>44384</fb>
    <v>0</v>
  </rv>
  <rv s="0">
    <fb>251.97</fb>
    <v>1</v>
  </rv>
  <rv s="0">
    <fb>238.96080000000001</fb>
    <v>1</v>
  </rv>
  <rv s="0">
    <fb>252.99</fb>
    <v>1</v>
  </rv>
  <rv s="0">
    <fb>232.33619999999999</fb>
    <v>1</v>
  </rv>
  <rv s="0">
    <fb>4804431</fb>
    <v>2</v>
  </rv>
  <rv s="0">
    <fb>44385</fb>
    <v>0</v>
  </rv>
  <rv s="0">
    <fb>244.29</fb>
    <v>1</v>
  </rv>
  <rv s="0">
    <fb>246.6</fb>
    <v>1</v>
  </rv>
  <rv s="0">
    <fb>233.61</fb>
    <v>1</v>
  </rv>
  <rv s="0">
    <fb>4349961</fb>
    <v>2</v>
  </rv>
  <rv s="0">
    <fb>44386</fb>
    <v>0</v>
  </rv>
  <rv s="0">
    <fb>253.88</fb>
    <v>1</v>
  </rv>
  <rv s="0">
    <fb>245</fb>
    <v>1</v>
  </rv>
  <rv s="0">
    <fb>256.99</fb>
    <v>1</v>
  </rv>
  <rv s="0">
    <fb>244.21</fb>
    <v>1</v>
  </rv>
  <rv s="0">
    <fb>4457367</fb>
    <v>2</v>
  </rv>
  <rv s="0">
    <fb>44389</fb>
    <v>0</v>
  </rv>
  <rv s="0">
    <fb>247.67</fb>
    <v>1</v>
  </rv>
  <rv s="0">
    <fb>254</fb>
    <v>1</v>
  </rv>
  <rv s="0">
    <fb>254.89</fb>
    <v>1</v>
  </rv>
  <rv s="0">
    <fb>246.83</fb>
    <v>1</v>
  </rv>
  <rv s="0">
    <fb>2222085</fb>
    <v>2</v>
  </rv>
  <rv s="0">
    <fb>44390</fb>
    <v>0</v>
  </rv>
  <rv s="0">
    <fb>243.31</fb>
    <v>1</v>
  </rv>
  <rv s="0">
    <fb>245.51</fb>
    <v>1</v>
  </rv>
  <rv s="0">
    <fb>249.15</fb>
    <v>1</v>
  </rv>
  <rv s="0">
    <fb>242.93029999999999</fb>
    <v>1</v>
  </rv>
  <rv s="0">
    <fb>3307965</fb>
    <v>2</v>
  </rv>
  <rv s="0">
    <fb>44391</fb>
    <v>0</v>
  </rv>
  <rv s="0">
    <fb>229.94</fb>
    <v>1</v>
  </rv>
  <rv s="0">
    <fb>244.9</fb>
    <v>1</v>
  </rv>
  <rv s="0">
    <fb>247.45</fb>
    <v>1</v>
  </rv>
  <rv s="0">
    <fb>229.16</fb>
    <v>1</v>
  </rv>
  <rv s="0">
    <fb>4808426</fb>
    <v>2</v>
  </rv>
  <rv s="0">
    <fb>44392</fb>
    <v>0</v>
  </rv>
  <rv s="0">
    <fb>224.63</fb>
    <v>1</v>
  </rv>
  <rv s="0">
    <fb>234.47</fb>
    <v>1</v>
  </rv>
  <rv s="0">
    <fb>220.37</fb>
    <v>1</v>
  </rv>
  <rv s="0">
    <fb>3635910</fb>
    <v>2</v>
  </rv>
  <rv s="0">
    <fb>44393</fb>
    <v>0</v>
  </rv>
  <rv s="0">
    <fb>225.01</fb>
    <v>1</v>
  </rv>
  <rv s="0">
    <fb>227.2</fb>
    <v>1</v>
  </rv>
  <rv s="0">
    <fb>231.3</fb>
    <v>1</v>
  </rv>
  <rv s="0">
    <fb>220.6645</fb>
    <v>1</v>
  </rv>
  <rv s="0">
    <fb>3373060</fb>
    <v>2</v>
  </rv>
  <rv s="0">
    <fb>44396</fb>
    <v>0</v>
  </rv>
  <rv s="0">
    <fb>220.61</fb>
    <v>1</v>
  </rv>
  <rv s="0">
    <fb>216.92</fb>
    <v>1</v>
  </rv>
  <rv s="0">
    <fb>221.89</fb>
    <v>1</v>
  </rv>
  <rv s="0">
    <fb>213.22</fb>
    <v>1</v>
  </rv>
  <rv s="0">
    <fb>3149313</fb>
    <v>2</v>
  </rv>
  <rv s="0">
    <fb>44397</fb>
    <v>0</v>
  </rv>
  <rv s="0">
    <fb>224.96</fb>
    <v>1</v>
  </rv>
  <rv s="0">
    <fb>216.71</fb>
    <v>1</v>
  </rv>
  <rv s="0">
    <fb>226.89</fb>
    <v>1</v>
  </rv>
  <rv s="0">
    <fb>213.23</fb>
    <v>1</v>
  </rv>
  <rv s="0">
    <fb>3104775</fb>
    <v>2</v>
  </rv>
  <rv s="0">
    <fb>44398</fb>
    <v>0</v>
  </rv>
  <rv s="0">
    <fb>230.87</fb>
    <v>1</v>
  </rv>
  <rv s="0">
    <fb>231.69749999999999</fb>
    <v>1</v>
  </rv>
  <rv s="0">
    <fb>237.15</fb>
    <v>1</v>
  </rv>
  <rv s="0">
    <fb>229.19</fb>
    <v>1</v>
  </rv>
  <rv s="0">
    <fb>3677370</fb>
    <v>2</v>
  </rv>
  <rv s="0">
    <fb>44399</fb>
    <v>0</v>
  </rv>
  <rv s="0">
    <fb>226.08</fb>
    <v>1</v>
  </rv>
  <rv s="0">
    <fb>232</fb>
    <v>1</v>
  </rv>
  <rv s="0">
    <fb>232.32</fb>
    <v>1</v>
  </rv>
  <rv s="0">
    <fb>224.5</fb>
    <v>1</v>
  </rv>
  <rv s="0">
    <fb>2551694</fb>
    <v>2</v>
  </rv>
  <rv s="0">
    <fb>44400</fb>
    <v>0</v>
  </rv>
  <rv s="0">
    <fb>224.92</fb>
    <v>1</v>
  </rv>
  <rv s="0">
    <fb>227.34649999999999</fb>
    <v>1</v>
  </rv>
  <rv s="0">
    <fb>222.73</fb>
    <v>1</v>
  </rv>
  <rv s="0">
    <fb>1574726</fb>
    <v>2</v>
  </rv>
  <rv s="0">
    <fb>44403</fb>
    <v>0</v>
  </rv>
  <rv s="0">
    <fb>245.45</fb>
    <v>1</v>
  </rv>
  <rv s="0">
    <fb>240.08349999999999</fb>
    <v>1</v>
  </rv>
  <rv s="0">
    <fb>249.8</fb>
    <v>1</v>
  </rv>
  <rv s="0">
    <fb>237.88</fb>
    <v>1</v>
  </rv>
  <rv s="0">
    <fb>7615718</fb>
    <v>2</v>
  </rv>
  <rv s="0">
    <fb>44404</fb>
    <v>0</v>
  </rv>
  <rv s="0">
    <fb>235.08</fb>
    <v>1</v>
  </rv>
  <rv s="0">
    <fb>243.21</fb>
    <v>1</v>
  </rv>
  <rv s="0">
    <fb>229.12</fb>
    <v>1</v>
  </rv>
  <rv s="0">
    <fb>5636360</fb>
    <v>2</v>
  </rv>
  <rv s="0">
    <fb>44405</fb>
    <v>0</v>
  </rv>
  <rv s="0">
    <fb>241.75</fb>
    <v>1</v>
  </rv>
  <rv s="0">
    <fb>240.3</fb>
    <v>1</v>
  </rv>
  <rv s="0">
    <fb>242.8657</fb>
    <v>1</v>
  </rv>
  <rv s="0">
    <fb>238.03</fb>
    <v>1</v>
  </rv>
  <rv s="0">
    <fb>2065223</fb>
    <v>2</v>
  </rv>
  <rv s="0">
    <fb>44406</fb>
    <v>0</v>
  </rv>
  <rv s="0">
    <fb>235.78</fb>
    <v>1</v>
  </rv>
  <rv s="0">
    <fb>241.77</fb>
    <v>1</v>
  </rv>
  <rv s="0">
    <fb>245.15989999999999</fb>
    <v>1</v>
  </rv>
  <rv s="0">
    <fb>235.33</fb>
    <v>1</v>
  </rv>
  <rv s="0">
    <fb>2453058</fb>
    <v>2</v>
  </rv>
  <rv s="0">
    <fb>44407</fb>
    <v>0</v>
  </rv>
  <rv s="0">
    <fb>236.58</fb>
    <v>1</v>
  </rv>
  <rv s="0">
    <fb>233.28</fb>
    <v>1</v>
  </rv>
  <rv s="0">
    <fb>238.07</fb>
    <v>1</v>
  </rv>
  <rv s="0">
    <fb>231.8956</fb>
    <v>1</v>
  </rv>
  <rv s="0">
    <fb>2041063</fb>
    <v>2</v>
  </rv>
  <rv s="0">
    <fb>44410</fb>
    <v>0</v>
  </rv>
  <rv s="0">
    <fb>235.4</fb>
    <v>1</v>
  </rv>
  <rv s="0">
    <fb>237.28</fb>
    <v>1</v>
  </rv>
  <rv s="0">
    <fb>240.37649999999999</fb>
    <v>1</v>
  </rv>
  <rv s="0">
    <fb>233.8</fb>
    <v>1</v>
  </rv>
  <rv s="0">
    <fb>2151346</fb>
    <v>2</v>
  </rv>
  <rv s="0">
    <fb>44411</fb>
    <v>0</v>
  </rv>
  <rv s="0">
    <fb>230.18</fb>
    <v>1</v>
  </rv>
  <rv s="0">
    <fb>233.87</fb>
    <v>1</v>
  </rv>
  <rv s="0">
    <fb>235.68989999999999</fb>
    <v>1</v>
  </rv>
  <rv s="0">
    <fb>226.91</fb>
    <v>1</v>
  </rv>
  <rv s="0">
    <fb>2850545</fb>
    <v>2</v>
  </rv>
  <rv s="0">
    <fb>44412</fb>
    <v>0</v>
  </rv>
  <rv s="0">
    <fb>244.36</fb>
    <v>1</v>
  </rv>
  <rv s="0">
    <fb>231.06</fb>
    <v>1</v>
  </rv>
  <rv s="0">
    <fb>245.4683</fb>
    <v>1</v>
  </rv>
  <rv s="0">
    <fb>229.85</fb>
    <v>1</v>
  </rv>
  <rv s="0">
    <fb>3684694</fb>
    <v>2</v>
  </rv>
  <rv s="0">
    <fb>44413</fb>
    <v>0</v>
  </rv>
  <rv s="0">
    <fb>255.5</fb>
    <v>1</v>
  </rv>
  <rv s="0">
    <fb>258.31</fb>
    <v>1</v>
  </rv>
  <rv s="0">
    <fb>237.59</fb>
    <v>1</v>
  </rv>
  <rv s="0">
    <fb>6017849</fb>
    <v>2</v>
  </rv>
  <rv s="0">
    <fb>44414</fb>
    <v>0</v>
  </rv>
  <rv s="0">
    <fb>258.26</fb>
    <v>1</v>
  </rv>
  <rv s="0">
    <fb>263.89999999999998</fb>
    <v>1</v>
  </rv>
  <rv s="0">
    <fb>250.23</fb>
    <v>1</v>
  </rv>
  <rv s="0">
    <fb>5579943</fb>
    <v>2</v>
  </rv>
  <rv s="0">
    <fb>44417</fb>
    <v>0</v>
  </rv>
  <rv s="0">
    <fb>280.47000000000003</fb>
    <v>1</v>
  </rv>
  <rv s="0">
    <fb>267.85000000000002</fb>
    <v>1</v>
  </rv>
  <rv s="0">
    <fb>282.43</fb>
    <v>1</v>
  </rv>
  <rv s="0">
    <fb>267.5</fb>
    <v>1</v>
  </rv>
  <rv s="0">
    <fb>8892383</fb>
    <v>2</v>
  </rv>
  <rv s="0">
    <fb>44418</fb>
    <v>0</v>
  </rv>
  <rv s="0">
    <fb>269.67</fb>
    <v>1</v>
  </rv>
  <rv s="0">
    <fb>280.67</fb>
    <v>1</v>
  </rv>
  <rv s="0">
    <fb>281.5</fb>
    <v>1</v>
  </rv>
  <rv s="0">
    <fb>264.25</fb>
    <v>1</v>
  </rv>
  <rv s="0">
    <fb>7723436</fb>
    <v>2</v>
  </rv>
  <rv s="0">
    <fb>44419</fb>
    <v>0</v>
  </rv>
  <rv s="0">
    <fb>278.39999999999998</fb>
    <v>1</v>
  </rv>
  <rv s="0">
    <fb>282.33800000000002</fb>
    <v>1</v>
  </rv>
  <rv s="0">
    <fb>294</fb>
    <v>1</v>
  </rv>
  <rv s="0">
    <fb>274.3501</fb>
    <v>1</v>
  </rv>
  <rv s="0">
    <fb>13998306</fb>
    <v>2</v>
  </rv>
  <rv s="0">
    <fb>44420</fb>
    <v>0</v>
  </rv>
  <rv s="0">
    <fb>256.5</fb>
    <v>1</v>
  </rv>
  <rv s="0">
    <fb>266.39</fb>
    <v>1</v>
  </rv>
  <rv s="0">
    <fb>267.75</fb>
    <v>1</v>
  </rv>
  <rv s="0">
    <fb>255.2</fb>
    <v>1</v>
  </rv>
  <rv s="0">
    <fb>8266747</fb>
    <v>2</v>
  </rv>
  <rv s="0">
    <fb>44421</fb>
    <v>0</v>
  </rv>
  <rv s="0">
    <fb>261.25</fb>
    <v>1</v>
  </rv>
  <rv s="0">
    <fb>262.82</fb>
    <v>1</v>
  </rv>
  <rv s="0">
    <fb>266.5</fb>
    <v>1</v>
  </rv>
  <rv s="0">
    <fb>259.97000000000003</fb>
    <v>1</v>
  </rv>
  <rv s="0">
    <fb>4472802</fb>
    <v>2</v>
  </rv>
  <rv s="0">
    <fb>44424</fb>
    <v>0</v>
  </rv>
  <rv s="0">
    <fb>256.83</fb>
    <v>1</v>
  </rv>
  <rv s="0">
    <fb>265.26</fb>
    <v>1</v>
  </rv>
  <rv s="0">
    <fb>265.43</fb>
    <v>1</v>
  </rv>
  <rv s="0">
    <fb>253.6018</fb>
    <v>1</v>
  </rv>
  <rv s="0">
    <fb>3241136</fb>
    <v>2</v>
  </rv>
  <rv s="0">
    <fb>44425</fb>
    <v>0</v>
  </rv>
  <rv s="0">
    <fb>250.8</fb>
    <v>1</v>
  </rv>
  <rv s="0">
    <fb>253.14</fb>
    <v>1</v>
  </rv>
  <rv s="0">
    <fb>260.74</fb>
    <v>1</v>
  </rv>
  <rv s="0">
    <fb>246.23</fb>
    <v>1</v>
  </rv>
  <rv s="0">
    <fb>3101977</fb>
    <v>2</v>
  </rv>
  <rv s="0">
    <fb>44426</fb>
    <v>0</v>
  </rv>
  <rv s="0">
    <fb>244.39</fb>
    <v>1</v>
  </rv>
  <rv s="0">
    <fb>249</fb>
    <v>1</v>
  </rv>
  <rv s="0">
    <fb>254.4</fb>
    <v>1</v>
  </rv>
  <rv s="0">
    <fb>243.76</fb>
    <v>1</v>
  </rv>
  <rv s="0">
    <fb>2564969</fb>
    <v>2</v>
  </rv>
  <rv s="0">
    <fb>44427</fb>
    <v>0</v>
  </rv>
  <rv s="0">
    <fb>240.6</fb>
    <v>1</v>
  </rv>
  <rv s="0">
    <fb>249.77</fb>
    <v>1</v>
  </rv>
  <rv s="0">
    <fb>239.19159999999999</fb>
    <v>1</v>
  </rv>
  <rv s="0">
    <fb>3247230</fb>
    <v>2</v>
  </rv>
  <rv s="0">
    <fb>44428</fb>
    <v>0</v>
  </rv>
  <rv s="0">
    <fb>257.32</fb>
    <v>1</v>
  </rv>
  <rv s="0">
    <fb>252</fb>
    <v>1</v>
  </rv>
  <rv s="0">
    <fb>260.62</fb>
    <v>1</v>
  </rv>
  <rv s="0">
    <fb>251.42</fb>
    <v>1</v>
  </rv>
  <rv s="0">
    <fb>4031097</fb>
    <v>2</v>
  </rv>
  <rv s="0">
    <fb>44431</fb>
    <v>0</v>
  </rv>
  <rv s="0">
    <fb>256</fb>
    <v>1</v>
  </rv>
  <rv s="0">
    <fb>263.66629999999998</fb>
    <v>1</v>
  </rv>
  <rv s="0">
    <fb>255</fb>
    <v>1</v>
  </rv>
  <rv s="0">
    <fb>5705279</fb>
    <v>2</v>
  </rv>
  <rv s="0">
    <fb>44432</fb>
    <v>0</v>
  </rv>
  <rv s="0">
    <fb>259.27999999999997</fb>
    <v>1</v>
  </rv>
  <rv s="0">
    <fb>260.24990000000003</fb>
    <v>1</v>
  </rv>
  <rv s="0">
    <fb>253.2</fb>
    <v>1</v>
  </rv>
  <rv s="0">
    <fb>3982757</fb>
    <v>2</v>
  </rv>
  <rv s="0">
    <fb>44433</fb>
    <v>0</v>
  </rv>
  <rv s="0">
    <fb>256.77</fb>
    <v>1</v>
  </rv>
  <rv s="0">
    <fb>257</fb>
    <v>1</v>
  </rv>
  <rv s="0">
    <fb>262.11</fb>
    <v>1</v>
  </rv>
  <rv s="0">
    <fb>2675110</fb>
    <v>2</v>
  </rv>
  <rv s="0">
    <fb>44434</fb>
    <v>0</v>
  </rv>
  <rv s="0">
    <fb>248.54</fb>
    <v>1</v>
  </rv>
  <rv s="0">
    <fb>253.21</fb>
    <v>1</v>
  </rv>
  <rv s="0">
    <fb>248.5</fb>
    <v>1</v>
  </rv>
  <rv s="0">
    <fb>3038888</fb>
    <v>2</v>
  </rv>
  <rv s="0">
    <fb>44435</fb>
    <v>0</v>
  </rv>
  <rv s="0">
    <fb>259.12</fb>
    <v>1</v>
  </rv>
  <rv s="0">
    <fb>259.67</fb>
    <v>1</v>
  </rv>
  <rv s="0">
    <fb>248.08629999999999</fb>
    <v>1</v>
  </rv>
  <rv s="0">
    <fb>3201369</fb>
    <v>2</v>
  </rv>
  <rv s="0">
    <fb>44438</fb>
    <v>0</v>
  </rv>
  <rv s="0">
    <fb>262.66000000000003</fb>
    <v>1</v>
  </rv>
  <rv s="0">
    <fb>256.34820000000002</fb>
    <v>1</v>
  </rv>
  <rv s="0">
    <fb>263.33690000000001</fb>
    <v>1</v>
  </rv>
  <rv s="0">
    <fb>256.25009999999997</fb>
    <v>1</v>
  </rv>
  <rv s="0">
    <fb>2687570</fb>
    <v>2</v>
  </rv>
  <rv s="0">
    <fb>44439</fb>
    <v>0</v>
  </rv>
  <rv s="0">
    <fb>259</fb>
    <v>1</v>
  </rv>
  <rv s="0">
    <fb>260.0172</fb>
    <v>1</v>
  </rv>
  <rv s="0">
    <fb>263.39999999999998</fb>
    <v>1</v>
  </rv>
  <rv s="0">
    <fb>257.18</fb>
    <v>1</v>
  </rv>
  <rv s="0">
    <fb>2493804</fb>
    <v>2</v>
  </rv>
  <rv s="0">
    <fb>44440</fb>
    <v>0</v>
  </rv>
  <rv s="0">
    <fb>265.89999999999998</fb>
    <v>1</v>
  </rv>
  <rv s="0">
    <fb>260.31270000000001</fb>
    <v>1</v>
  </rv>
  <rv s="0">
    <fb>272.10000000000002</fb>
    <v>1</v>
  </rv>
  <rv s="0">
    <fb>258.63010000000003</fb>
    <v>1</v>
  </rv>
  <rv s="0">
    <fb>4789631</fb>
    <v>2</v>
  </rv>
  <rv s="0">
    <fb>44441</fb>
    <v>0</v>
  </rv>
  <rv s="0">
    <fb>268.18</fb>
    <v>1</v>
  </rv>
  <rv s="0">
    <fb>272.54000000000002</fb>
    <v>1</v>
  </rv>
  <rv s="0">
    <fb>275.66000000000003</fb>
    <v>1</v>
  </rv>
  <rv s="0">
    <fb>266</fb>
    <v>1</v>
  </rv>
  <rv s="0">
    <fb>3736924</fb>
    <v>2</v>
  </rv>
  <rv s="0">
    <fb>44442</fb>
    <v>0</v>
  </rv>
  <rv s="0">
    <fb>278.44</fb>
    <v>1</v>
  </rv>
  <rv s="0">
    <fb>272</fb>
    <v>1</v>
  </rv>
  <rv s="0">
    <fb>280.61</fb>
    <v>1</v>
  </rv>
  <rv s="0">
    <fb>270.02999999999997</fb>
    <v>1</v>
  </rv>
  <rv s="0">
    <fb>4438250</fb>
    <v>2</v>
  </rv>
  <rv s="0">
    <fb>44446</fb>
    <v>0</v>
  </rv>
  <rv s="0">
    <fb>266.81</fb>
    <v>1</v>
  </rv>
  <rv s="0">
    <fb>277</fb>
    <v>1</v>
  </rv>
  <rv s="0">
    <fb>278.87</fb>
    <v>1</v>
  </rv>
  <rv s="0">
    <fb>262.6001</fb>
    <v>1</v>
  </rv>
  <rv s="0">
    <fb>5173032</fb>
    <v>2</v>
  </rv>
  <rv s="0">
    <fb>44447</fb>
    <v>0</v>
  </rv>
  <rv s="0">
    <fb>258.2</fb>
    <v>1</v>
  </rv>
  <rv s="0">
    <fb>262.95</fb>
    <v>1</v>
  </rv>
  <rv s="0">
    <fb>4507574</fb>
    <v>2</v>
  </rv>
  <rv s="0">
    <fb>44448</fb>
    <v>0</v>
  </rv>
  <rv s="0">
    <fb>256.42</fb>
    <v>1</v>
  </rv>
  <rv s="0">
    <fb>260.3</fb>
    <v>1</v>
  </rv>
  <rv s="0">
    <fb>263.81</fb>
    <v>1</v>
  </rv>
  <rv s="0">
    <fb>255.7</fb>
    <v>1</v>
  </rv>
  <rv s="0">
    <fb>3074527</fb>
    <v>2</v>
  </rv>
  <rv s="0">
    <fb>44449</fb>
    <v>0</v>
  </rv>
  <rv s="0">
    <fb>248.32</fb>
    <v>1</v>
  </rv>
  <rv s="0">
    <fb>257.31</fb>
    <v>1</v>
  </rv>
  <rv s="0">
    <fb>258.87</fb>
    <v>1</v>
  </rv>
  <rv s="0">
    <fb>247.4</fb>
    <v>1</v>
  </rv>
  <rv s="0">
    <fb>3191273</fb>
    <v>2</v>
  </rv>
  <rv s="0">
    <fb>44452</fb>
    <v>0</v>
  </rv>
  <rv s="0">
    <fb>242.84</fb>
    <v>1</v>
  </rv>
  <rv s="0">
    <fb>246.51</fb>
    <v>1</v>
  </rv>
  <rv s="0">
    <fb>251.88</fb>
    <v>1</v>
  </rv>
  <rv s="0">
    <fb>239.6</fb>
    <v>1</v>
  </rv>
  <rv s="0">
    <fb>4021434</fb>
    <v>2</v>
  </rv>
  <rv s="0">
    <fb>44453</fb>
    <v>0</v>
  </rv>
  <rv s="0">
    <fb>247.25</fb>
    <v>1</v>
  </rv>
  <rv s="0">
    <fb>248.78989999999999</fb>
    <v>1</v>
  </rv>
  <rv s="0">
    <fb>241.27199999999999</fb>
    <v>1</v>
  </rv>
  <rv s="0">
    <fb>2748872</fb>
    <v>2</v>
  </rv>
  <rv s="0">
    <fb>44454</fb>
    <v>0</v>
  </rv>
  <rv s="0">
    <fb>247.07</fb>
    <v>1</v>
  </rv>
  <rv s="0">
    <fb>244</fb>
    <v>1</v>
  </rv>
  <rv s="0">
    <fb>249.47</fb>
    <v>1</v>
  </rv>
  <rv s="0">
    <fb>242.05</fb>
    <v>1</v>
  </rv>
  <rv s="0">
    <fb>2148260</fb>
    <v>2</v>
  </rv>
  <rv s="0">
    <fb>44455</fb>
    <v>0</v>
  </rv>
  <rv s="0">
    <fb>247.38</fb>
    <v>1</v>
  </rv>
  <rv s="0">
    <fb>247.46</fb>
    <v>1</v>
  </rv>
  <rv s="0">
    <fb>239.61</fb>
    <v>1</v>
  </rv>
  <rv s="0">
    <fb>2596793</fb>
    <v>2</v>
  </rv>
  <rv s="0">
    <fb>44456</fb>
    <v>0</v>
  </rv>
  <rv s="0">
    <fb>245.19</fb>
    <v>1</v>
  </rv>
  <rv s="0">
    <fb>243.125</fb>
    <v>1</v>
  </rv>
  <rv s="0">
    <fb>245.63</fb>
    <v>1</v>
  </rv>
  <rv s="0">
    <fb>238.75</fb>
    <v>1</v>
  </rv>
  <rv s="0">
    <fb>2947971</fb>
    <v>2</v>
  </rv>
  <rv s="0">
    <fb>44459</fb>
    <v>0</v>
  </rv>
  <rv s="0">
    <fb>236.53</fb>
    <v>1</v>
  </rv>
  <rv s="0">
    <fb>234.45</fb>
    <v>1</v>
  </rv>
  <rv s="0">
    <fb>237.36</fb>
    <v>1</v>
  </rv>
  <rv s="0">
    <fb>231.15</fb>
    <v>1</v>
  </rv>
  <rv s="0">
    <fb>4192592</fb>
    <v>2</v>
  </rv>
  <rv s="0">
    <fb>44460</fb>
    <v>0</v>
  </rv>
  <rv s="0">
    <fb>238.46</fb>
    <v>1</v>
  </rv>
  <rv s="0">
    <fb>237.01</fb>
    <v>1</v>
  </rv>
  <rv s="0">
    <fb>240.26</fb>
    <v>1</v>
  </rv>
  <rv s="0">
    <fb>234.26</fb>
    <v>1</v>
  </rv>
  <rv s="0">
    <fb>2174748</fb>
    <v>2</v>
  </rv>
  <rv s="0">
    <fb>44461</fb>
    <v>0</v>
  </rv>
  <rv s="0">
    <fb>241.85</fb>
    <v>1</v>
  </rv>
  <rv s="0">
    <fb>239.91</fb>
    <v>1</v>
  </rv>
  <rv s="0">
    <fb>243.2</fb>
    <v>1</v>
  </rv>
  <rv s="0">
    <fb>237.76</fb>
    <v>1</v>
  </rv>
  <rv s="0">
    <fb>1660175</fb>
    <v>2</v>
  </rv>
  <rv s="0">
    <fb>44462</fb>
    <v>0</v>
  </rv>
  <rv s="0">
    <fb>237.5</fb>
    <v>1</v>
  </rv>
  <rv s="0">
    <fb>244.57</fb>
    <v>1</v>
  </rv>
  <rv s="0">
    <fb>245.8</fb>
    <v>1</v>
  </rv>
  <rv s="0">
    <fb>237.07</fb>
    <v>1</v>
  </rv>
  <rv s="0">
    <fb>3151330</fb>
    <v>2</v>
  </rv>
  <rv s="0">
    <fb>44463</fb>
    <v>0</v>
  </rv>
  <rv s="0">
    <fb>231.82</fb>
    <v>1</v>
  </rv>
  <rv s="0">
    <fb>235.31</fb>
    <v>1</v>
  </rv>
  <rv s="0">
    <fb>229.17009999999999</fb>
    <v>1</v>
  </rv>
  <rv s="0">
    <fb>3699987</fb>
    <v>2</v>
  </rv>
  <rv s="0">
    <fb>44466</fb>
    <v>0</v>
  </rv>
  <rv s="0">
    <fb>232.24</fb>
    <v>1</v>
  </rv>
  <rv s="0">
    <fb>231.88</fb>
    <v>1</v>
  </rv>
  <rv s="0">
    <fb>233.399</fb>
    <v>1</v>
  </rv>
  <rv s="0">
    <fb>227.35</fb>
    <v>1</v>
  </rv>
  <rv s="0">
    <fb>3234810</fb>
    <v>2</v>
  </rv>
  <rv s="0">
    <fb>44467</fb>
    <v>0</v>
  </rv>
  <rv s="0">
    <fb>229.84</fb>
    <v>1</v>
  </rv>
  <rv s="0">
    <fb>229.68</fb>
    <v>1</v>
  </rv>
  <rv s="0">
    <fb>232.51259999999999</fb>
    <v>1</v>
  </rv>
  <rv s="0">
    <fb>227.52</fb>
    <v>1</v>
  </rv>
  <rv s="0">
    <fb>3231210</fb>
    <v>2</v>
  </rv>
  <rv s="0">
    <fb>44468</fb>
    <v>0</v>
  </rv>
  <rv s="0">
    <fb>225.28</fb>
    <v>1</v>
  </rv>
  <rv s="0">
    <fb>233.77</fb>
    <v>1</v>
  </rv>
  <rv s="0">
    <fb>225.04</fb>
    <v>1</v>
  </rv>
  <rv s="0">
    <fb>2547285</fb>
    <v>2</v>
  </rv>
  <rv s="0">
    <fb>44469</fb>
    <v>0</v>
  </rv>
  <rv s="0">
    <fb>227.48</fb>
    <v>1</v>
  </rv>
  <rv s="0">
    <fb>227</fb>
    <v>1</v>
  </rv>
  <rv s="0">
    <fb>229.99</fb>
    <v>1</v>
  </rv>
  <rv s="0">
    <fb>2522537</fb>
    <v>2</v>
  </rv>
  <rv s="0">
    <fb>44470</fb>
    <v>0</v>
  </rv>
  <rv s="0">
    <fb>232.8869</fb>
    <v>1</v>
  </rv>
  <rv s="0">
    <fb>235.76</fb>
    <v>1</v>
  </rv>
  <rv s="0">
    <fb>226.929</fb>
    <v>1</v>
  </rv>
  <rv s="0">
    <fb>3457269</fb>
    <v>2</v>
  </rv>
  <rv s="0">
    <fb>44473</fb>
    <v>0</v>
  </rv>
  <rv s="0">
    <fb>229.31</fb>
    <v>1</v>
  </rv>
  <rv s="0">
    <fb>231.49</fb>
    <v>1</v>
  </rv>
  <rv s="0">
    <fb>233.1</fb>
    <v>1</v>
  </rv>
  <rv s="0">
    <fb>224.51</fb>
    <v>1</v>
  </rv>
  <rv s="0">
    <fb>2591132</fb>
    <v>2</v>
  </rv>
  <rv s="0">
    <fb>44474</fb>
    <v>0</v>
  </rv>
  <rv s="0">
    <fb>240.09</fb>
    <v>1</v>
  </rv>
  <rv s="0">
    <fb>231.35</fb>
    <v>1</v>
  </rv>
  <rv s="0">
    <fb>230.785</fb>
    <v>1</v>
  </rv>
  <rv s="0">
    <fb>2994406</fb>
    <v>2</v>
  </rv>
  <rv s="0">
    <fb>44475</fb>
    <v>0</v>
  </rv>
  <rv s="0">
    <fb>250.38</fb>
    <v>1</v>
  </rv>
  <rv s="0">
    <fb>242.4</fb>
    <v>1</v>
  </rv>
  <rv s="0">
    <fb>252.14</fb>
    <v>1</v>
  </rv>
  <rv s="0">
    <fb>242.2</fb>
    <v>1</v>
  </rv>
  <rv s="0">
    <fb>5747679</fb>
    <v>2</v>
  </rv>
  <rv s="0">
    <fb>44476</fb>
    <v>0</v>
  </rv>
  <rv s="0">
    <fb>251.59</fb>
    <v>1</v>
  </rv>
  <rv s="0">
    <fb>248</fb>
    <v>1</v>
  </rv>
  <rv s="0">
    <fb>253</fb>
    <v>1</v>
  </rv>
  <rv s="0">
    <fb>245.65100000000001</fb>
    <v>1</v>
  </rv>
  <rv s="0">
    <fb>3213151</fb>
    <v>2</v>
  </rv>
  <rv s="0">
    <fb>44477</fb>
    <v>0</v>
  </rv>
  <rv s="0">
    <fb>248.14</fb>
    <v>1</v>
  </rv>
  <rv s="0">
    <fb>253.52500000000001</fb>
    <v>1</v>
  </rv>
  <rv s="0">
    <fb>256.18</fb>
    <v>1</v>
  </rv>
  <rv s="0">
    <fb>246.9</fb>
    <v>1</v>
  </rv>
  <rv s="0">
    <fb>2873719</fb>
    <v>2</v>
  </rv>
  <rv s="0">
    <fb>44480</fb>
    <v>0</v>
  </rv>
  <rv s="0">
    <fb>249.57</fb>
    <v>1</v>
  </rv>
  <rv s="0">
    <fb>263.19</fb>
    <v>1</v>
  </rv>
  <rv s="0">
    <fb>248.48500000000001</fb>
    <v>1</v>
  </rv>
  <rv s="0">
    <fb>4945286</fb>
    <v>2</v>
  </rv>
  <rv s="0">
    <fb>44481</fb>
    <v>0</v>
  </rv>
  <rv s="0">
    <fb>249.33</fb>
    <v>1</v>
  </rv>
  <rv s="0">
    <fb>254.26</fb>
    <v>1</v>
  </rv>
  <rv s="0">
    <fb>256.37209999999999</fb>
    <v>1</v>
  </rv>
  <rv s="0">
    <fb>246.08</fb>
    <v>1</v>
  </rv>
  <rv s="0">
    <fb>3971908</fb>
    <v>2</v>
  </rv>
  <rv s="0">
    <fb>44482</fb>
    <v>0</v>
  </rv>
  <rv s="0">
    <fb>246.78</fb>
    <v>1</v>
  </rv>
  <rv s="0">
    <fb>246.5</fb>
    <v>1</v>
  </rv>
  <rv s="0">
    <fb>249.73</fb>
    <v>1</v>
  </rv>
  <rv s="0">
    <fb>244.56</fb>
    <v>1</v>
  </rv>
  <rv s="0">
    <fb>2886897</fb>
    <v>2</v>
  </rv>
  <rv s="0">
    <fb>44483</fb>
    <v>0</v>
  </rv>
  <rv s="0">
    <fb>260</fb>
    <v>1</v>
  </rv>
  <rv s="0">
    <fb>250.9</fb>
    <v>1</v>
  </rv>
  <rv s="0">
    <fb>249.1</fb>
    <v>1</v>
  </rv>
  <rv s="0">
    <fb>6307081</fb>
    <v>2</v>
  </rv>
  <rv s="0">
    <fb>44484</fb>
    <v>0</v>
  </rv>
  <rv s="0">
    <fb>266.60000000000002</fb>
    <v>1</v>
  </rv>
  <rv s="0">
    <fb>281.72000000000003</fb>
    <v>1</v>
  </rv>
  <rv s="0">
    <fb>266.52999999999997</fb>
    <v>1</v>
  </rv>
  <rv s="0">
    <fb>9517534</fb>
    <v>2</v>
  </rv>
  <rv s="0">
    <fb>44487</fb>
    <v>0</v>
  </rv>
  <rv s="0">
    <fb>293.33999999999997</fb>
    <v>1</v>
  </rv>
  <rv s="0">
    <fb>275.74</fb>
    <v>1</v>
  </rv>
  <rv s="0">
    <fb>296.98</fb>
    <v>1</v>
  </rv>
  <rv s="0">
    <fb>271.5</fb>
    <v>1</v>
  </rv>
  <rv s="0">
    <fb>11801121</fb>
    <v>2</v>
  </rv>
  <rv s="0">
    <fb>44488</fb>
    <v>0</v>
  </rv>
  <rv s="0">
    <fb>305.63</fb>
    <v>1</v>
  </rv>
  <rv s="0">
    <fb>307.85000000000002</fb>
    <v>1</v>
  </rv>
  <rv s="0">
    <fb>294.11009999999999</fb>
    <v>1</v>
  </rv>
  <rv s="0">
    <fb>14785678</fb>
    <v>2</v>
  </rv>
  <rv s="0">
    <fb>44489</fb>
    <v>0</v>
  </rv>
  <rv s="0">
    <fb>314.70999999999998</fb>
    <v>1</v>
  </rv>
  <rv s="0">
    <fb>306.66000000000003</fb>
    <v>1</v>
  </rv>
  <rv s="0">
    <fb>317.37</fb>
    <v>1</v>
  </rv>
  <rv s="0">
    <fb>303.95999999999998</fb>
    <v>1</v>
  </rv>
  <rv s="0">
    <fb>10315292</fb>
    <v>2</v>
  </rv>
  <rv s="0">
    <fb>44490</fb>
    <v>0</v>
  </rv>
  <rv s="0">
    <fb>300.01</fb>
    <v>1</v>
  </rv>
  <rv s="0">
    <fb>311.95999999999998</fb>
    <v>1</v>
  </rv>
  <rv s="0">
    <fb>317.18</fb>
    <v>1</v>
  </rv>
  <rv s="0">
    <fb>298</fb>
    <v>1</v>
  </rv>
  <rv s="0">
    <fb>8289150</fb>
    <v>2</v>
  </rv>
  <rv s="0">
    <fb>44491</fb>
    <v>0</v>
  </rv>
  <rv s="0">
    <fb>300.83999999999997</fb>
    <v>1</v>
  </rv>
  <rv s="0">
    <fb>306</fb>
    <v>1</v>
  </rv>
  <rv s="0">
    <fb>293.62</fb>
    <v>1</v>
  </rv>
  <rv s="0">
    <fb>5437345</fb>
    <v>2</v>
  </rv>
  <rv s="0">
    <fb>44494</fb>
    <v>0</v>
  </rv>
  <rv s="0">
    <fb>325.54000000000002</fb>
    <v>1</v>
  </rv>
  <rv s="0">
    <fb>306.76</fb>
    <v>1</v>
  </rv>
  <rv s="0">
    <fb>327</fb>
    <v>1</v>
  </rv>
  <rv s="0">
    <fb>305.11</fb>
    <v>1</v>
  </rv>
  <rv s="0">
    <fb>8444881</fb>
    <v>2</v>
  </rv>
  <rv s="0">
    <fb>44495</fb>
    <v>0</v>
  </rv>
  <rv s="0">
    <fb>319.49</fb>
    <v>1</v>
  </rv>
  <rv s="0">
    <fb>328.15</fb>
    <v>1</v>
  </rv>
  <rv s="0">
    <fb>328.48</fb>
    <v>1</v>
  </rv>
  <rv s="0">
    <fb>315.51010000000002</fb>
    <v>1</v>
  </rv>
  <rv s="0">
    <fb>7635766</fb>
    <v>2</v>
  </rv>
  <rv s="0">
    <fb>44496</fb>
    <v>0</v>
  </rv>
  <rv s="0">
    <fb>311.67</fb>
    <v>1</v>
  </rv>
  <rv s="0">
    <fb>309.33</fb>
    <v>1</v>
  </rv>
  <rv s="0">
    <fb>320.27999999999997</fb>
    <v>1</v>
  </rv>
  <rv s="0">
    <fb>306.5</fb>
    <v>1</v>
  </rv>
  <rv s="0">
    <fb>5253293</fb>
    <v>2</v>
  </rv>
  <rv s="0">
    <fb>44497</fb>
    <v>0</v>
  </rv>
  <rv s="0">
    <fb>319.13</fb>
    <v>1</v>
  </rv>
  <rv s="0">
    <fb>319.81</fb>
    <v>1</v>
  </rv>
  <rv s="0">
    <fb>327.72</fb>
    <v>1</v>
  </rv>
  <rv s="0">
    <fb>311</fb>
    <v>1</v>
  </rv>
  <rv s="0">
    <fb>5952310</fb>
    <v>2</v>
  </rv>
  <rv s="0">
    <fb>44498</fb>
    <v>0</v>
  </rv>
  <rv s="0">
    <fb>319.42</fb>
    <v>1</v>
  </rv>
  <rv s="0">
    <fb>319.31729999999999</fb>
    <v>1</v>
  </rv>
  <rv s="0">
    <fb>326.5</fb>
    <v>1</v>
  </rv>
  <rv s="0">
    <fb>316.14</fb>
    <v>1</v>
  </rv>
  <rv s="0">
    <fb>3766383</fb>
    <v>2</v>
  </rv>
  <rv s="0">
    <fb>44501</fb>
    <v>0</v>
  </rv>
  <rv s="0">
    <fb>330.99</fb>
    <v>1</v>
  </rv>
  <rv s="0">
    <fb>324.77229999999997</fb>
    <v>1</v>
  </rv>
  <rv s="0">
    <fb>338.43</fb>
    <v>1</v>
  </rv>
  <rv s="0">
    <fb>323.89999999999998</fb>
    <v>1</v>
  </rv>
  <rv s="0">
    <fb>6255938</fb>
    <v>2</v>
  </rv>
  <rv s="0">
    <fb>44502</fb>
    <v>0</v>
  </rv>
  <rv s="0">
    <fb>336.34</fb>
    <v>1</v>
  </rv>
  <rv s="0">
    <fb>336.33</fb>
    <v>1</v>
  </rv>
  <rv s="0">
    <fb>345.25</fb>
    <v>1</v>
  </rv>
  <rv s="0">
    <fb>332.14</fb>
    <v>1</v>
  </rv>
  <rv s="0">
    <fb>6104746</fb>
    <v>2</v>
  </rv>
  <rv s="0">
    <fb>44503</fb>
    <v>0</v>
  </rv>
  <rv s="0">
    <fb>344.38</fb>
    <v>1</v>
  </rv>
  <rv s="0">
    <fb>335.26</fb>
    <v>1</v>
  </rv>
  <rv s="0">
    <fb>344.47</fb>
    <v>1</v>
  </rv>
  <rv s="0">
    <fb>328.31</fb>
    <v>1</v>
  </rv>
  <rv s="0">
    <fb>4809761</fb>
    <v>2</v>
  </rv>
  <rv s="0">
    <fb>44504</fb>
    <v>0</v>
  </rv>
  <rv s="0">
    <fb>344.45</fb>
    <v>1</v>
  </rv>
  <rv s="0">
    <fb>340.74</fb>
    <v>1</v>
  </rv>
  <rv s="0">
    <fb>345.85</fb>
    <v>1</v>
  </rv>
  <rv s="0">
    <fb>333.88</fb>
    <v>1</v>
  </rv>
  <rv s="0">
    <fb>5893705</fb>
    <v>2</v>
  </rv>
  <rv s="0">
    <fb>44505</fb>
    <v>0</v>
  </rv>
  <rv s="0">
    <fb>337.05</fb>
    <v>1</v>
  </rv>
  <rv s="0">
    <fb>345.23</fb>
    <v>1</v>
  </rv>
  <rv s="0">
    <fb>333.44200000000001</fb>
    <v>1</v>
  </rv>
  <rv s="0">
    <fb>3527615</fb>
    <v>2</v>
  </rv>
  <rv s="0">
    <fb>44508</fb>
    <v>0</v>
  </rv>
  <rv s="0">
    <fb>353.92</fb>
    <v>1</v>
  </rv>
  <rv s="0">
    <fb>349.5009</fb>
    <v>1</v>
  </rv>
  <rv s="0">
    <fb>363.17</fb>
    <v>1</v>
  </rv>
  <rv s="0">
    <fb>345.56</fb>
    <v>1</v>
  </rv>
  <rv s="0">
    <fb>8531091</fb>
    <v>2</v>
  </rv>
  <rv s="0">
    <fb>44509</fb>
    <v>0</v>
  </rv>
  <rv s="0">
    <fb>357.39</fb>
    <v>1</v>
  </rv>
  <rv s="0">
    <fb>367.39</fb>
    <v>1</v>
  </rv>
  <rv s="0">
    <fb>368.9</fb>
    <v>1</v>
  </rv>
  <rv s="0">
    <fb>345.06</fb>
    <v>1</v>
  </rv>
  <rv s="0">
    <fb>10153706</fb>
    <v>2</v>
  </rv>
  <rv s="0">
    <fb>44510</fb>
    <v>0</v>
  </rv>
  <rv s="0">
    <fb>328.6</fb>
    <v>1</v>
  </rv>
  <rv s="0">
    <fb>327.22000000000003</fb>
    <v>1</v>
  </rv>
  <rv s="0">
    <fb>348.97989999999999</fb>
    <v>1</v>
  </rv>
  <rv s="0">
    <fb>320</fb>
    <v>1</v>
  </rv>
  <rv s="0">
    <fb>15168856</fb>
    <v>2</v>
  </rv>
  <rv s="0">
    <fb>44511</fb>
    <v>0</v>
  </rv>
  <rv s="0">
    <fb>336.39</fb>
    <v>1</v>
  </rv>
  <rv s="0">
    <fb>327.428</fb>
    <v>1</v>
  </rv>
  <rv s="0">
    <fb>342.48989999999998</fb>
    <v>1</v>
  </rv>
  <rv s="0">
    <fb>327.00069999999999</fb>
    <v>1</v>
  </rv>
  <rv s="0">
    <fb>4905822</fb>
    <v>2</v>
  </rv>
  <rv s="0">
    <fb>44512</fb>
    <v>0</v>
  </rv>
  <rv s="0">
    <fb>342.98</fb>
    <v>1</v>
  </rv>
  <rv s="0">
    <fb>339.25</fb>
    <v>1</v>
  </rv>
  <rv s="0">
    <fb>344</fb>
    <v>1</v>
  </rv>
  <rv s="0">
    <fb>332.56</fb>
    <v>1</v>
  </rv>
  <rv s="0">
    <fb>4442125</fb>
    <v>2</v>
  </rv>
  <rv s="0">
    <fb>44515</fb>
    <v>0</v>
  </rv>
  <rv s="0">
    <fb>345.36</fb>
    <v>1</v>
  </rv>
  <rv s="0">
    <fb>345.1</fb>
    <v>1</v>
  </rv>
  <rv s="0">
    <fb>355.19990000000001</fb>
    <v>1</v>
  </rv>
  <rv s="0">
    <fb>339.03</fb>
    <v>1</v>
  </rv>
  <rv s="0">
    <fb>4465702</fb>
    <v>2</v>
  </rv>
  <rv s="0">
    <fb>44516</fb>
    <v>0</v>
  </rv>
  <rv s="0">
    <fb>342.12</fb>
    <v>1</v>
  </rv>
  <rv s="0">
    <fb>333.14</fb>
    <v>1</v>
  </rv>
  <rv s="0">
    <fb>347.4</fb>
    <v>1</v>
  </rv>
  <rv s="0">
    <fb>331.58</fb>
    <v>1</v>
  </rv>
  <rv s="0">
    <fb>4128078</fb>
    <v>2</v>
  </rv>
  <rv s="0">
    <fb>44517</fb>
    <v>0</v>
  </rv>
  <rv s="0">
    <fb>346.52</fb>
    <v>1</v>
  </rv>
  <rv s="0">
    <fb>342.02499999999998</fb>
    <v>1</v>
  </rv>
  <rv s="0">
    <fb>348.49</fb>
    <v>1</v>
  </rv>
  <rv s="0">
    <fb>338.18</fb>
    <v>1</v>
  </rv>
  <rv s="0">
    <fb>3772131</fb>
    <v>2</v>
  </rv>
  <rv s="0">
    <fb>44518</fb>
    <v>0</v>
  </rv>
  <rv s="0">
    <fb>323.57</fb>
    <v>1</v>
  </rv>
  <rv s="0">
    <fb>343</fb>
    <v>1</v>
  </rv>
  <rv s="0">
    <fb>344.8399</fb>
    <v>1</v>
  </rv>
  <rv s="0">
    <fb>323.41000000000003</fb>
    <v>1</v>
  </rv>
  <rv s="0">
    <fb>5408786</fb>
    <v>2</v>
  </rv>
  <rv s="0">
    <fb>44519</fb>
    <v>0</v>
  </rv>
  <rv s="0">
    <fb>332.55</fb>
    <v>1</v>
  </rv>
  <rv s="0">
    <fb>325.56</fb>
    <v>1</v>
  </rv>
  <rv s="0">
    <fb>339.41</fb>
    <v>1</v>
  </rv>
  <rv s="0">
    <fb>325.39999999999998</fb>
    <v>1</v>
  </rv>
  <rv s="0">
    <fb>3687652</fb>
    <v>2</v>
  </rv>
  <rv s="0">
    <fb>44522</fb>
    <v>0</v>
  </rv>
  <rv s="0">
    <fb>315.48</fb>
    <v>1</v>
  </rv>
  <rv s="0">
    <fb>333.33</fb>
    <v>1</v>
  </rv>
  <rv s="0">
    <fb>335.9</fb>
    <v>1</v>
  </rv>
  <rv s="0">
    <fb>310.67</fb>
    <v>1</v>
  </rv>
  <rv s="0">
    <fb>5013637</fb>
    <v>2</v>
  </rv>
  <rv s="0">
    <fb>44523</fb>
    <v>0</v>
  </rv>
  <rv s="0">
    <fb>317.2</fb>
    <v>1</v>
  </rv>
  <rv s="0">
    <fb>312.5</fb>
    <v>1</v>
  </rv>
  <rv s="0">
    <fb>319.7</fb>
    <v>1</v>
  </rv>
  <rv s="0">
    <fb>304.60000000000002</fb>
    <v>1</v>
  </rv>
  <rv s="0">
    <fb>3469582</fb>
    <v>2</v>
  </rv>
  <rv s="0">
    <fb>44524</fb>
    <v>0</v>
  </rv>
  <rv s="0">
    <fb>312.38</fb>
    <v>1</v>
  </rv>
  <rv s="0">
    <fb>309.38</fb>
    <v>1</v>
  </rv>
  <rv s="0">
    <fb>316.32</fb>
    <v>1</v>
  </rv>
  <rv s="0">
    <fb>305.88</fb>
    <v>1</v>
  </rv>
  <rv s="0">
    <fb>2759755</fb>
    <v>2</v>
  </rv>
  <rv s="0">
    <fb>44526</fb>
    <v>0</v>
  </rv>
  <rv s="0">
    <fb>303.19</fb>
    <v>1</v>
  </rv>
  <rv s="0">
    <fb>301.3</fb>
    <v>1</v>
  </rv>
  <rv s="0">
    <fb>307.92</fb>
    <v>1</v>
  </rv>
  <rv s="0">
    <fb>299.15100000000001</fb>
    <v>1</v>
  </rv>
  <rv s="0">
    <fb>2678688</fb>
    <v>2</v>
  </rv>
  <rv s="0">
    <fb>44529</fb>
    <v>0</v>
  </rv>
  <rv s="0">
    <fb>319.39</fb>
    <v>1</v>
  </rv>
  <rv s="0">
    <fb>312.22280000000001</fb>
    <v>1</v>
  </rv>
  <rv s="0">
    <fb>321.57499999999999</fb>
    <v>1</v>
  </rv>
  <rv s="0">
    <fb>306.75</fb>
    <v>1</v>
  </rv>
  <rv s="0">
    <fb>4159701</fb>
    <v>2</v>
  </rv>
  <rv s="0">
    <fb>44530</fb>
    <v>0</v>
  </rv>
  <rv s="0">
    <fb>315</fb>
    <v>1</v>
  </rv>
  <rv s="0">
    <fb>320.75</fb>
    <v>1</v>
  </rv>
  <rv s="0">
    <fb>331.7</fb>
    <v>1</v>
  </rv>
  <rv s="0">
    <fb>310.98</fb>
    <v>1</v>
  </rv>
  <rv s="0">
    <fb>7168355</fb>
    <v>2</v>
  </rv>
  <rv s="0">
    <fb>44531</fb>
    <v>0</v>
  </rv>
  <rv s="0">
    <fb>294.5</fb>
    <v>1</v>
  </rv>
  <rv s="0">
    <fb>318.60000000000002</fb>
    <v>1</v>
  </rv>
  <rv s="0">
    <fb>323</fb>
    <v>1</v>
  </rv>
  <rv s="0">
    <fb>293.7</fb>
    <v>1</v>
  </rv>
  <rv s="0">
    <fb>4278100</fb>
    <v>2</v>
  </rv>
  <rv s="0">
    <fb>44532</fb>
    <v>0</v>
  </rv>
  <rv s="0">
    <fb>284.70999999999998</fb>
    <v>1</v>
  </rv>
  <rv s="0">
    <fb>295.16000000000003</fb>
    <v>1</v>
  </rv>
  <rv s="0">
    <fb>305.32</fb>
    <v>1</v>
  </rv>
  <rv s="0">
    <fb>283.82</fb>
    <v>1</v>
  </rv>
  <rv s="0">
    <fb>4625052</fb>
    <v>2</v>
  </rv>
  <rv s="0">
    <fb>44533</fb>
    <v>0</v>
  </rv>
  <rv s="0">
    <fb>265.64999999999998</fb>
    <v>1</v>
  </rv>
  <rv s="0">
    <fb>286</fb>
    <v>1</v>
  </rv>
  <rv s="0">
    <fb>258.16000000000003</fb>
    <v>1</v>
  </rv>
  <rv s="0">
    <fb>7271065</fb>
    <v>2</v>
  </rv>
  <rv s="0">
    <fb>44536</fb>
    <v>0</v>
  </rv>
  <rv s="0">
    <fb>263.24</fb>
    <v>1</v>
  </rv>
  <rv s="0">
    <fb>253.125</fb>
    <v>1</v>
  </rv>
  <rv s="0">
    <fb>267.2294</fb>
    <v>1</v>
  </rv>
  <rv s="0">
    <fb>244.46</fb>
    <v>1</v>
  </rv>
  <rv s="0">
    <fb>5366366</fb>
    <v>2</v>
  </rv>
  <rv s="0">
    <fb>44537</fb>
    <v>0</v>
  </rv>
  <rv s="0">
    <fb>286.42</fb>
    <v>1</v>
  </rv>
  <rv s="0">
    <fb>277.64499999999998</fb>
    <v>1</v>
  </rv>
  <rv s="0">
    <fb>290.19</fb>
    <v>1</v>
  </rv>
  <rv s="0">
    <fb>274.91419999999999</fb>
    <v>1</v>
  </rv>
  <rv s="0">
    <fb>4648218</fb>
    <v>2</v>
  </rv>
  <rv s="0">
    <fb>44538</fb>
    <v>0</v>
  </rv>
  <rv s="0">
    <fb>287.48</fb>
    <v>1</v>
  </rv>
  <rv s="0">
    <fb>284.435</fb>
    <v>1</v>
  </rv>
  <rv s="0">
    <fb>290</fb>
    <v>1</v>
  </rv>
  <rv s="0">
    <fb>278.29000000000002</fb>
    <v>1</v>
  </rv>
  <rv s="0">
    <fb>2495937</fb>
    <v>2</v>
  </rv>
  <rv s="0">
    <fb>44539</fb>
    <v>0</v>
  </rv>
  <rv s="0">
    <fb>263.91000000000003</fb>
    <v>1</v>
  </rv>
  <rv s="0">
    <fb>284.97000000000003</fb>
    <v>1</v>
  </rv>
  <rv s="0">
    <fb>284.99</fb>
    <v>1</v>
  </rv>
  <rv s="0">
    <fb>258.92099999999999</fb>
    <v>1</v>
  </rv>
  <rv s="0">
    <fb>5394557</fb>
    <v>2</v>
  </rv>
  <rv s="0">
    <fb>44540</fb>
    <v>0</v>
  </rv>
  <rv s="0">
    <fb>255.76</fb>
    <v>1</v>
  </rv>
  <rv s="0">
    <fb>266.3</fb>
    <v>1</v>
  </rv>
  <rv s="0">
    <fb>269.19</fb>
    <v>1</v>
  </rv>
  <rv s="0">
    <fb>250.15</fb>
    <v>1</v>
  </rv>
  <rv s="0">
    <fb>5062115</fb>
    <v>2</v>
  </rv>
  <rv s="0">
    <fb>44543</fb>
    <v>0</v>
  </rv>
  <rv s="0">
    <fb>251.37</fb>
    <v>1</v>
  </rv>
  <rv s="0">
    <fb>244.8</fb>
    <v>1</v>
  </rv>
  <rv s="0">
    <fb>3410449</fb>
    <v>2</v>
  </rv>
  <rv s="0">
    <fb>44544</fb>
    <v>0</v>
  </rv>
  <rv s="0">
    <fb>255.86</fb>
    <v>1</v>
  </rv>
  <rv s="0">
    <fb>247.27879999999999</fb>
    <v>1</v>
  </rv>
  <rv s="0">
    <fb>260.5</fb>
    <v>1</v>
  </rv>
  <rv s="0">
    <fb>243.5</fb>
    <v>1</v>
  </rv>
  <rv s="0">
    <fb>3866603</fb>
    <v>2</v>
  </rv>
  <rv s="0">
    <fb>44545</fb>
    <v>0</v>
  </rv>
  <rv s="0">
    <fb>258.3</fb>
    <v>1</v>
  </rv>
  <rv s="0">
    <fb>254.49</fb>
    <v>1</v>
  </rv>
  <rv s="0">
    <fb>261.16989999999998</fb>
    <v>1</v>
  </rv>
  <rv s="0">
    <fb>242.26</fb>
    <v>1</v>
  </rv>
  <rv s="0">
    <fb>4623492</fb>
    <v>2</v>
  </rv>
  <rv s="0">
    <fb>44546</fb>
    <v>0</v>
  </rv>
  <rv s="0">
    <fb>247.17</fb>
    <v>1</v>
  </rv>
  <rv s="0">
    <fb>264.45499999999998</fb>
    <v>1</v>
  </rv>
  <rv s="0">
    <fb>268.26</fb>
    <v>1</v>
  </rv>
  <rv s="0">
    <fb>244.6301</fb>
    <v>1</v>
  </rv>
  <rv s="0">
    <fb>3346623</fb>
    <v>2</v>
  </rv>
  <rv s="0">
    <fb>44547</fb>
    <v>0</v>
  </rv>
  <rv s="0">
    <fb>243.35</fb>
    <v>1</v>
  </rv>
  <rv s="0">
    <fb>240</fb>
    <v>1</v>
  </rv>
  <rv s="0">
    <fb>250.48</fb>
    <v>1</v>
  </rv>
  <rv s="0">
    <fb>236</fb>
    <v>1</v>
  </rv>
  <rv s="0">
    <fb>4420273</fb>
    <v>2</v>
  </rv>
  <rv s="0">
    <fb>44550</fb>
    <v>0</v>
  </rv>
  <rv s="0">
    <fb>238.05</fb>
    <v>1</v>
  </rv>
  <rv s="0">
    <fb>236.56</fb>
    <v>1</v>
  </rv>
  <rv s="0">
    <fb>239.37</fb>
    <v>1</v>
  </rv>
  <rv s="0">
    <fb>231.77</fb>
    <v>1</v>
  </rv>
  <rv s="0">
    <fb>3572210</fb>
    <v>2</v>
  </rv>
  <rv s="0">
    <fb>44551</fb>
    <v>0</v>
  </rv>
  <rv s="0">
    <fb>247.69</fb>
    <v>1</v>
  </rv>
  <rv s="0">
    <fb>244.15</fb>
    <v>1</v>
  </rv>
  <rv s="0">
    <fb>248.11500000000001</fb>
    <v>1</v>
  </rv>
  <rv s="0">
    <fb>239.59</fb>
    <v>1</v>
  </rv>
  <rv s="0">
    <fb>2776472</fb>
    <v>2</v>
  </rv>
  <rv s="0">
    <fb>44552</fb>
    <v>0</v>
  </rv>
  <rv s="0">
    <fb>254.55</fb>
    <v>1</v>
  </rv>
  <rv s="0">
    <fb>248.505</fb>
    <v>1</v>
  </rv>
  <rv s="0">
    <fb>254.79</fb>
    <v>1</v>
  </rv>
  <rv s="0">
    <fb>245.64</fb>
    <v>1</v>
  </rv>
  <rv s="0">
    <fb>3779126</fb>
    <v>2</v>
  </rv>
  <rv s="0">
    <fb>44553</fb>
    <v>0</v>
  </rv>
  <rv s="0">
    <fb>268.14999999999998</fb>
    <v>1</v>
  </rv>
  <rv s="0">
    <fb>256.55500000000001</fb>
    <v>1</v>
  </rv>
  <rv s="0">
    <fb>269.30500000000001</fb>
    <v>1</v>
  </rv>
  <rv s="0">
    <fb>253.5</fb>
    <v>1</v>
  </rv>
  <rv s="0">
    <fb>4106052</fb>
    <v>2</v>
  </rv>
  <rv s="0">
    <fb>44557</fb>
    <v>0</v>
  </rv>
  <rv s="0">
    <fb>280.27</fb>
    <v>1</v>
  </rv>
  <rv s="0">
    <fb>270.26</fb>
    <v>1</v>
  </rv>
  <rv s="0">
    <fb>281.98989999999998</fb>
    <v>1</v>
  </rv>
  <rv s="0">
    <fb>270.2</fb>
    <v>1</v>
  </rv>
  <rv s="0">
    <fb>4458617</fb>
    <v>2</v>
  </rv>
  <rv s="0">
    <fb>44558</fb>
    <v>0</v>
  </rv>
  <rv s="0">
    <fb>261.33</fb>
    <v>1</v>
  </rv>
  <rv s="0">
    <fb>270</fb>
    <v>1</v>
  </rv>
  <rv s="0">
    <fb>270.98</fb>
    <v>1</v>
  </rv>
  <rv s="0">
    <fb>259.69</fb>
    <v>1</v>
  </rv>
  <rv s="0">
    <fb>4372818</fb>
    <v>2</v>
  </rv>
  <rv s="0">
    <fb>44559</fb>
    <v>0</v>
  </rv>
  <rv s="0">
    <fb>252.6</fb>
    <v>1</v>
  </rv>
  <rv s="0">
    <fb>256.67</fb>
    <v>1</v>
  </rv>
  <rv s="0">
    <fb>263.01</fb>
    <v>1</v>
  </rv>
  <rv s="0">
    <fb>251.36519999999999</fb>
    <v>1</v>
  </rv>
  <rv s="0">
    <fb>3474312</fb>
    <v>2</v>
  </rv>
  <rv s="0">
    <fb>44560</fb>
    <v>0</v>
  </rv>
  <rv s="0">
    <fb>256.79000000000002</fb>
    <v>1</v>
  </rv>
  <rv s="0">
    <fb>252.0411</fb>
    <v>1</v>
  </rv>
  <rv s="0">
    <fb>2887587</fb>
    <v>2</v>
  </rv>
  <rv s="0">
    <fb>44561</fb>
    <v>0</v>
  </rv>
  <rv s="0">
    <fb>252.37</fb>
    <v>1</v>
  </rv>
  <rv s="0">
    <fb>255.81</fb>
    <v>1</v>
  </rv>
  <rv s="0">
    <fb>259.21499999999997</fb>
    <v>1</v>
  </rv>
  <rv s="0">
    <fb>251.52</fb>
    <v>1</v>
  </rv>
  <rv s="0">
    <fb>2360290</fb>
    <v>2</v>
  </rv>
  <rv s="0">
    <fb>44564</fb>
    <v>0</v>
  </rv>
  <rv s="0">
    <fb>251.05</fb>
    <v>1</v>
  </rv>
  <rv s="0">
    <fb>256.27499999999998</fb>
    <v>1</v>
  </rv>
  <rv s="0">
    <fb>257.02999999999997</fb>
    <v>1</v>
  </rv>
  <rv s="0">
    <fb>250.64</fb>
    <v>1</v>
  </rv>
  <rv s="0">
    <fb>3363202</fb>
    <v>2</v>
  </rv>
  <rv s="0">
    <fb>44565</fb>
    <v>0</v>
  </rv>
  <rv s="0">
    <fb>253.05</fb>
    <v>1</v>
  </rv>
  <rv s="0">
    <fb>258.80990000000003</fb>
    <v>1</v>
  </rv>
  <rv s="0">
    <fb>244.14</fb>
    <v>1</v>
  </rv>
  <rv s="0">
    <fb>3652562</fb>
    <v>2</v>
  </rv>
  <rv s="0">
    <fb>44566</fb>
    <v>0</v>
  </rv>
  <rv s="0">
    <fb>234.23</fb>
    <v>1</v>
  </rv>
  <rv s="0">
    <fb>247.715</fb>
    <v>1</v>
  </rv>
  <rv s="0">
    <fb>248.69</fb>
    <v>1</v>
  </rv>
  <rv s="0">
    <fb>232.86</fb>
    <v>1</v>
  </rv>
  <rv s="0">
    <fb>5196254</fb>
    <v>2</v>
  </rv>
  <rv s="0">
    <fb>44567</fb>
    <v>0</v>
  </rv>
  <rv s="0">
    <fb>234</fb>
    <v>1</v>
  </rv>
  <rv s="0">
    <fb>233.19</fb>
    <v>1</v>
  </rv>
  <rv s="0">
    <fb>235.98</fb>
    <v>1</v>
  </rv>
  <rv s="0">
    <fb>224.8801</fb>
    <v>1</v>
  </rv>
  <rv s="0">
    <fb>5236023</fb>
    <v>2</v>
  </rv>
  <rv s="0">
    <fb>44568</fb>
    <v>0</v>
  </rv>
  <rv s="0">
    <fb>232.33</fb>
    <v>1</v>
  </rv>
  <rv s="0">
    <fb>233.63</fb>
    <v>1</v>
  </rv>
  <rv s="0">
    <fb>238.48</fb>
    <v>1</v>
  </rv>
  <rv s="0">
    <fb>227.59</fb>
    <v>1</v>
  </rv>
  <rv s="0">
    <fb>3311993</fb>
    <v>2</v>
  </rv>
  <rv s="0">
    <fb>44571</fb>
    <v>0</v>
  </rv>
  <rv s="0">
    <fb>224.43</fb>
    <v>1</v>
  </rv>
  <rv s="0">
    <fb>225.26</fb>
    <v>1</v>
  </rv>
  <rv s="0">
    <fb>214.64</fb>
    <v>1</v>
  </rv>
  <rv s="0">
    <fb>6800758</fb>
    <v>2</v>
  </rv>
  <rv s="0">
    <fb>44572</fb>
    <v>0</v>
  </rv>
  <rv s="0">
    <fb>237.23</fb>
    <v>1</v>
  </rv>
  <rv s="0">
    <fb>225.5</fb>
    <v>1</v>
  </rv>
  <rv s="0">
    <fb>238</fb>
    <v>1</v>
  </rv>
  <rv s="0">
    <fb>222.18</fb>
    <v>1</v>
  </rv>
  <rv s="0">
    <fb>5585589</fb>
    <v>2</v>
  </rv>
  <rv s="0">
    <fb>44573</fb>
    <v>0</v>
  </rv>
  <rv s="0">
    <fb>234.7</fb>
    <v>1</v>
  </rv>
  <rv s="0">
    <fb>242.11</fb>
    <v>1</v>
  </rv>
  <rv s="0">
    <fb>246.27</fb>
    <v>1</v>
  </rv>
  <rv s="0">
    <fb>234.42</fb>
    <v>1</v>
  </rv>
  <rv s="0">
    <fb>3937013</fb>
    <v>2</v>
  </rv>
  <rv s="0">
    <fb>44574</fb>
    <v>0</v>
  </rv>
  <rv s="0">
    <fb>228.23</fb>
    <v>1</v>
  </rv>
  <rv s="0">
    <fb>241.99</fb>
    <v>1</v>
  </rv>
  <rv s="0">
    <fb>242.87</fb>
    <v>1</v>
  </rv>
  <rv s="0">
    <fb>227.19</fb>
    <v>1</v>
  </rv>
  <rv s="0">
    <fb>3814065</fb>
    <v>2</v>
  </rv>
  <rv s="0">
    <fb>44575</fb>
    <v>0</v>
  </rv>
  <rv s="0">
    <fb>230.03</fb>
    <v>1</v>
  </rv>
  <rv s="0">
    <fb>226.62</fb>
    <v>1</v>
  </rv>
  <rv s="0">
    <fb>222.3</fb>
    <v>1</v>
  </rv>
  <rv s="0">
    <fb>4325586</fb>
    <v>2</v>
  </rv>
  <rv s="0">
    <fb>44579</fb>
    <v>0</v>
  </rv>
  <rv s="0">
    <fb>222</fb>
    <v>1</v>
  </rv>
  <rv s="0">
    <fb>226.82</fb>
    <v>1</v>
  </rv>
  <rv s="0">
    <fb>219.6001</fb>
    <v>1</v>
  </rv>
  <rv s="0">
    <fb>3491862</fb>
    <v>2</v>
  </rv>
  <rv s="0">
    <fb>44580</fb>
    <v>0</v>
  </rv>
  <rv s="0">
    <fb>219.5</fb>
    <v>1</v>
  </rv>
  <rv s="0">
    <fb>224.245</fb>
    <v>1</v>
  </rv>
  <rv s="0">
    <fb>227.17</fb>
    <v>1</v>
  </rv>
  <rv s="0">
    <fb>218.8201</fb>
    <v>1</v>
  </rv>
  <rv s="0">
    <fb>2976682</fb>
    <v>2</v>
  </rv>
  <rv s="0">
    <fb>44581</fb>
    <v>0</v>
  </rv>
  <rv s="0">
    <fb>221.62</fb>
    <v>1</v>
  </rv>
  <rv s="0">
    <fb>220.83690000000001</fb>
    <v>1</v>
  </rv>
  <rv s="0">
    <fb>3691232</fb>
    <v>2</v>
  </rv>
  <rv s="0">
    <fb>44582</fb>
    <v>0</v>
  </rv>
  <rv s="0">
    <fb>191.97</fb>
    <v>1</v>
  </rv>
  <rv s="0">
    <fb>209.98</fb>
    <v>1</v>
  </rv>
  <rv s="0">
    <fb>210.19</fb>
    <v>1</v>
  </rv>
  <rv s="0">
    <fb>186.86</fb>
    <v>1</v>
  </rv>
  <rv s="0">
    <fb>13628293</fb>
    <v>2</v>
  </rv>
  <rv s="0">
    <fb>44585</fb>
    <v>0</v>
  </rv>
  <rv s="0">
    <fb>191.48</fb>
    <v>1</v>
  </rv>
  <rv s="0">
    <fb>173.18</fb>
    <v>1</v>
  </rv>
  <rv s="0">
    <fb>191.86</fb>
    <v>1</v>
  </rv>
  <rv s="0">
    <fb>162.51</fb>
    <v>1</v>
  </rv>
  <rv s="0">
    <fb>12999147</fb>
    <v>2</v>
  </rv>
  <rv s="0">
    <fb>44586</fb>
    <v>0</v>
  </rv>
  <rv s="0">
    <fb>185.63</fb>
    <v>1</v>
  </rv>
  <rv s="0">
    <fb>185.16499999999999</fb>
    <v>1</v>
  </rv>
  <rv s="0">
    <fb>193.12</fb>
    <v>1</v>
  </rv>
  <rv s="0">
    <fb>177.15</fb>
    <v>1</v>
  </rv>
  <rv s="0">
    <fb>6271264</fb>
    <v>2</v>
  </rv>
  <rv s="0">
    <fb>44587</fb>
    <v>0</v>
  </rv>
  <rv s="0">
    <fb>178.64</fb>
    <v>1</v>
  </rv>
  <rv s="0">
    <fb>193.6009</fb>
    <v>1</v>
  </rv>
  <rv s="0">
    <fb>198.0548</fb>
    <v>1</v>
  </rv>
  <rv s="0">
    <fb>177</fb>
    <v>1</v>
  </rv>
  <rv s="0">
    <fb>7566264</fb>
    <v>2</v>
  </rv>
  <rv s="0">
    <fb>44588</fb>
    <v>0</v>
  </rv>
  <rv s="0">
    <fb>170.2</fb>
    <v>1</v>
  </rv>
  <rv s="0">
    <fb>182.02940000000001</fb>
    <v>1</v>
  </rv>
  <rv s="0">
    <fb>182.75</fb>
    <v>1</v>
  </rv>
  <rv s="0">
    <fb>168.58</fb>
    <v>1</v>
  </rv>
  <rv s="0">
    <fb>5551899</fb>
    <v>2</v>
  </rv>
  <rv s="0">
    <fb>44589</fb>
    <v>0</v>
  </rv>
  <rv s="0">
    <fb>177.58</fb>
    <v>1</v>
  </rv>
  <rv s="0">
    <fb>169.1</fb>
    <v>1</v>
  </rv>
  <rv s="0">
    <fb>181.75</fb>
    <v>1</v>
  </rv>
  <rv s="0">
    <fb>162.19999999999999</fb>
    <v>1</v>
  </rv>
  <rv s="0">
    <fb>6475768</fb>
    <v>2</v>
  </rv>
  <rv s="0">
    <fb>44592</fb>
    <v>0</v>
  </rv>
  <rv s="0">
    <fb>190.15</fb>
    <v>1</v>
  </rv>
  <rv s="0">
    <fb>177.87</fb>
    <v>1</v>
  </rv>
  <rv s="0">
    <fb>192</fb>
    <v>1</v>
  </rv>
  <rv s="0">
    <fb>175.03</fb>
    <v>1</v>
  </rv>
  <rv s="0">
    <fb>4060455</fb>
    <v>2</v>
  </rv>
  <rv s="0">
    <fb>44593</fb>
    <v>0</v>
  </rv>
  <rv s="0">
    <fb>197.73</fb>
    <v>1</v>
  </rv>
  <rv s="0">
    <fb>197.97</fb>
    <v>1</v>
  </rv>
  <rv s="0">
    <fb>201.45</fb>
    <v>1</v>
  </rv>
  <rv s="0">
    <fb>188.62</fb>
    <v>1</v>
  </rv>
  <rv s="0">
    <fb>5159003</fb>
    <v>2</v>
  </rv>
  <rv s="0">
    <fb>44594</fb>
    <v>0</v>
  </rv>
  <rv s="0">
    <fb>187.37</fb>
    <v>1</v>
  </rv>
  <rv s="0">
    <fb>195.80869999999999</fb>
    <v>1</v>
  </rv>
  <rv s="0">
    <fb>197</fb>
    <v>1</v>
  </rv>
  <rv s="0">
    <fb>181.73</fb>
    <v>1</v>
  </rv>
  <rv s="0">
    <fb>3861718</fb>
    <v>2</v>
  </rv>
  <rv s="0">
    <fb>44595</fb>
    <v>0</v>
  </rv>
  <rv s="0">
    <fb>181.31</fb>
    <v>1</v>
  </rv>
  <rv s="0">
    <fb>182.261</fb>
    <v>1</v>
  </rv>
  <rv s="0">
    <fb>189.3</fb>
    <v>1</v>
  </rv>
  <rv s="0">
    <fb>179</fb>
    <v>1</v>
  </rv>
  <rv s="0">
    <fb>3417048</fb>
    <v>2</v>
  </rv>
  <rv s="0">
    <fb>44596</fb>
    <v>0</v>
  </rv>
  <rv s="0">
    <fb>194.44</fb>
    <v>1</v>
  </rv>
  <rv s="0">
    <fb>181.02</fb>
    <v>1</v>
  </rv>
  <rv s="0">
    <fb>177.45</fb>
    <v>1</v>
  </rv>
  <rv s="0">
    <fb>4397868</fb>
    <v>2</v>
  </rv>
  <rv s="0">
    <fb>44599</fb>
    <v>0</v>
  </rv>
  <rv s="0">
    <fb>205.74</fb>
    <v>1</v>
  </rv>
  <rv s="0">
    <fb>198.7</fb>
    <v>1</v>
  </rv>
  <rv s="0">
    <fb>211.10990000000001</fb>
    <v>1</v>
  </rv>
  <rv s="0">
    <fb>198.2</fb>
    <v>1</v>
  </rv>
  <rv s="0">
    <fb>6668315</fb>
    <v>2</v>
  </rv>
  <rv s="0">
    <fb>44600</fb>
    <v>0</v>
  </rv>
  <rv s="0">
    <fb>208.73</fb>
    <v>1</v>
  </rv>
  <rv s="0">
    <fb>200.37</fb>
    <v>1</v>
  </rv>
  <rv s="0">
    <fb>209.24719999999999</fb>
    <v>1</v>
  </rv>
  <rv s="0">
    <fb>196.75</fb>
    <v>1</v>
  </rv>
  <rv s="0">
    <fb>4639061</fb>
    <v>2</v>
  </rv>
  <rv s="0">
    <fb>44601</fb>
    <v>0</v>
  </rv>
  <rv s="0">
    <fb>214.5</fb>
    <v>1</v>
  </rv>
  <rv s="0">
    <fb>210.18</fb>
    <v>1</v>
  </rv>
  <rv s="0">
    <fb>215.25</fb>
    <v>1</v>
  </rv>
  <rv s="0">
    <fb>207.61</fb>
    <v>1</v>
  </rv>
  <rv s="0">
    <fb>3811658</fb>
    <v>2</v>
  </rv>
  <rv s="0">
    <fb>44602</fb>
    <v>0</v>
  </rv>
  <rv s="0">
    <fb>204.77</fb>
    <v>1</v>
  </rv>
  <rv s="0">
    <fb>210.57</fb>
    <v>1</v>
  </rv>
  <rv s="0">
    <fb>217.49</fb>
    <v>1</v>
  </rv>
  <rv s="0">
    <fb>202.86</fb>
    <v>1</v>
  </rv>
  <rv s="0">
    <fb>4587434</fb>
    <v>2</v>
  </rv>
  <rv s="0">
    <fb>44603</fb>
    <v>0</v>
  </rv>
  <rv s="0">
    <fb>194.53</fb>
    <v>1</v>
  </rv>
  <rv s="0">
    <fb>205.8</fb>
    <v>1</v>
  </rv>
  <rv s="0">
    <fb>205.98</fb>
    <v>1</v>
  </rv>
  <rv s="0">
    <fb>191.02</fb>
    <v>1</v>
  </rv>
  <rv s="0">
    <fb>5054238</fb>
    <v>2</v>
  </rv>
  <rv s="0">
    <fb>44606</fb>
    <v>0</v>
  </rv>
  <rv s="0">
    <fb>195.25</fb>
    <v>1</v>
  </rv>
  <rv s="0">
    <fb>193.48480000000001</fb>
    <v>1</v>
  </rv>
  <rv s="0">
    <fb>203.5575</fb>
    <v>1</v>
  </rv>
  <rv s="0">
    <fb>193.46010000000001</fb>
    <v>1</v>
  </rv>
  <rv s="0">
    <fb>4528089</fb>
    <v>2</v>
  </rv>
  <rv s="0">
    <fb>44607</fb>
    <v>0</v>
  </rv>
  <rv s="0">
    <fb>208.95</fb>
    <v>1</v>
  </rv>
  <rv s="0">
    <fb>202.31</fb>
    <v>1</v>
  </rv>
  <rv s="0">
    <fb>209.31</fb>
    <v>1</v>
  </rv>
  <rv s="0">
    <fb>201.18</fb>
    <v>1</v>
  </rv>
  <rv s="0">
    <fb>3714304</fb>
    <v>2</v>
  </rv>
  <rv s="0">
    <fb>44608</fb>
    <v>0</v>
  </rv>
  <rv s="0">
    <fb>207.96</fb>
    <v>1</v>
  </rv>
  <rv s="0">
    <fb>205.38</fb>
    <v>1</v>
  </rv>
  <rv s="0">
    <fb>214.02</fb>
    <v>1</v>
  </rv>
  <rv s="0">
    <fb>203.83349999999999</fb>
    <v>1</v>
  </rv>
  <rv s="0">
    <fb>3593552</fb>
    <v>2</v>
  </rv>
  <rv s="0">
    <fb>44609</fb>
    <v>0</v>
  </rv>
  <rv s="0">
    <fb>191.92</fb>
    <v>1</v>
  </rv>
  <rv s="0">
    <fb>202.1</fb>
    <v>1</v>
  </rv>
  <rv s="0">
    <fb>206.30600000000001</fb>
    <v>1</v>
  </rv>
  <rv s="0">
    <fb>188.93</fb>
    <v>1</v>
  </rv>
  <rv s="0">
    <fb>4740622</fb>
    <v>2</v>
  </rv>
  <rv s="0">
    <fb>44610</fb>
    <v>0</v>
  </rv>
  <rv s="0">
    <fb>189.16</fb>
    <v>1</v>
  </rv>
  <rv s="0">
    <fb>191.08</fb>
    <v>1</v>
  </rv>
  <rv s="0">
    <fb>192.72</fb>
    <v>1</v>
  </rv>
  <rv s="0">
    <fb>180.5444</fb>
    <v>1</v>
  </rv>
  <rv s="0">
    <fb>4502229</fb>
    <v>2</v>
  </rv>
  <rv s="0">
    <fb>44614</fb>
    <v>0</v>
  </rv>
  <rv s="0">
    <fb>176.76</fb>
    <v>1</v>
  </rv>
  <rv s="0">
    <fb>180.87</fb>
    <v>1</v>
  </rv>
  <rv s="0">
    <fb>185.75</fb>
    <v>1</v>
  </rv>
  <rv s="0">
    <fb>173.16</fb>
    <v>1</v>
  </rv>
  <rv s="0">
    <fb>4472786</fb>
    <v>2</v>
  </rv>
  <rv s="0">
    <fb>44615</fb>
    <v>0</v>
  </rv>
  <rv s="0">
    <fb>172.74</fb>
    <v>1</v>
  </rv>
  <rv s="0">
    <fb>180.69</fb>
    <v>1</v>
  </rv>
  <rv s="0">
    <fb>183.34</fb>
    <v>1</v>
  </rv>
  <rv s="0">
    <fb>171.77430000000001</fb>
    <v>1</v>
  </rv>
  <rv s="0">
    <fb>3892472</fb>
    <v>2</v>
  </rv>
  <rv s="0">
    <fb>44616</fb>
    <v>0</v>
  </rv>
  <rv s="0">
    <fb>179.56</fb>
    <v>1</v>
  </rv>
  <rv s="0">
    <fb>159.08000000000001</fb>
    <v>1</v>
  </rv>
  <rv s="0">
    <fb>183</fb>
    <v>1</v>
  </rv>
  <rv s="0">
    <fb>155.91999999999999</fb>
    <v>1</v>
  </rv>
  <rv s="0">
    <fb>8133964</fb>
    <v>2</v>
  </rv>
  <rv s="0">
    <fb>44617</fb>
    <v>0</v>
  </rv>
  <rv s="0">
    <fb>176.83</fb>
    <v>1</v>
  </rv>
  <rv s="0">
    <fb>180.24</fb>
    <v>1</v>
  </rv>
  <rv s="0">
    <fb>182.0899</fb>
    <v>1</v>
  </rv>
  <rv s="0">
    <fb>170.4024</fb>
    <v>1</v>
  </rv>
  <rv s="0">
    <fb>6836807</fb>
    <v>2</v>
  </rv>
  <rv s="0">
    <fb>44620</fb>
    <v>0</v>
  </rv>
  <rv s="0">
    <fb>190.77</fb>
    <v>1</v>
  </rv>
  <rv s="0">
    <fb>172.5</fb>
    <v>1</v>
  </rv>
  <rv s="0">
    <fb>192.23</fb>
    <v>1</v>
  </rv>
  <rv s="0">
    <fb>172.09</fb>
    <v>1</v>
  </rv>
  <rv s="0">
    <fb>8036264</fb>
    <v>2</v>
  </rv>
  <rv s="0">
    <fb>44621</fb>
    <v>0</v>
  </rv>
  <rv s="0">
    <fb>196.17</fb>
    <v>1</v>
  </rv>
  <rv s="0">
    <fb>196.28</fb>
    <v>1</v>
  </rv>
  <rv s="0">
    <fb>205.88</fb>
    <v>1</v>
  </rv>
  <rv s="0">
    <fb>189.63</fb>
    <v>1</v>
  </rv>
  <rv s="0">
    <fb>7779188</fb>
    <v>2</v>
  </rv>
  <rv s="0">
    <fb>44622</fb>
    <v>0</v>
  </rv>
  <rv s="0">
    <fb>194.5</fb>
    <v>1</v>
  </rv>
  <rv s="0">
    <fb>192.26</fb>
    <v>1</v>
  </rv>
  <rv s="0">
    <fb>196.1499</fb>
    <v>1</v>
  </rv>
  <rv s="0">
    <fb>189.51</fb>
    <v>1</v>
  </rv>
  <rv s="0">
    <fb>3414149</fb>
    <v>2</v>
  </rv>
  <rv s="0">
    <fb>44623</fb>
    <v>0</v>
  </rv>
  <rv s="0">
    <fb>178.03</fb>
    <v>1</v>
  </rv>
  <rv s="0">
    <fb>194.71</fb>
    <v>1</v>
  </rv>
  <rv s="0">
    <fb>194.92</fb>
    <v>1</v>
  </rv>
  <rv s="0">
    <fb>177.15010000000001</fb>
    <v>1</v>
  </rv>
  <rv s="0">
    <fb>3734379</fb>
    <v>2</v>
  </rv>
  <rv s="0">
    <fb>44624</fb>
    <v>0</v>
  </rv>
  <rv s="0">
    <fb>165.75</fb>
    <v>1</v>
  </rv>
  <rv s="0">
    <fb>177.60499999999999</fb>
    <v>1</v>
  </rv>
  <rv s="0">
    <fb>178.66399999999999</fb>
    <v>1</v>
  </rv>
  <rv s="0">
    <fb>162.16030000000001</fb>
    <v>1</v>
  </rv>
  <rv s="0">
    <fb>5861262</fb>
    <v>2</v>
  </rv>
  <rv s="0">
    <fb>44627</fb>
    <v>0</v>
  </rv>
  <rv s="0">
    <fb>161.13999999999999</fb>
    <v>1</v>
  </rv>
  <rv s="0">
    <fb>168.25</fb>
    <v>1</v>
  </rv>
  <rv s="0">
    <fb>172.97989999999999</fb>
    <v>1</v>
  </rv>
  <rv s="0">
    <fb>160.22999999999999</fb>
    <v>1</v>
  </rv>
  <rv s="0">
    <fb>4424038</fb>
    <v>2</v>
  </rv>
  <rv s="0">
    <fb>44628</fb>
    <v>0</v>
  </rv>
  <rv s="0">
    <fb>161.99</fb>
    <v>1</v>
  </rv>
  <rv s="0">
    <fb>160.1</fb>
    <v>1</v>
  </rv>
  <rv s="0">
    <fb>168.35</fb>
    <v>1</v>
  </rv>
  <rv s="0">
    <fb>156.53</fb>
    <v>1</v>
  </rv>
  <rv s="0">
    <fb>3840779</fb>
    <v>2</v>
  </rv>
  <rv s="0">
    <fb>44629</fb>
    <v>0</v>
  </rv>
  <rv s="0">
    <fb>178.97</fb>
    <v>1</v>
  </rv>
  <rv s="0">
    <fb>174.26</fb>
    <v>1</v>
  </rv>
  <rv s="0">
    <fb>181.45</fb>
    <v>1</v>
  </rv>
  <rv s="0">
    <fb>173.51</fb>
    <v>1</v>
  </rv>
  <rv s="0">
    <fb>4945198</fb>
    <v>2</v>
  </rv>
  <rv s="0">
    <fb>44630</fb>
    <v>0</v>
  </rv>
  <rv s="0">
    <fb>172.97</fb>
    <v>1</v>
  </rv>
  <rv s="0">
    <fb>173.13499999999999</fb>
    <v>1</v>
  </rv>
  <rv s="0">
    <fb>174.49</fb>
    <v>1</v>
  </rv>
  <rv s="0">
    <fb>168.1001</fb>
    <v>1</v>
  </rv>
  <rv s="0">
    <fb>2670643</fb>
    <v>2</v>
  </rv>
  <rv s="0">
    <fb>44631</fb>
    <v>0</v>
  </rv>
  <rv s="0">
    <fb>160.07</fb>
    <v>1</v>
  </rv>
  <rv s="0">
    <fb>175.35</fb>
    <v>1</v>
  </rv>
  <rv s="0">
    <fb>175.75</fb>
    <v>1</v>
  </rv>
  <rv s="0">
    <fb>160</fb>
    <v>1</v>
  </rv>
  <rv s="0">
    <fb>3660530</fb>
    <v>2</v>
  </rv>
  <rv s="0">
    <fb>44634</fb>
    <v>0</v>
  </rv>
  <rv s="0">
    <fb>153.19</fb>
    <v>1</v>
  </rv>
  <rv s="0">
    <fb>159.99</fb>
    <v>1</v>
  </rv>
  <rv s="0">
    <fb>161.69999999999999</fb>
    <v>1</v>
  </rv>
  <rv s="0">
    <fb>150.41999999999999</fb>
    <v>1</v>
  </rv>
  <rv s="0">
    <fb>4450007</fb>
    <v>2</v>
  </rv>
  <rv s="0">
    <fb>44635</fb>
    <v>0</v>
  </rv>
  <rv s="0">
    <fb>155.97999999999999</fb>
    <v>1</v>
  </rv>
  <rv s="0">
    <fb>152.9</fb>
    <v>1</v>
  </rv>
  <rv s="0">
    <fb>156.41999999999999</fb>
    <v>1</v>
  </rv>
  <rv s="0">
    <fb>150.12</fb>
    <v>1</v>
  </rv>
  <rv s="0">
    <fb>4245352</fb>
    <v>2</v>
  </rv>
  <rv s="0">
    <fb>44636</fb>
    <v>0</v>
  </rv>
  <rv s="0">
    <fb>172.53</fb>
    <v>1</v>
  </rv>
  <rv s="0">
    <fb>160.465</fb>
    <v>1</v>
  </rv>
  <rv s="0">
    <fb>173.065</fb>
    <v>1</v>
  </rv>
  <rv s="0">
    <fb>5974284</fb>
    <v>2</v>
  </rv>
  <rv s="0">
    <fb>44637</fb>
    <v>0</v>
  </rv>
  <rv s="0">
    <fb>177.22</fb>
    <v>1</v>
  </rv>
  <rv s="0">
    <fb>170.73</fb>
    <v>1</v>
  </rv>
  <rv s="0">
    <fb>177.5</fb>
    <v>1</v>
  </rv>
  <rv s="0">
    <fb>168</fb>
    <v>1</v>
  </rv>
  <rv s="0">
    <fb>2975921</fb>
    <v>2</v>
  </rv>
  <rv s="0">
    <fb>44638</fb>
    <v>0</v>
  </rv>
  <rv s="0">
    <fb>185.94</fb>
    <v>1</v>
  </rv>
  <rv s="0">
    <fb>186.69</fb>
    <v>1</v>
  </rv>
  <rv s="0">
    <fb>175</fb>
    <v>1</v>
  </rv>
  <rv s="0">
    <fb>4835706</fb>
    <v>2</v>
  </rv>
  <rv s="0">
    <fb>44641</fb>
    <v>0</v>
  </rv>
  <rv s="0">
    <fb>176.81</fb>
    <v>1</v>
  </rv>
  <rv s="0">
    <fb>181.8</fb>
    <v>1</v>
  </rv>
  <rv s="0">
    <fb>183.59</fb>
    <v>1</v>
  </rv>
  <rv s="0">
    <fb>171.7</fb>
    <v>1</v>
  </rv>
  <rv s="0">
    <fb>4214007</fb>
    <v>2</v>
  </rv>
  <rv s="0">
    <fb>44642</fb>
    <v>0</v>
  </rv>
  <rv s="0">
    <fb>186.08</fb>
    <v>1</v>
  </rv>
  <rv s="0">
    <fb>180.49799999999999</fb>
    <v>1</v>
  </rv>
  <rv s="0">
    <fb>188.8142</fb>
    <v>1</v>
  </rv>
  <rv s="0">
    <fb>178.5</fb>
    <v>1</v>
  </rv>
  <rv s="0">
    <fb>4086096</fb>
    <v>2</v>
  </rv>
  <rv s="0">
    <fb>44643</fb>
    <v>0</v>
  </rv>
  <rv s="0">
    <fb>183.11</fb>
    <v>1</v>
  </rv>
  <rv s="0">
    <fb>184.72</fb>
    <v>1</v>
  </rv>
  <rv s="0">
    <fb>189.55</fb>
    <v>1</v>
  </rv>
  <rv s="0">
    <fb>2311942</fb>
    <v>2</v>
  </rv>
  <rv s="0">
    <fb>44644</fb>
    <v>0</v>
  </rv>
  <rv s="0">
    <fb>190.19</fb>
    <v>1</v>
  </rv>
  <rv s="0">
    <fb>185.26</fb>
    <v>1</v>
  </rv>
  <rv s="0">
    <fb>179.5</fb>
    <v>1</v>
  </rv>
  <rv s="0">
    <fb>3536524</fb>
    <v>2</v>
  </rv>
  <rv s="0">
    <fb>44645</fb>
    <v>0</v>
  </rv>
  <rv s="0">
    <fb>186.71</fb>
    <v>1</v>
  </rv>
  <rv s="0">
    <fb>195.7</fb>
    <v>1</v>
  </rv>
  <rv s="0">
    <fb>182.7953</fb>
    <v>1</v>
  </rv>
  <rv s="0">
    <fb>3598289</fb>
    <v>2</v>
  </rv>
  <rv s="0">
    <fb>44648</fb>
    <v>0</v>
  </rv>
  <rv s="0">
    <fb>201.41</fb>
    <v>1</v>
  </rv>
  <rv s="0">
    <fb>193.31</fb>
    <v>1</v>
  </rv>
  <rv s="0">
    <fb>203.27</fb>
    <v>1</v>
  </rv>
  <rv s="0">
    <fb>193.01</fb>
    <v>1</v>
  </rv>
  <rv s="0">
    <fb>6623976</fb>
    <v>2</v>
  </rv>
  <rv s="0">
    <fb>44649</fb>
    <v>0</v>
  </rv>
  <rv s="0">
    <fb>204.53</fb>
    <v>1</v>
  </rv>
  <rv s="0">
    <fb>198.95</fb>
    <v>1</v>
  </rv>
  <rv s="0">
    <fb>206.79</fb>
    <v>1</v>
  </rv>
  <rv s="0">
    <fb>194.05</fb>
    <v>1</v>
  </rv>
  <rv s="0">
    <fb>4811453</fb>
    <v>2</v>
  </rv>
  <rv s="0">
    <fb>44650</fb>
    <v>0</v>
  </rv>
  <rv s="0">
    <fb>196.7</fb>
    <v>1</v>
  </rv>
  <rv s="0">
    <fb>201.29</fb>
    <v>1</v>
  </rv>
  <rv s="0">
    <fb>206.33</fb>
    <v>1</v>
  </rv>
  <rv s="0">
    <fb>194.755</fb>
    <v>1</v>
  </rv>
  <rv s="0">
    <fb>3775930</fb>
    <v>2</v>
  </rv>
  <rv s="0">
    <fb>44651</fb>
    <v>0</v>
  </rv>
  <rv s="0">
    <fb>189.86</fb>
    <v>1</v>
  </rv>
  <rv s="0">
    <fb>197.25</fb>
    <v>1</v>
  </rv>
  <rv s="0">
    <fb>198.08</fb>
    <v>1</v>
  </rv>
  <rv s="0">
    <fb>189.56</fb>
    <v>1</v>
  </rv>
  <rv s="0">
    <fb>2999155</fb>
    <v>2</v>
  </rv>
  <rv s="0">
    <fb>44652</fb>
    <v>0</v>
  </rv>
  <rv s="0">
    <fb>186.96</fb>
    <v>1</v>
  </rv>
  <rv s="0">
    <fb>191.87</fb>
    <v>1</v>
  </rv>
  <rv s="0">
    <fb>184.38499999999999</fb>
    <v>1</v>
  </rv>
  <rv s="0">
    <fb>2975933</fb>
    <v>2</v>
  </rv>
  <rv s="0">
    <fb>44655</fb>
    <v>0</v>
  </rv>
  <rv s="0">
    <fb>191.65</fb>
    <v>1</v>
  </rv>
  <rv s="0">
    <fb>187.34</fb>
    <v>1</v>
  </rv>
  <rv s="0">
    <fb>193.07</fb>
    <v>1</v>
  </rv>
  <rv s="0">
    <fb>186.16</fb>
    <v>1</v>
  </rv>
  <rv s="0">
    <fb>2495856</fb>
    <v>2</v>
  </rv>
  <rv s="0">
    <fb>44656</fb>
    <v>0</v>
  </rv>
  <rv s="0">
    <fb>177.17</fb>
    <v>1</v>
  </rv>
  <rv s="0">
    <fb>189.76</fb>
    <v>1</v>
  </rv>
  <rv s="0">
    <fb>191.32499999999999</fb>
    <v>1</v>
  </rv>
  <rv s="0">
    <fb>176.26</fb>
    <v>1</v>
  </rv>
  <rv s="0">
    <fb>5012770</fb>
    <v>2</v>
  </rv>
  <rv s="0">
    <fb>44657</fb>
    <v>0</v>
  </rv>
  <rv s="0">
    <fb>166.84</fb>
    <v>1</v>
  </rv>
  <rv s="0">
    <fb>172.83</fb>
    <v>1</v>
  </rv>
  <rv s="0">
    <fb>174.32499999999999</fb>
    <v>1</v>
  </rv>
  <rv s="0">
    <fb>165.01</fb>
    <v>1</v>
  </rv>
  <rv s="0">
    <fb>4675252</fb>
    <v>2</v>
  </rv>
  <rv s="0">
    <fb>44658</fb>
    <v>0</v>
  </rv>
  <rv s="0">
    <fb>166.19</fb>
    <v>1</v>
  </rv>
  <rv s="0">
    <fb>166.71</fb>
    <v>1</v>
  </rv>
  <rv s="0">
    <fb>169.4152</fb>
    <v>1</v>
  </rv>
  <rv s="0">
    <fb>160.67500000000001</fb>
    <v>1</v>
  </rv>
  <rv s="0">
    <fb>3093646</fb>
    <v>2</v>
  </rv>
  <rv s="0">
    <fb>44659</fb>
    <v>0</v>
  </rv>
  <rv s="0">
    <fb>160.94</fb>
    <v>1</v>
  </rv>
  <rv s="0">
    <fb>165.21</fb>
    <v>1</v>
  </rv>
  <rv s="0">
    <fb>166</fb>
    <v>1</v>
  </rv>
  <rv s="0">
    <fb>160.13249999999999</fb>
    <v>1</v>
  </rv>
  <rv s="0">
    <fb>2950965</fb>
    <v>2</v>
  </rv>
  <rv s="0">
    <fb>44662</fb>
    <v>0</v>
  </rv>
  <rv s="0">
    <fb>153.87</fb>
    <v>1</v>
  </rv>
  <rv s="0">
    <fb>156.57</fb>
    <v>1</v>
  </rv>
  <rv s="0">
    <fb>157.55500000000001</fb>
    <v>1</v>
  </rv>
  <rv s="0">
    <fb>151.72999999999999</fb>
    <v>1</v>
  </rv>
  <rv s="0">
    <fb>4305772</fb>
    <v>2</v>
  </rv>
  <rv s="0">
    <fb>44663</fb>
    <v>0</v>
  </rv>
  <rv s="0">
    <fb>149.85</fb>
    <v>1</v>
  </rv>
  <rv s="0">
    <fb>158.07</fb>
    <v>1</v>
  </rv>
  <rv s="0">
    <fb>162.44</fb>
    <v>1</v>
  </rv>
  <rv s="0">
    <fb>149.41</fb>
    <v>1</v>
  </rv>
  <rv s="0">
    <fb>4654416</fb>
    <v>2</v>
  </rv>
  <rv s="0">
    <fb>44664</fb>
    <v>0</v>
  </rv>
  <rv s="0">
    <fb>154.79</fb>
    <v>1</v>
  </rv>
  <rv s="0">
    <fb>149.03</fb>
    <v>1</v>
  </rv>
  <rv s="0">
    <fb>156.15989999999999</fb>
    <v>1</v>
  </rv>
  <rv s="0">
    <fb>147.80000000000001</fb>
    <v>1</v>
  </rv>
  <rv s="0">
    <fb>3740506</fb>
    <v>2</v>
  </rv>
  <rv s="0">
    <fb>44665</fb>
    <v>0</v>
  </rv>
  <rv s="0">
    <fb>147.29</fb>
    <v>1</v>
  </rv>
  <rv s="0">
    <fb>153.54</fb>
    <v>1</v>
  </rv>
  <rv s="0">
    <fb>154</fb>
    <v>1</v>
  </rv>
  <rv s="0">
    <fb>146.82</fb>
    <v>1</v>
  </rv>
  <rv s="0">
    <fb>4082228</fb>
    <v>2</v>
  </rv>
  <rv s="0">
    <fb>44669</fb>
    <v>0</v>
  </rv>
  <rv s="0">
    <fb>145.16</fb>
    <v>1</v>
  </rv>
  <rv s="0">
    <fb>145.44999999999999</fb>
    <v>1</v>
  </rv>
  <rv s="0">
    <fb>149.5</fb>
    <v>1</v>
  </rv>
  <rv s="0">
    <fb>140.53030000000001</fb>
    <v>1</v>
  </rv>
  <rv s="0">
    <fb>4668692</fb>
    <v>2</v>
  </rv>
  <rv s="0">
    <fb>44670</fb>
    <v>0</v>
  </rv>
  <rv s="0">
    <fb>151.27000000000001</fb>
    <v>1</v>
  </rv>
  <rv s="0">
    <fb>146.02000000000001</fb>
    <v>1</v>
  </rv>
  <rv s="0">
    <fb>152.1</fb>
    <v>1</v>
  </rv>
  <rv s="0">
    <fb>144.44999999999999</fb>
    <v>1</v>
  </rv>
  <rv s="0">
    <fb>2915996</fb>
    <v>2</v>
  </rv>
  <rv s="0">
    <fb>44671</fb>
    <v>0</v>
  </rv>
  <rv s="0">
    <fb>147.13</fb>
    <v>1</v>
  </rv>
  <rv s="0">
    <fb>154.92500000000001</fb>
    <v>1</v>
  </rv>
  <rv s="0">
    <fb>154.96</fb>
    <v>1</v>
  </rv>
  <rv s="0">
    <fb>144.85</fb>
    <v>1</v>
  </rv>
  <rv s="0">
    <fb>3485996</fb>
    <v>2</v>
  </rv>
  <rv s="0">
    <fb>44672</fb>
    <v>0</v>
  </rv>
  <rv s="0">
    <fb>137.32</fb>
    <v>1</v>
  </rv>
  <rv s="0">
    <fb>151.97</fb>
    <v>1</v>
  </rv>
  <rv s="0">
    <fb>153.44</fb>
    <v>1</v>
  </rv>
  <rv s="0">
    <fb>135.31</fb>
    <v>1</v>
  </rv>
  <rv s="0">
    <fb>6252855</fb>
    <v>2</v>
  </rv>
  <rv s="0">
    <fb>44673</fb>
    <v>0</v>
  </rv>
  <rv s="0">
    <fb>131.52000000000001</fb>
    <v>1</v>
  </rv>
  <rv s="0">
    <fb>137.29</fb>
    <v>1</v>
  </rv>
  <rv s="0">
    <fb>141.19990000000001</fb>
    <v>1</v>
  </rv>
  <rv s="0">
    <fb>131.25</fb>
    <v>1</v>
  </rv>
  <rv s="0">
    <fb>5162150</fb>
    <v>2</v>
  </rv>
  <rv s="0">
    <fb>44676</fb>
    <v>0</v>
  </rv>
  <rv s="0">
    <fb>135.13999999999999</fb>
    <v>1</v>
  </rv>
  <rv s="0">
    <fb>130.01</fb>
    <v>1</v>
  </rv>
  <rv s="0">
    <fb>137.35</fb>
    <v>1</v>
  </rv>
  <rv s="0">
    <fb>129.29</fb>
    <v>1</v>
  </rv>
  <rv s="0">
    <fb>4066524</fb>
    <v>2</v>
  </rv>
  <rv s="0">
    <fb>44677</fb>
    <v>0</v>
  </rv>
  <rv s="0">
    <fb>127.15</fb>
    <v>1</v>
  </rv>
  <rv s="0">
    <fb>136.77000000000001</fb>
    <v>1</v>
  </rv>
  <rv s="0">
    <fb>126.515</fb>
    <v>1</v>
  </rv>
  <rv s="0">
    <fb>3717615</fb>
    <v>2</v>
  </rv>
  <rv s="0">
    <fb>44678</fb>
    <v>0</v>
  </rv>
  <rv s="0">
    <fb>122.55</fb>
    <v>1</v>
  </rv>
  <rv s="0">
    <fb>125.28</fb>
    <v>1</v>
  </rv>
  <rv s="0">
    <fb>130.71</fb>
    <v>1</v>
  </rv>
  <rv s="0">
    <fb>121.98</fb>
    <v>1</v>
  </rv>
  <rv s="0">
    <fb>4658455</fb>
    <v>2</v>
  </rv>
  <rv s="0">
    <fb>44679</fb>
    <v>0</v>
  </rv>
  <rv s="0">
    <fb>122.69</fb>
    <v>1</v>
  </rv>
  <rv s="0">
    <fb>123.69</fb>
    <v>1</v>
  </rv>
  <rv s="0">
    <fb>126.39</fb>
    <v>1</v>
  </rv>
  <rv s="0">
    <fb>113.32</fb>
    <v>1</v>
  </rv>
  <rv s="0">
    <fb>8070894</fb>
    <v>2</v>
  </rv>
  <rv s="0">
    <fb>44680</fb>
    <v>0</v>
  </rv>
  <rv s="0">
    <fb>112.71</fb>
    <v>1</v>
  </rv>
  <rv s="0">
    <fb>121.1</fb>
    <v>1</v>
  </rv>
  <rv s="0">
    <fb>129.09</fb>
    <v>1</v>
  </rv>
  <rv s="0">
    <fb>112.14</fb>
    <v>1</v>
  </rv>
  <rv s="0">
    <fb>5760916</fb>
    <v>2</v>
  </rv>
  <rv s="0">
    <fb>44683</fb>
    <v>0</v>
  </rv>
  <rv s="0">
    <fb>121.34</fb>
    <v>1</v>
  </rv>
  <rv s="0">
    <fb>113.07</fb>
    <v>1</v>
  </rv>
  <rv s="0">
    <fb>122.29</fb>
    <v>1</v>
  </rv>
  <rv s="0">
    <fb>111.8</fb>
    <v>1</v>
  </rv>
  <rv s="0">
    <fb>6229416</fb>
    <v>2</v>
  </rv>
  <rv s="0">
    <fb>44684</fb>
    <v>0</v>
  </rv>
  <rv s="0">
    <fb>123.56</fb>
    <v>1</v>
  </rv>
  <rv s="0">
    <fb>120.23</fb>
    <v>1</v>
  </rv>
  <rv s="0">
    <fb>129.4</fb>
    <v>1</v>
  </rv>
  <rv s="0">
    <fb>119.97</fb>
    <v>1</v>
  </rv>
  <rv s="0">
    <fb>5053170</fb>
    <v>2</v>
  </rv>
  <rv s="0">
    <fb>44685</fb>
    <v>0</v>
  </rv>
  <rv s="0">
    <fb>130.15</fb>
    <v>1</v>
  </rv>
  <rv s="0">
    <fb>124</fb>
    <v>1</v>
  </rv>
  <rv s="0">
    <fb>132.81</fb>
    <v>1</v>
  </rv>
  <rv s="0">
    <fb>116.2</fb>
    <v>1</v>
  </rv>
  <rv s="0">
    <fb>6492773</fb>
    <v>2</v>
  </rv>
  <rv s="0">
    <fb>44686</fb>
    <v>0</v>
  </rv>
  <rv s="0">
    <fb>114.25</fb>
    <v>1</v>
  </rv>
  <rv s="0">
    <fb>125</fb>
    <v>1</v>
  </rv>
  <rv s="0">
    <fb>125.64</fb>
    <v>1</v>
  </rv>
  <rv s="0">
    <fb>112.05</fb>
    <v>1</v>
  </rv>
  <rv s="0">
    <fb>7324390</fb>
    <v>2</v>
  </rv>
  <rv s="0">
    <fb>44687</fb>
    <v>0</v>
  </rv>
  <rv s="0">
    <fb>103.74</fb>
    <v>1</v>
  </rv>
  <rv s="0">
    <fb>112.5</fb>
    <v>1</v>
  </rv>
  <rv s="0">
    <fb>100.25</fb>
    <v>1</v>
  </rv>
  <rv s="0">
    <fb>9026454</fb>
    <v>2</v>
  </rv>
  <rv s="0">
    <fb>44690</fb>
    <v>0</v>
  </rv>
  <rv s="0">
    <fb>83.51</fb>
    <v>1</v>
  </rv>
  <rv s="0">
    <fb>96</fb>
    <v>1</v>
  </rv>
  <rv s="0">
    <fb>96.43</fb>
    <v>1</v>
  </rv>
  <rv s="0">
    <fb>81.78</fb>
    <v>1</v>
  </rv>
  <rv s="0">
    <fb>16845410</fb>
    <v>2</v>
  </rv>
  <rv s="0">
    <fb>44691</fb>
    <v>0</v>
  </rv>
  <rv s="0">
    <fb>72.989999999999995</fb>
    <v>1</v>
  </rv>
  <rv s="0">
    <fb>87</fb>
    <v>1</v>
  </rv>
  <rv s="0">
    <fb>89.38</fb>
    <v>1</v>
  </rv>
  <rv s="0">
    <fb>70.19</fb>
    <v>1</v>
  </rv>
  <rv s="0">
    <fb>31780044</fb>
    <v>2</v>
  </rv>
  <rv s="0">
    <fb>44692</fb>
    <v>0</v>
  </rv>
  <rv s="0">
    <fb>53.72</fb>
    <v>1</v>
  </rv>
  <rv s="0">
    <fb>54.844999999999999</fb>
    <v>1</v>
  </rv>
  <rv s="0">
    <fb>61.28</fb>
    <v>1</v>
  </rv>
  <rv s="0">
    <fb>50.15</fb>
    <v>1</v>
  </rv>
  <rv s="0">
    <fb>67080210</fb>
    <v>2</v>
  </rv>
  <rv s="0">
    <fb>44693</fb>
    <v>0</v>
  </rv>
  <rv s="0">
    <fb>58.5</fb>
    <v>1</v>
  </rv>
  <rv s="0">
    <fb>48.54</fb>
    <v>1</v>
  </rv>
  <rv s="0">
    <fb>60.3</fb>
    <v>1</v>
  </rv>
  <rv s="0">
    <fb>40.83</fb>
    <v>1</v>
  </rv>
  <rv s="0">
    <fb>58789009</fb>
    <v>2</v>
  </rv>
  <rv s="0">
    <fb>44694</fb>
    <v>0</v>
  </rv>
  <rv s="0">
    <fb>67.87</fb>
    <v>1</v>
  </rv>
  <rv s="0">
    <fb>69.260000000000005</fb>
    <v>1</v>
  </rv>
  <rv s="0">
    <fb>74.25</fb>
    <v>1</v>
  </rv>
  <rv s="0">
    <fb>65.5</fb>
    <v>1</v>
  </rv>
  <rv s="0">
    <fb>38264813</fb>
    <v>2</v>
  </rv>
  <rv s="0">
    <fb>44697</fb>
    <v>0</v>
  </rv>
  <rv s="0">
    <fb>61.7</fb>
    <v>1</v>
  </rv>
  <rv s="0">
    <fb>68.06</fb>
    <v>1</v>
  </rv>
  <rv s="0">
    <fb>68.08</fb>
    <v>1</v>
  </rv>
  <rv s="0">
    <fb>60.51</fb>
    <v>1</v>
  </rv>
  <rv s="0">
    <fb>18685889</fb>
    <v>2</v>
  </rv>
  <rv s="0">
    <fb>44698</fb>
    <v>0</v>
  </rv>
  <rv s="0">
    <fb>70</fb>
    <v>1</v>
  </rv>
  <rv s="0">
    <fb>66.2</fb>
    <v>1</v>
  </rv>
  <rv s="0">
    <fb>70.5</fb>
    <v>1</v>
  </rv>
  <rv s="0">
    <fb>63.110999999999997</fb>
    <v>1</v>
  </rv>
  <rv s="0">
    <fb>15868005</fb>
    <v>2</v>
  </rv>
  <rv s="0">
    <fb>44699</fb>
    <v>0</v>
  </rv>
  <rv s="0">
    <fb>63.03</fb>
    <v>1</v>
  </rv>
  <rv s="0">
    <fb>67.69</fb>
    <v>1</v>
  </rv>
  <rv s="0">
    <fb>71.81</fb>
    <v>1</v>
  </rv>
  <rv s="0">
    <fb>61.94</fb>
    <v>1</v>
  </rv>
  <rv s="0">
    <fb>17422703</fb>
    <v>2</v>
  </rv>
  <rv s="0">
    <fb>44700</fb>
    <v>0</v>
  </rv>
  <rv s="0">
    <fb>67.42</fb>
    <v>1</v>
  </rv>
  <rv s="0">
    <fb>65</fb>
    <v>1</v>
  </rv>
  <rv s="0">
    <fb>70.989999999999995</fb>
    <v>1</v>
  </rv>
  <rv s="0">
    <fb>63.61</fb>
    <v>1</v>
  </rv>
  <rv s="0">
    <fb>15410061</fb>
    <v>2</v>
  </rv>
  <rv s="0">
    <fb>44701</fb>
    <v>0</v>
  </rv>
  <rv s="0">
    <fb>66.150000000000006</fb>
    <v>1</v>
  </rv>
  <rv s="0">
    <fb>69.37</fb>
    <v>1</v>
  </rv>
  <rv s="0">
    <fb>70.739999999999995</fb>
    <v>1</v>
  </rv>
  <rv s="0">
    <fb>62.05</fb>
    <v>1</v>
  </rv>
  <rv s="0">
    <fb>15166300</fb>
    <v>2</v>
  </rv>
  <rv s="0">
    <fb>44704</fb>
    <v>0</v>
  </rv>
  <rv s="0">
    <fb>66.099999999999994</fb>
    <v>1</v>
  </rv>
  <rv s="0">
    <fb>65.540000000000006</fb>
    <v>1</v>
  </rv>
  <rv s="0">
    <fb>68.650000000000006</fb>
    <v>1</v>
  </rv>
  <rv s="0">
    <fb>62.35</fb>
    <v>1</v>
  </rv>
  <rv s="0">
    <fb>12055671</fb>
    <v>2</v>
  </rv>
  <rv s="0">
    <fb>44705</fb>
    <v>0</v>
  </rv>
  <rv s="0">
    <fb>61.36</fb>
    <v>1</v>
  </rv>
  <rv s="0">
    <fb>64.56</fb>
    <v>1</v>
  </rv>
  <rv s="0">
    <fb>59.12</fb>
    <v>1</v>
  </rv>
  <rv s="0">
    <fb>10714877</fb>
    <v>2</v>
  </rv>
  <rv s="0">
    <fb>44706</fb>
    <v>0</v>
  </rv>
  <rv s="0">
    <fb>67.17</fb>
    <v>1</v>
  </rv>
  <rv s="0">
    <fb>61.07</fb>
    <v>1</v>
  </rv>
  <rv s="0">
    <fb>68.5</fb>
    <v>1</v>
  </rv>
  <rv s="0">
    <fb>60.99</fb>
    <v>1</v>
  </rv>
  <rv s="0">
    <fb>11061966</fb>
    <v>2</v>
  </rv>
  <rv s="0">
    <fb>44707</fb>
    <v>0</v>
  </rv>
  <rv s="0">
    <fb>69.87</fb>
    <v>1</v>
  </rv>
  <rv s="0">
    <fb>63.97</fb>
    <v>1</v>
  </rv>
  <rv s="0">
    <fb>71.17</fb>
    <v>1</v>
  </rv>
  <rv s="0">
    <fb>62.3</fb>
    <v>1</v>
  </rv>
  <rv s="0">
    <fb>12000226</fb>
    <v>2</v>
  </rv>
  <rv s="0">
    <fb>44708</fb>
    <v>0</v>
  </rv>
  <rv s="0">
    <fb>75.319999999999993</fb>
    <v>1</v>
  </rv>
  <rv s="0">
    <fb>69.84</fb>
    <v>1</v>
  </rv>
  <rv s="0">
    <fb>77.180000000000007</fb>
    <v>1</v>
  </rv>
  <rv s="0">
    <fb>14112792</fb>
    <v>2</v>
  </rv>
  <rv s="0">
    <fb>44712</fb>
    <v>0</v>
  </rv>
  <rv s="0">
    <fb>78.099999999999994</fb>
    <v>1</v>
  </rv>
  <rv s="0">
    <fb>80</fb>
    <v>1</v>
  </rv>
  <rv s="0">
    <fb>83.32</fb>
    <v>1</v>
  </rv>
  <rv s="0">
    <fb>75.599999999999994</fb>
    <v>1</v>
  </rv>
  <rv s="0">
    <fb>22623167</fb>
    <v>2</v>
  </rv>
  <rv s="0">
    <fb>44713</fb>
    <v>0</v>
  </rv>
  <rv s="0">
    <fb>68.63</fb>
    <v>1</v>
  </rv>
  <rv s="0">
    <fb>77.5</fb>
    <v>1</v>
  </rv>
  <rv s="0">
    <fb>77.8</fb>
    <v>1</v>
  </rv>
  <rv s="0">
    <fb>67.8</fb>
    <v>1</v>
  </rv>
  <rv s="0">
    <fb>14608492</fb>
    <v>2</v>
  </rv>
  <rv s="0">
    <fb>44714</fb>
    <v>0</v>
  </rv>
  <rv s="0">
    <fb>73.819999999999993</fb>
    <v>1</v>
  </rv>
  <rv s="0">
    <fb>74.48</fb>
    <v>1</v>
  </rv>
  <rv s="0">
    <fb>67.28</fb>
    <v>1</v>
  </rv>
  <rv s="0">
    <fb>8643601</fb>
    <v>2</v>
  </rv>
  <rv s="0">
    <fb>44715</fb>
    <v>0</v>
  </rv>
  <rv s="0">
    <fb>66.69</fb>
    <v>1</v>
  </rv>
  <rv s="0">
    <fb>69.39</fb>
    <v>1</v>
  </rv>
  <rv s="0">
    <fb>65.61</fb>
    <v>1</v>
  </rv>
  <rv s="0">
    <fb>10213584</fb>
    <v>2</v>
  </rv>
  <rv s="0">
    <fb>44718</fb>
    <v>0</v>
  </rv>
  <rv s="0">
    <fb>70.67</fb>
    <v>1</v>
  </rv>
  <rv s="0">
    <fb>70.760000000000005</fb>
    <v>1</v>
  </rv>
  <rv s="0">
    <fb>74.11</fb>
    <v>1</v>
  </rv>
  <rv s="0">
    <fb>68.430000000000007</fb>
    <v>1</v>
  </rv>
  <rv s="0">
    <fb>9352377</fb>
    <v>2</v>
  </rv>
  <rv s="0">
    <fb>44719</fb>
    <v>0</v>
  </rv>
  <rv s="0">
    <fb>69.569999999999993</fb>
    <v>1</v>
  </rv>
  <rv s="0">
    <fb>67.31</fb>
    <v>1</v>
  </rv>
  <rv s="0">
    <fb>69.97</fb>
    <v>1</v>
  </rv>
  <rv s="0">
    <fb>64.36</fb>
    <v>1</v>
  </rv>
  <rv s="0">
    <fb>8485074</fb>
    <v>2</v>
  </rv>
  <rv s="0">
    <fb>44720</fb>
    <v>0</v>
  </rv>
  <rv s="0">
    <fb>69.2</fb>
    <v>1</v>
  </rv>
  <rv s="0">
    <fb>69.23</fb>
    <v>1</v>
  </rv>
  <rv s="0">
    <fb>72.98</fb>
    <v>1</v>
  </rv>
  <rv s="0">
    <fb>68.3001</fb>
    <v>1</v>
  </rv>
  <rv s="0">
    <fb>6276638</fb>
    <v>2</v>
  </rv>
  <rv s="0">
    <fb>44721</fb>
    <v>0</v>
  </rv>
  <rv s="0">
    <fb>63.76</fb>
    <v>1</v>
  </rv>
  <rv s="0">
    <fb>69.08</fb>
    <v>1</v>
  </rv>
  <rv s="0">
    <fb>69.38</fb>
    <v>1</v>
  </rv>
  <rv s="0">
    <fb>63.12</fb>
    <v>1</v>
  </rv>
  <rv s="0">
    <fb>9349323</fb>
    <v>2</v>
  </rv>
  <rv s="0">
    <fb>44722</fb>
    <v>0</v>
  </rv>
  <rv s="0">
    <fb>58.71</fb>
    <v>1</v>
  </rv>
  <rv s="0">
    <fb>60</fb>
    <v>1</v>
  </rv>
  <rv s="0">
    <fb>61.628999999999998</fb>
    <v>1</v>
  </rv>
  <rv s="0">
    <fb>57.77</fb>
    <v>1</v>
  </rv>
  <rv s="0">
    <fb>11001124</fb>
    <v>2</v>
  </rv>
  <rv s="0">
    <fb>44725</fb>
    <v>0</v>
  </rv>
  <rv s="0">
    <fb>52.01</fb>
    <v>1</v>
  </rv>
  <rv s="0">
    <fb>46.18</fb>
    <v>1</v>
  </rv>
  <rv s="0">
    <fb>54.3</fb>
    <v>1</v>
  </rv>
  <rv s="0">
    <fb>46.000100000000003</fb>
    <v>1</v>
  </rv>
  <rv s="0">
    <fb>28961424</fb>
    <v>2</v>
  </rv>
  <rv s="0">
    <fb>44726</fb>
    <v>0</v>
  </rv>
  <rv s="0">
    <fb>51.58</fb>
    <v>1</v>
  </rv>
  <rv s="0">
    <fb>52.5</fb>
    <v>1</v>
  </rv>
  <rv s="0">
    <fb>53.29</fb>
    <v>1</v>
  </rv>
  <rv s="0">
    <fb>48.81</fb>
    <v>1</v>
  </rv>
  <rv s="0">
    <fb>17430264</fb>
    <v>2</v>
  </rv>
  <rv s="0">
    <fb>44727</fb>
    <v>0</v>
  </rv>
  <rv s="0">
    <fb>55.01</fb>
    <v>1</v>
  </rv>
  <rv s="0">
    <fb>50.94</fb>
    <v>1</v>
  </rv>
  <rv s="0">
    <fb>56.66</fb>
    <v>1</v>
  </rv>
  <rv s="0">
    <fb>50.45</fb>
    <v>1</v>
  </rv>
  <rv s="0">
    <fb>16340087</fb>
    <v>2</v>
  </rv>
  <rv s="0">
    <fb>44728</fb>
    <v>0</v>
  </rv>
  <rv s="0">
    <fb>51.05</fb>
    <v>1</v>
  </rv>
  <rv s="0">
    <fb>52.58</fb>
    <v>1</v>
  </rv>
  <rv s="0">
    <fb>54.429900000000004</fb>
    <v>1</v>
  </rv>
  <rv s="0">
    <fb>50.08</fb>
    <v>1</v>
  </rv>
  <rv s="0">
    <fb>13157743</fb>
    <v>2</v>
  </rv>
  <rv s="0">
    <fb>44729</fb>
    <v>0</v>
  </rv>
  <rv s="0">
    <fb>51.22</fb>
    <v>1</v>
  </rv>
  <rv s="0">
    <fb>50.12</fb>
    <v>1</v>
  </rv>
  <rv s="0">
    <fb>52.8</fb>
    <v>1</v>
  </rv>
  <rv s="0">
    <fb>49.28</fb>
    <v>1</v>
  </rv>
  <rv s="0">
    <fb>11771005</fb>
    <v>2</v>
  </rv>
  <rv s="0">
    <fb>44733</fb>
    <v>0</v>
  </rv>
  <rv s="0">
    <fb>57.49</fb>
    <v>1</v>
  </rv>
  <rv s="0">
    <fb>54.2</fb>
    <v>1</v>
  </rv>
  <rv s="0">
    <fb>60.75</fb>
    <v>1</v>
  </rv>
  <rv s="0">
    <fb>54.1</fb>
    <v>1</v>
  </rv>
  <rv s="0">
    <fb>16916242</fb>
    <v>2</v>
  </rv>
  <rv s="0">
    <fb>44734</fb>
    <v>0</v>
  </rv>
  <rv s="0">
    <fb>51.91</fb>
    <v>1</v>
  </rv>
  <rv s="0">
    <fb>53.87</fb>
    <v>1</v>
  </rv>
  <rv s="0">
    <fb>56.75</fb>
    <v>1</v>
  </rv>
  <rv s="0">
    <fb>51.564999999999998</fb>
    <v>1</v>
  </rv>
  <rv s="0">
    <fb>18947676</fb>
    <v>2</v>
  </rv>
  <rv s="0">
    <fb>44735</fb>
    <v>0</v>
  </rv>
  <rv s="0">
    <fb>58.88</fb>
    <v>1</v>
  </rv>
  <rv s="0">
    <fb>53.6</fb>
    <v>1</v>
  </rv>
  <rv s="0">
    <fb>59.62</fb>
    <v>1</v>
  </rv>
  <rv s="0">
    <fb>51.83</fb>
    <v>1</v>
  </rv>
  <rv s="0">
    <fb>15840689</fb>
    <v>2</v>
  </rv>
  <rv s="0">
    <fb>44736</fb>
    <v>0</v>
  </rv>
  <rv s="0">
    <fb>62.71</fb>
    <v>1</v>
  </rv>
  <rv s="0">
    <fb>64.09</fb>
    <v>1</v>
  </rv>
  <rv s="0">
    <fb>59.325600000000001</fb>
    <v>1</v>
  </rv>
  <rv s="0">
    <fb>24381357</fb>
    <v>2</v>
  </rv>
  <rv s="0">
    <fb>44739</fb>
    <v>0</v>
  </rv>
  <rv s="0">
    <fb>55.96</fb>
    <v>1</v>
  </rv>
  <rv s="0">
    <fb>59.56</fb>
    <v>1</v>
  </rv>
  <rv s="0">
    <fb>60.45</fb>
    <v>1</v>
  </rv>
  <rv s="0">
    <fb>55.02</fb>
    <v>1</v>
  </rv>
  <rv s="0">
    <fb>15201607</fb>
    <v>2</v>
  </rv>
  <rv s="0">
    <fb>44740</fb>
    <v>0</v>
  </rv>
  <rv s="0">
    <fb>51.18</fb>
    <v>1</v>
  </rv>
  <rv s="0">
    <fb>56.26</fb>
    <v>1</v>
  </rv>
  <rv s="0">
    <fb>57.25</fb>
    <v>1</v>
  </rv>
  <rv s="0">
    <fb>50.331000000000003</fb>
    <v>1</v>
  </rv>
  <rv s="0">
    <fb>10277178</fb>
    <v>2</v>
  </rv>
  <rv s="0">
    <fb>44741</fb>
    <v>0</v>
  </rv>
  <rv s="0">
    <fb>49.75</fb>
    <v>1</v>
  </rv>
  <rv s="0">
    <fb>50.5</fb>
    <v>1</v>
  </rv>
  <rv s="0">
    <fb>51.46</fb>
    <v>1</v>
  </rv>
  <rv s="0">
    <fb>48.59</fb>
    <v>1</v>
  </rv>
  <rv s="0">
    <fb>9776155</fb>
    <v>2</v>
  </rv>
  <rv s="0">
    <fb>44742</fb>
    <v>0</v>
  </rv>
  <rv s="0">
    <fb>47.02</fb>
    <v>1</v>
  </rv>
  <rv s="0">
    <fb>48.2</fb>
    <v>1</v>
  </rv>
  <rv s="0">
    <fb>48.4</fb>
    <v>1</v>
  </rv>
  <rv s="0">
    <fb>44.15</fb>
    <v>1</v>
  </rv>
  <rv s="0">
    <fb>12934359</fb>
    <v>2</v>
  </rv>
  <rv s="0">
    <fb>44743</fb>
    <v>0</v>
  </rv>
  <rv s="0">
    <fb>49.04</fb>
    <v>1</v>
  </rv>
  <rv s="0">
    <fb>47.99</fb>
    <v>1</v>
  </rv>
  <rv s="0">
    <fb>50.1601</fb>
    <v>1</v>
  </rv>
  <rv s="0">
    <fb>47.52</fb>
    <v>1</v>
  </rv>
  <rv s="0">
    <fb>8556521</fb>
    <v>2</v>
  </rv>
  <rv s="0">
    <fb>44747</fb>
    <v>0</v>
  </rv>
  <rv s="0">
    <fb>55.41</fb>
    <v>1</v>
  </rv>
  <rv s="0">
    <fb>48.125</fb>
    <v>1</v>
  </rv>
  <rv s="0">
    <fb>55.82</fb>
    <v>1</v>
  </rv>
  <rv s="0">
    <fb>45.95</fb>
    <v>1</v>
  </rv>
  <rv s="0">
    <fb>13113668</fb>
    <v>2</v>
  </rv>
  <rv s="0">
    <fb>44748</fb>
    <v>0</v>
  </rv>
  <rv s="0">
    <fb>51.71</fb>
    <v>1</v>
  </rv>
  <rv s="0">
    <fb>54.17</fb>
    <v>1</v>
  </rv>
  <rv s="0">
    <fb>56.274099999999997</fb>
    <v>1</v>
  </rv>
  <rv s="0">
    <fb>51.4</fb>
    <v>1</v>
  </rv>
  <rv s="0">
    <fb>11881899</fb>
    <v>2</v>
  </rv>
  <rv s="0">
    <fb>44749</fb>
    <v>0</v>
  </rv>
  <rv s="0">
    <fb>57.46</fb>
    <v>1</v>
  </rv>
  <rv s="0">
    <fb>52.14</fb>
    <v>1</v>
  </rv>
  <rv s="0">
    <fb>57.65</fb>
    <v>1</v>
  </rv>
  <rv s="0">
    <fb>12318519</fb>
    <v>2</v>
  </rv>
  <rv s="0">
    <fb>44750</fb>
    <v>0</v>
  </rv>
  <rv s="0">
    <fb>60.29</fb>
    <v>1</v>
  </rv>
  <rv s="0">
    <fb>55.61</fb>
    <v>1</v>
  </rv>
  <rv s="0">
    <fb>63.7</fb>
    <v>1</v>
  </rv>
  <rv s="0">
    <fb>54.51</fb>
    <v>1</v>
  </rv>
  <rv s="0">
    <fb>17950500</fb>
    <v>2</v>
  </rv>
  <rv s="0">
    <fb>44753</fb>
    <v>0</v>
  </rv>
  <rv s="0">
    <fb>53.88</fb>
    <v>1</v>
  </rv>
  <rv s="0">
    <fb>57.534999999999997</fb>
    <v>1</v>
  </rv>
  <rv s="0">
    <fb>58.43</fb>
    <v>1</v>
  </rv>
  <rv s="0">
    <fb>53.3</fb>
    <v>1</v>
  </rv>
  <rv s="0">
    <fb>10750821</fb>
    <v>2</v>
  </rv>
  <rv s="0">
    <fb>44754</fb>
    <v>0</v>
  </rv>
  <rv s="0">
    <fb>54.24</fb>
    <v>1</v>
  </rv>
  <rv s="0">
    <fb>53.7</fb>
    <v>1</v>
  </rv>
  <rv s="0">
    <fb>56.11</fb>
    <v>1</v>
  </rv>
  <rv s="0">
    <fb>52.62</fb>
    <v>1</v>
  </rv>
  <rv s="0">
    <fb>8466218</fb>
    <v>2</v>
  </rv>
  <rv s="0">
    <fb>44755</fb>
    <v>0</v>
  </rv>
  <rv s="0">
    <fb>53.1</fb>
    <v>1</v>
  </rv>
  <rv s="0">
    <fb>51.68</fb>
    <v>1</v>
  </rv>
  <rv s="0">
    <fb>54.73</fb>
    <v>1</v>
  </rv>
  <rv s="0">
    <fb>50.400100000000002</fb>
    <v>1</v>
  </rv>
  <rv s="0">
    <fb>9439934</fb>
    <v>2</v>
  </rv>
  <rv s="0">
    <fb>44756</fb>
    <v>0</v>
  </rv>
  <rv s="0">
    <fb>53.42</fb>
    <v>1</v>
  </rv>
  <rv s="0">
    <fb>52.335000000000001</fb>
    <v>1</v>
  </rv>
  <rv s="0">
    <fb>54.71</fb>
    <v>1</v>
  </rv>
  <rv s="0">
    <fb>50.34</fb>
    <v>1</v>
  </rv>
  <rv s="0">
    <fb>9682070</fb>
    <v>2</v>
  </rv>
  <rv s="0">
    <fb>44757</fb>
    <v>0</v>
  </rv>
  <rv s="0">
    <fb>53.79</fb>
    <v>1</v>
  </rv>
  <rv s="0">
    <fb>54.35</fb>
    <v>1</v>
  </rv>
  <rv s="0">
    <fb>56.55</fb>
    <v>1</v>
  </rv>
  <rv s="0">
    <fb>51.93</fb>
    <v>1</v>
  </rv>
  <rv s="0">
    <fb>10714321</fb>
    <v>2</v>
  </rv>
  <rv s="0">
    <fb>44760</fb>
    <v>0</v>
  </rv>
  <rv s="0">
    <fb>58.67</fb>
    <v>1</v>
  </rv>
  <rv s="0">
    <fb>56.71</fb>
    <v>1</v>
  </rv>
  <rv s="0">
    <fb>63.38</fb>
    <v>1</v>
  </rv>
  <rv s="0">
    <fb>56.69</fb>
    <v>1</v>
  </rv>
  <rv s="0">
    <fb>21226156</fb>
    <v>2</v>
  </rv>
  <rv s="0">
    <fb>44761</fb>
    <v>0</v>
  </rv>
  <rv s="0">
    <fb>65.83</fb>
    <v>1</v>
  </rv>
  <rv s="0">
    <fb>60.86</fb>
    <v>1</v>
  </rv>
  <rv s="0">
    <fb>65.98</fb>
    <v>1</v>
  </rv>
  <rv s="0">
    <fb>57.78</fb>
    <v>1</v>
  </rv>
  <rv s="0">
    <fb>19210643</fb>
    <v>2</v>
  </rv>
  <rv s="0">
    <fb>44762</fb>
    <v>0</v>
  </rv>
  <rv s="0">
    <fb>75.27</fb>
    <v>1</v>
  </rv>
  <rv s="0">
    <fb>67.08</fb>
    <v>1</v>
  </rv>
  <rv s="0">
    <fb>79</fb>
    <v>1</v>
  </rv>
  <rv s="0">
    <fb>67.05</fb>
    <v>1</v>
  </rv>
  <rv s="0">
    <fb>34031955</fb>
    <v>2</v>
  </rv>
  <rv s="0">
    <fb>44763</fb>
    <v>0</v>
  </rv>
  <rv s="0">
    <fb>73.98</fb>
    <v>1</v>
  </rv>
  <rv s="0">
    <fb>71</fb>
    <v>1</v>
  </rv>
  <rv s="0">
    <fb>76.62</fb>
    <v>1</v>
  </rv>
  <rv s="0">
    <fb>70.28</fb>
    <v>1</v>
  </rv>
  <rv s="0">
    <fb>17301194</fb>
    <v>2</v>
  </rv>
  <rv s="0">
    <fb>44764</fb>
    <v>0</v>
  </rv>
  <rv s="0">
    <fb>70.819999999999993</fb>
    <v>1</v>
  </rv>
  <rv s="0">
    <fb>76.2</fb>
    <v>1</v>
  </rv>
  <rv s="0">
    <fb>76.571899999999999</fb>
    <v>1</v>
  </rv>
  <rv s="0">
    <fb>69.09</fb>
    <v>1</v>
  </rv>
  <rv s="0">
    <fb>12013281</fb>
    <v>2</v>
  </rv>
  <rv s="0">
    <fb>44767</fb>
    <v>0</v>
  </rv>
  <rv s="0">
    <fb>67.069999999999993</fb>
    <v>1</v>
  </rv>
  <rv s="0">
    <fb>68.930000000000007</fb>
    <v>1</v>
  </rv>
  <rv s="0">
    <fb>69.979699999999994</fb>
    <v>1</v>
  </rv>
  <rv s="0">
    <fb>66.3</fb>
    <v>1</v>
  </rv>
  <rv s="0">
    <fb>8797556</fb>
    <v>2</v>
  </rv>
  <rv s="0">
    <fb>44768</fb>
    <v>0</v>
  </rv>
  <rv s="0">
    <fb>52.93</fb>
    <v>1</v>
  </rv>
  <rv s="0">
    <fb>61.69</fb>
    <v>1</v>
  </rv>
  <rv s="0">
    <fb>62.89</fb>
    <v>1</v>
  </rv>
  <rv s="0">
    <fb>52.63</fb>
    <v>1</v>
  </rv>
  <rv s="0">
    <fb>26875839</fb>
    <v>2</v>
  </rv>
  <rv s="0">
    <fb>44769</fb>
    <v>0</v>
  </rv>
  <rv s="0">
    <fb>58.83</fb>
    <v>1</v>
  </rv>
  <rv s="0">
    <fb>54.87</fb>
    <v>1</v>
  </rv>
  <rv s="0">
    <fb>60.61</fb>
    <v>1</v>
  </rv>
  <rv s="0">
    <fb>53.12</fb>
    <v>1</v>
  </rv>
  <rv s="0">
    <fb>18230196</fb>
    <v>2</v>
  </rv>
  <rv s="0">
    <fb>44770</fb>
    <v>0</v>
  </rv>
  <rv s="0">
    <fb>62.25</fb>
    <v>1</v>
  </rv>
  <rv s="0">
    <fb>58.234999999999999</fb>
    <v>1</v>
  </rv>
  <rv s="0">
    <fb>62.95</fb>
    <v>1</v>
  </rv>
  <rv s="0">
    <fb>55.59</fb>
    <v>1</v>
  </rv>
  <rv s="0">
    <fb>13674813</fb>
    <v>2</v>
  </rv>
  <rv s="0">
    <fb>44771</fb>
    <v>0</v>
  </rv>
  <rv s="0">
    <fb>62.96</fb>
    <v>1</v>
  </rv>
  <rv s="0">
    <fb>60.14</fb>
    <v>1</v>
  </rv>
  <rv s="0">
    <fb>64.229900000000001</fb>
    <v>1</v>
  </rv>
  <rv s="0">
    <fb>59.77</fb>
    <v>1</v>
  </rv>
  <rv s="0">
    <fb>9113752</fb>
    <v>2</v>
  </rv>
  <rv s="0">
    <fb>44774</fb>
    <v>0</v>
  </rv>
  <rv s="0">
    <fb>62.7</fb>
    <v>1</v>
  </rv>
  <rv s="0">
    <fb>61.19</fb>
    <v>1</v>
  </rv>
  <rv s="0">
    <fb>63.62</fb>
    <v>1</v>
  </rv>
  <rv s="0">
    <fb>59.42</fb>
    <v>1</v>
  </rv>
  <rv s="0">
    <fb>7361252</fb>
    <v>2</v>
  </rv>
  <rv s="0">
    <fb>44775</fb>
    <v>0</v>
  </rv>
  <rv s="0">
    <fb>67.23</fb>
    <v>1</v>
  </rv>
  <rv s="0">
    <fb>60.91</fb>
    <v>1</v>
  </rv>
  <rv s="0">
    <fb>69.59</fb>
    <v>1</v>
  </rv>
  <rv s="0">
    <fb>60.8</fb>
    <v>1</v>
  </rv>
  <rv s="0">
    <fb>12142089</fb>
    <v>2</v>
  </rv>
  <rv s="0">
    <fb>44776</fb>
    <v>0</v>
  </rv>
  <rv s="0">
    <fb>80.81</fb>
    <v>1</v>
  </rv>
  <rv s="0">
    <fb>69.05</fb>
    <v>1</v>
  </rv>
  <rv s="0">
    <fb>82.25</fb>
    <v>1</v>
  </rv>
  <rv s="0">
    <fb>67.61</fb>
    <v>1</v>
  </rv>
  <rv s="0">
    <fb>24784175</fb>
    <v>2</v>
  </rv>
  <rv s="0">
    <fb>44777</fb>
    <v>0</v>
  </rv>
  <rv s="0">
    <fb>88.9</fb>
    <v>1</v>
  </rv>
  <rv s="0">
    <fb>106.1</fb>
    <v>1</v>
  </rv>
  <rv s="0">
    <fb>116.3</fb>
    <v>1</v>
  </rv>
  <rv s="0">
    <fb>86.784999999999997</fb>
    <v>1</v>
  </rv>
  <rv s="0">
    <fb>54342800</fb>
    <v>2</v>
  </rv>
  <rv s="0">
    <fb>44778</fb>
    <v>0</v>
  </rv>
  <rv s="0">
    <fb>93.05</fb>
    <v>1</v>
  </rv>
  <rv s="0">
    <fb>86.58</fb>
    <v>1</v>
  </rv>
  <rv s="0">
    <fb>98.87</fb>
    <v>1</v>
  </rv>
  <rv s="0">
    <fb>86.52</fb>
    <v>1</v>
  </rv>
  <rv s="0">
    <fb>24865731</fb>
    <v>2</v>
  </rv>
  <rv s="0">
    <fb>44781</fb>
    <v>0</v>
  </rv>
  <rv s="0">
    <fb>98.02</fb>
    <v>1</v>
  </rv>
  <rv s="0">
    <fb>97.84</fb>
    <v>1</v>
  </rv>
  <rv s="0">
    <fb>103.55</fb>
    <v>1</v>
  </rv>
  <rv s="0">
    <fb>93.809600000000003</fb>
    <v>1</v>
  </rv>
  <rv s="0">
    <fb>18878661</fb>
    <v>2</v>
  </rv>
  <rv s="0">
    <fb>44782</fb>
    <v>0</v>
  </rv>
  <rv s="0">
    <fb>87.68</fb>
    <v>1</v>
  </rv>
  <rv s="0">
    <fb>93.89</fb>
    <v>1</v>
  </rv>
  <rv s="0">
    <fb>85.6</fb>
    <v>1</v>
  </rv>
  <rv s="0">
    <fb>17411400</fb>
    <v>2</v>
  </rv>
  <rv s="0">
    <fb>44783</fb>
    <v>0</v>
  </rv>
  <rv s="0">
    <fb>94.14</fb>
    <v>1</v>
  </rv>
  <rv s="0">
    <fb>89.98</fb>
    <v>1</v>
  </rv>
  <rv s="0">
    <fb>95</fb>
    <v>1</v>
  </rv>
  <rv s="0">
    <fb>88</fb>
    <v>1</v>
  </rv>
  <rv s="0">
    <fb>23818204</fb>
    <v>2</v>
  </rv>
  <rv s="0">
    <fb>44784</fb>
    <v>0</v>
  </rv>
  <rv s="0">
    <fb>84</fb>
    <v>1</v>
  </rv>
  <rv s="0">
    <fb>97.25</fb>
    <v>1</v>
  </rv>
  <rv s="0">
    <fb>98.7</fb>
    <v>1</v>
  </rv>
  <rv s="0">
    <fb>82.31</fb>
    <v>1</v>
  </rv>
  <rv s="0">
    <fb>23247255</fb>
    <v>2</v>
  </rv>
  <rv s="0">
    <fb>44785</fb>
    <v>0</v>
  </rv>
  <rv s="0">
    <fb>90.49</fb>
    <v>1</v>
  </rv>
  <rv s="0">
    <fb>85.23</fb>
    <v>1</v>
  </rv>
  <rv s="0">
    <fb>92.48</fb>
    <v>1</v>
  </rv>
  <rv s="0">
    <fb>83.289900000000003</fb>
    <v>1</v>
  </rv>
  <rv s="0">
    <fb>13755196</fb>
    <v>2</v>
  </rv>
  <rv s="0">
    <fb>44788</fb>
    <v>0</v>
  </rv>
  <rv s="0">
    <fb>91.97</fb>
    <v>1</v>
  </rv>
  <rv s="0">
    <fb>89.11</fb>
    <v>1</v>
  </rv>
  <rv s="0">
    <fb>93.679900000000004</fb>
    <v>1</v>
  </rv>
  <rv s="0">
    <fb>88.59</fb>
    <v>1</v>
  </rv>
  <rv s="0">
    <fb>11001934</fb>
    <v>2</v>
  </rv>
  <rv s="0">
    <fb>44789</fb>
    <v>0</v>
  </rv>
  <rv s="0">
    <fb>90.39</fb>
    <v>1</v>
  </rv>
  <rv s="0">
    <fb>90.55</fb>
    <v>1</v>
  </rv>
  <rv s="0">
    <fb>95.5</fb>
    <v>1</v>
  </rv>
  <rv s="0">
    <fb>84.239699999999999</fb>
    <v>1</v>
  </rv>
  <rv s="0">
    <fb>17055022</fb>
    <v>2</v>
  </rv>
  <rv s="0">
    <fb>44790</fb>
    <v>0</v>
  </rv>
  <rv s="0">
    <fb>85.44</fb>
    <v>1</v>
  </rv>
  <rv s="0">
    <fb>87.504999999999995</fb>
    <v>1</v>
  </rv>
  <rv s="0">
    <fb>88.64</fb>
    <v>1</v>
  </rv>
  <rv s="0">
    <fb>84.770399999999995</fb>
    <v>1</v>
  </rv>
  <rv s="0">
    <fb>10697919</fb>
    <v>2</v>
  </rv>
  <rv s="0">
    <fb>44791</fb>
    <v>0</v>
  </rv>
  <rv s="0">
    <fb>83.47</fb>
    <v>1</v>
  </rv>
  <rv s="0">
    <fb>86.33</fb>
    <v>1</v>
  </rv>
  <rv s="0">
    <fb>86.36</fb>
    <v>1</v>
  </rv>
  <rv s="0">
    <fb>81.42</fb>
    <v>1</v>
  </rv>
  <rv s="0">
    <fb>7923316</fb>
    <v>2</v>
  </rv>
  <rv s="0">
    <fb>44792</fb>
    <v>0</v>
  </rv>
  <rv s="0">
    <fb>74.06</fb>
    <v>1</v>
  </rv>
  <rv s="0">
    <fb>76</fb>
    <v>1</v>
  </rv>
  <rv s="0">
    <fb>78.251300000000001</fb>
    <v>1</v>
  </rv>
  <rv s="0">
    <fb>74.010000000000005</fb>
    <v>1</v>
  </rv>
  <rv s="0">
    <fb>13727856</fb>
    <v>2</v>
  </rv>
  <rv s="0">
    <fb>44795</fb>
    <v>0</v>
  </rv>
  <rv s="0">
    <fb>71.47</fb>
    <v>1</v>
  </rv>
  <rv s="0">
    <fb>70.91</fb>
    <v>1</v>
  </rv>
  <rv s="0">
    <fb>74.94</fb>
    <v>1</v>
  </rv>
  <rv s="0">
    <fb>70.290000000000006</fb>
    <v>1</v>
  </rv>
  <rv s="0">
    <fb>9082357</fb>
    <v>2</v>
  </rv>
  <rv s="0">
    <fb>44796</fb>
    <v>0</v>
  </rv>
  <rv s="0">
    <fb>71.180000000000007</fb>
    <v>1</v>
  </rv>
  <rv s="0">
    <fb>71.95</fb>
    <v>1</v>
  </rv>
  <rv s="0">
    <fb>76.41</fb>
    <v>1</v>
  </rv>
  <rv s="0">
    <fb>70.599999999999994</fb>
    <v>1</v>
  </rv>
  <rv s="0">
    <fb>9598286</fb>
    <v>2</v>
  </rv>
  <rv s="0">
    <fb>44797</fb>
    <v>0</v>
  </rv>
  <rv s="0">
    <fb>71.48</fb>
    <v>1</v>
  </rv>
  <rv s="0">
    <fb>71.88</fb>
    <v>1</v>
  </rv>
  <rv s="0">
    <fb>74.319999999999993</fb>
    <v>1</v>
  </rv>
  <rv s="0">
    <fb>70.709999999999994</fb>
    <v>1</v>
  </rv>
  <rv s="0">
    <fb>6675538</fb>
    <v>2</v>
  </rv>
  <rv s="0">
    <fb>44798</fb>
    <v>0</v>
  </rv>
  <rv s="0">
    <fb>71.37</fb>
    <v>1</v>
  </rv>
  <rv s="0">
    <fb>71.84</fb>
    <v>1</v>
  </rv>
  <rv s="0">
    <fb>72.45</fb>
    <v>1</v>
  </rv>
  <rv s="0">
    <fb>68.52</fb>
    <v>1</v>
  </rv>
  <rv s="0">
    <fb>8563518</fb>
    <v>2</v>
  </rv>
  <rv s="0">
    <fb>44799</fb>
    <v>0</v>
  </rv>
  <rv s="0">
    <fb>66.739999999999995</fb>
    <v>1</v>
  </rv>
  <rv s="0">
    <fb>71.709999999999994</fb>
    <v>1</v>
  </rv>
  <rv s="0">
    <fb>71.799899999999994</fb>
    <v>1</v>
  </rv>
  <rv s="0">
    <fb>65.341899999999995</fb>
    <v>1</v>
  </rv>
  <rv s="0">
    <fb>9797324</fb>
    <v>2</v>
  </rv>
  <rv s="0">
    <fb>44802</fb>
    <v>0</v>
  </rv>
  <rv s="0">
    <fb>66.34</fb>
    <v>1</v>
  </rv>
  <rv s="0">
    <fb>65.510000000000005</fb>
    <v>1</v>
  </rv>
  <rv s="0">
    <fb>69.400000000000006</fb>
    <v>1</v>
  </rv>
  <rv s="0">
    <fb>65.459999999999994</fb>
    <v>1</v>
  </rv>
  <rv s="0">
    <fb>7944062</fb>
    <v>2</v>
  </rv>
  <rv s="0">
    <fb>44803</fb>
    <v>0</v>
  </rv>
  <rv s="0">
    <fb>67.03</fb>
    <v>1</v>
  </rv>
  <rv s="0">
    <fb>67.965000000000003</fb>
    <v>1</v>
  </rv>
  <rv s="0">
    <fb>69.45</fb>
    <v>1</v>
  </rv>
  <rv s="0">
    <fb>64.63</fb>
    <v>1</v>
  </rv>
  <rv s="0">
    <fb>8293471</fb>
    <v>2</v>
  </rv>
  <rv s="0">
    <fb>44804</fb>
    <v>0</v>
  </rv>
  <rv s="0">
    <fb>66.8</fb>
    <v>1</v>
  </rv>
  <rv s="0">
    <fb>68.7</fb>
    <v>1</v>
  </rv>
  <rv s="0">
    <fb>70.38</fb>
    <v>1</v>
  </rv>
  <rv s="0">
    <fb>66.658100000000005</fb>
    <v>1</v>
  </rv>
  <rv s="0">
    <fb>6707941</fb>
    <v>2</v>
  </rv>
  <rv s="0">
    <fb>44805</fb>
    <v>0</v>
  </rv>
  <rv s="0">
    <fb>65.53</fb>
    <v>1</v>
  </rv>
  <rv s="0">
    <fb>65.55</fb>
    <v>1</v>
  </rv>
  <rv s="0">
    <fb>65.989999999999995</fb>
    <v>1</v>
  </rv>
  <rv s="0">
    <fb>61.91</fb>
    <v>1</v>
  </rv>
  <rv s="0">
    <fb>8046563</fb>
    <v>2</v>
  </rv>
  <rv s="0">
    <fb>44806</fb>
    <v>0</v>
  </rv>
  <rv s="0">
    <fb>65.260000000000005</fb>
    <v>1</v>
  </rv>
  <rv s="0">
    <fb>67.709999999999994</fb>
    <v>1</v>
  </rv>
  <rv s="0">
    <fb>68.14</fb>
    <v>1</v>
  </rv>
  <rv s="0">
    <fb>63.82</fb>
    <v>1</v>
  </rv>
  <rv s="0">
    <fb>6392835</fb>
    <v>2</v>
  </rv>
  <rv s="0">
    <fb>44810</fb>
    <v>0</v>
  </rv>
  <rv s="0">
    <fb>62.78</fb>
    <v>1</v>
  </rv>
  <rv s="0">
    <fb>65.56</fb>
    <v>1</v>
  </rv>
  <rv s="0">
    <fb>66.88</fb>
    <v>1</v>
  </rv>
  <rv s="0">
    <fb>62.6</fb>
    <v>1</v>
  </rv>
  <rv s="0">
    <fb>7478058</fb>
    <v>2</v>
  </rv>
  <rv s="0">
    <fb>44811</fb>
    <v>0</v>
  </rv>
  <rv s="0">
    <fb>68.25</fb>
    <v>1</v>
  </rv>
  <rv s="0">
    <fb>62</fb>
    <v>1</v>
  </rv>
  <rv s="0">
    <fb>68.77</fb>
    <v>1</v>
  </rv>
  <rv s="0">
    <fb>61.83</fb>
    <v>1</v>
  </rv>
  <rv s="0">
    <fb>8408351</fb>
    <v>2</v>
  </rv>
  <rv s="0">
    <fb>44812</fb>
    <v>0</v>
  </rv>
  <rv s="0">
    <fb>73.08</fb>
    <v>1</v>
  </rv>
  <rv s="0">
    <fb>66.36</fb>
    <v>1</v>
  </rv>
  <rv s="0">
    <fb>73.33</fb>
    <v>1</v>
  </rv>
  <rv s="0">
    <fb>9241494</fb>
    <v>2</v>
  </rv>
  <rv s="0">
    <fb>44813</fb>
    <v>0</v>
  </rv>
  <rv s="0">
    <fb>80.87</fb>
    <v>1</v>
  </rv>
  <rv s="0">
    <fb>78.2</fb>
    <v>1</v>
  </rv>
  <rv s="0">
    <fb>81.040000000000006</fb>
    <v>1</v>
  </rv>
  <rv s="0">
    <fb>75.150000000000006</fb>
    <v>1</v>
  </rv>
  <rv s="0">
    <fb>15393378</fb>
    <v>2</v>
  </rv>
  <rv s="0">
    <fb>44816</fb>
    <v>0</v>
  </rv>
  <rv s="0">
    <fb>82.55</fb>
    <v>1</v>
  </rv>
  <rv s="0">
    <fb>82.6</fb>
    <v>1</v>
  </rv>
  <rv s="0">
    <fb>84.58</fb>
    <v>1</v>
  </rv>
  <rv s="0">
    <fb>80.599999999999994</fb>
    <v>1</v>
  </rv>
  <rv s="0">
    <fb>12554936</fb>
    <v>2</v>
  </rv>
  <rv s="0">
    <fb>44817</fb>
    <v>0</v>
  </rv>
  <rv s="0">
    <fb>75.25</fb>
    <v>1</v>
  </rv>
  <rv s="0">
    <fb>75.34</fb>
    <v>1</v>
  </rv>
  <rv s="0">
    <fb>78.09</fb>
    <v>1</v>
  </rv>
  <rv s="0">
    <fb>74.349999999999994</fb>
    <v>1</v>
  </rv>
  <rv s="0">
    <fb>11235328</fb>
    <v>2</v>
  </rv>
  <rv s="0">
    <fb>44818</fb>
    <v>0</v>
  </rv>
  <rv s="0">
    <fb>78.7</fb>
    <v>1</v>
  </rv>
  <rv s="0">
    <fb>75.3</fb>
    <v>1</v>
  </rv>
  <rv s="0">
    <fb>79.2</fb>
    <v>1</v>
  </rv>
  <rv s="0">
    <fb>10840704</fb>
    <v>2</v>
  </rv>
  <rv s="0">
    <fb>44819</fb>
    <v>0</v>
  </rv>
  <rv s="0">
    <fb>77.23</fb>
    <v>1</v>
  </rv>
  <rv s="0">
    <fb>77.63</fb>
    <v>1</v>
  </rv>
  <rv s="0">
    <fb>82</fb>
    <v>1</v>
  </rv>
  <rv s="0">
    <fb>76.625</fb>
    <v>1</v>
  </rv>
  <rv s="0">
    <fb>10950143</fb>
    <v>2</v>
  </rv>
  <rv s="0">
    <fb>44820</fb>
    <v>0</v>
  </rv>
  <rv s="0">
    <fb>74</fb>
    <v>1</v>
  </rv>
  <rv s="0">
    <fb>76.369900000000001</fb>
    <v>1</v>
  </rv>
  <rv s="0">
    <fb>73.598200000000006</fb>
    <v>1</v>
  </rv>
  <rv s="0">
    <fb>17088966</fb>
    <v>2</v>
  </rv>
  <rv s="0">
    <fb>44823</fb>
    <v>0</v>
  </rv>
  <rv s="0">
    <fb>69.930000000000007</fb>
    <v>1</v>
  </rv>
  <rv s="0">
    <fb>72.540000000000006</fb>
    <v>1</v>
  </rv>
  <rv s="0">
    <fb>67</fb>
    <v>1</v>
  </rv>
  <rv s="0">
    <fb>13135272</fb>
    <v>2</v>
  </rv>
  <rv s="0">
    <fb>44824</fb>
    <v>0</v>
  </rv>
  <rv s="0">
    <fb>67.94</fb>
    <v>1</v>
  </rv>
  <rv s="0">
    <fb>68.09</fb>
    <v>1</v>
  </rv>
  <rv s="0">
    <fb>69.8</fb>
    <v>1</v>
  </rv>
  <rv s="0">
    <fb>66.17</fb>
    <v>1</v>
  </rv>
  <rv s="0">
    <fb>7974478</fb>
    <v>2</v>
  </rv>
  <rv s="0">
    <fb>44825</fb>
    <v>0</v>
  </rv>
  <rv s="0">
    <fb>67.64</fb>
    <v>1</v>
  </rv>
  <rv s="0">
    <fb>68.900000000000006</fb>
    <v>1</v>
  </rv>
  <rv s="0">
    <fb>72.239999999999995</fb>
    <v>1</v>
  </rv>
  <rv s="0">
    <fb>67.430099999999996</fb>
    <v>1</v>
  </rv>
  <rv s="0">
    <fb>12344591</fb>
    <v>2</v>
  </rv>
  <rv s="0">
    <fb>44826</fb>
    <v>0</v>
  </rv>
  <rv s="0">
    <fb>62.94</fb>
    <v>1</v>
  </rv>
  <rv s="0">
    <fb>67.400000000000006</fb>
    <v>1</v>
  </rv>
  <rv s="0">
    <fb>68.98</fb>
    <v>1</v>
  </rv>
  <rv s="0">
    <fb>62.31</fb>
    <v>1</v>
  </rv>
  <rv s="0">
    <fb>11156949</fb>
    <v>2</v>
  </rv>
  <rv s="0">
    <fb>44827</fb>
    <v>0</v>
  </rv>
  <rv s="0">
    <fb>61.88</fb>
    <v>1</v>
  </rv>
  <rv s="0">
    <fb>61.56</fb>
    <v>1</v>
  </rv>
  <rv s="0">
    <fb>63.15</fb>
    <v>1</v>
  </rv>
  <rv s="0">
    <fb>59.434699999999999</fb>
    <v>1</v>
  </rv>
  <rv s="0">
    <fb>10932912</fb>
    <v>2</v>
  </rv>
  <rv s="0">
    <fb>44830</fb>
    <v>0</v>
  </rv>
  <rv s="0">
    <fb>62.28</fb>
    <v>1</v>
  </rv>
  <rv s="0">
    <fb>62.98</fb>
    <v>1</v>
  </rv>
  <rv s="0">
    <fb>66.33</fb>
    <v>1</v>
  </rv>
  <rv s="0">
    <fb>62.18</fb>
    <v>1</v>
  </rv>
  <rv s="0">
    <fb>9562579</fb>
    <v>2</v>
  </rv>
  <rv s="0">
    <fb>44831</fb>
    <v>0</v>
  </rv>
  <rv s="0">
    <fb>63.05</fb>
    <v>1</v>
  </rv>
  <rv s="0">
    <fb>65.290000000000006</fb>
    <v>1</v>
  </rv>
  <rv s="0">
    <fb>67.55</fb>
    <v>1</v>
  </rv>
  <rv s="0">
    <fb>61.8842</fb>
    <v>1</v>
  </rv>
  <rv s="0">
    <fb>11860469</fb>
    <v>2</v>
  </rv>
  <rv s="0">
    <fb>44832</fb>
    <v>0</v>
  </rv>
  <rv s="0">
    <fb>62.8</fb>
    <v>1</v>
  </rv>
  <rv s="0">
    <fb>67.739999999999995</fb>
    <v>1</v>
  </rv>
  <rv s="0">
    <fb>62.76</fb>
    <v>1</v>
  </rv>
  <rv s="0">
    <fb>8482667</fb>
    <v>2</v>
  </rv>
  <rv s="0">
    <fb>44833</fb>
    <v>0</v>
  </rv>
  <rv s="0">
    <fb>64.62</fb>
    <v>1</v>
  </rv>
  <rv s="0">
    <fb>65.03</fb>
    <v>1</v>
  </rv>
  <rv s="0">
    <fb>60.26</fb>
    <v>1</v>
  </rv>
  <rv s="0">
    <fb>11508191</fb>
    <v>2</v>
  </rv>
  <rv s="0">
    <fb>44834</fb>
    <v>0</v>
  </rv>
  <rv s="0">
    <fb>64.489999999999995</fb>
    <v>1</v>
  </rv>
  <rv s="0">
    <fb>61.25</fb>
    <v>1</v>
  </rv>
  <rv s="0">
    <fb>67.59</fb>
    <v>1</v>
  </rv>
  <rv s="0">
    <fb>61.073700000000002</fb>
    <v>1</v>
  </rv>
  <rv s="0">
    <fb>10210275</fb>
    <v>2</v>
  </rv>
  <rv s="0">
    <fb>44837</fb>
    <v>0</v>
  </rv>
  <rv s="0">
    <fb>65.95</fb>
    <v>1</v>
  </rv>
  <rv s="0">
    <fb>64.95</fb>
    <v>1</v>
  </rv>
  <rv s="0">
    <fb>67.86</fb>
    <v>1</v>
  </rv>
  <rv s="0">
    <fb>61.92</fb>
    <v>1</v>
  </rv>
  <rv s="0">
    <fb>10949180</fb>
    <v>2</v>
  </rv>
  <rv s="0">
    <fb>44838</fb>
    <v>0</v>
  </rv>
  <rv s="0">
    <fb>74.5</fb>
    <v>1</v>
  </rv>
  <rv s="0">
    <fb>74.63</fb>
    <v>1</v>
  </rv>
  <rv s="0">
    <fb>11881433</fb>
    <v>2</v>
  </rv>
  <rv s="0">
    <fb>44839</fb>
    <v>0</v>
  </rv>
  <rv s="0">
    <fb>72.97</fb>
    <v>1</v>
  </rv>
  <rv s="0">
    <fb>71.8</fb>
    <v>1</v>
  </rv>
  <rv s="0">
    <fb>73.478200000000001</fb>
    <v>1</v>
  </rv>
  <rv s="0">
    <fb>69.28</fb>
    <v>1</v>
  </rv>
  <rv s="0">
    <fb>9222677</fb>
    <v>2</v>
  </rv>
  <rv s="0">
    <fb>44840</fb>
    <v>0</v>
  </rv>
  <rv s="0">
    <fb>73.91</fb>
    <v>1</v>
  </rv>
  <rv s="0">
    <fb>73.069999999999993</fb>
    <v>1</v>
  </rv>
  <rv s="0">
    <fb>76.2774</fb>
    <v>1</v>
  </rv>
  <rv s="0">
    <fb>71.340500000000006</fb>
    <v>1</v>
  </rv>
  <rv s="0">
    <fb>11103663</fb>
    <v>2</v>
  </rv>
  <rv s="0">
    <fb>44841</fb>
    <v>0</v>
  </rv>
  <rv s="0">
    <fb>70.849999999999994</fb>
    <v>1</v>
  </rv>
  <rv s="0">
    <fb>71.099999999999994</fb>
    <v>1</v>
  </rv>
  <rv s="0">
    <fb>11427931</fb>
    <v>2</v>
  </rv>
  <rv s="0">
    <fb>44844</fb>
    <v>0</v>
  </rv>
  <rv s="0">
    <fb>67.040000000000006</fb>
    <v>1</v>
  </rv>
  <rv s="0">
    <fb>67.58</fb>
    <v>1</v>
  </rv>
  <rv s="0">
    <fb>65.430099999999996</fb>
    <v>1</v>
  </rv>
  <rv s="0">
    <fb>7713993</fb>
    <v>2</v>
  </rv>
  <rv s="0">
    <fb>44845</fb>
    <v>0</v>
  </rv>
  <rv s="0">
    <fb>70.16</fb>
    <v>1</v>
  </rv>
  <rv s="0">
    <fb>72.69</fb>
    <v>1</v>
  </rv>
  <rv s="0">
    <fb>65.025000000000006</fb>
    <v>1</v>
  </rv>
  <rv s="0">
    <fb>17705645</fb>
    <v>2</v>
  </rv>
  <rv s="0">
    <fb>44846</fb>
    <v>0</v>
  </rv>
  <rv s="0">
    <fb>69.95</fb>
    <v>1</v>
  </rv>
  <rv s="0">
    <fb>69.739999999999995</fb>
    <v>1</v>
  </rv>
  <rv s="0">
    <fb>71.849999999999994</fb>
    <v>1</v>
  </rv>
  <rv s="0">
    <fb>67.819999999999993</fb>
    <v>1</v>
  </rv>
  <rv s="0">
    <fb>8998949</fb>
    <v>2</v>
  </rv>
  <rv s="0">
    <fb>44847</fb>
    <v>0</v>
  </rv>
  <rv s="0">
    <fb>63.66</fb>
    <v>1</v>
  </rv>
  <rv s="0">
    <fb>69.63</fb>
    <v>1</v>
  </rv>
  <rv s="0">
    <fb>61.06</fb>
    <v>1</v>
  </rv>
  <rv s="0">
    <fb>18341964</fb>
    <v>2</v>
  </rv>
  <rv s="0">
    <fb>44848</fb>
    <v>0</v>
  </rv>
  <rv s="0">
    <fb>63.59</fb>
    <v>1</v>
  </rv>
  <rv s="0">
    <fb>73.790000000000006</fb>
    <v>1</v>
  </rv>
  <rv s="0">
    <fb>13711603</fb>
    <v>2</v>
  </rv>
  <rv s="0">
    <fb>44851</fb>
    <v>0</v>
  </rv>
  <rv s="0">
    <fb>69.17</fb>
    <v>1</v>
  </rv>
  <rv s="0">
    <fb>66.48</fb>
    <v>1</v>
  </rv>
  <rv s="0">
    <fb>70.95</fb>
    <v>1</v>
  </rv>
  <rv s="0">
    <fb>11263274</fb>
    <v>2</v>
  </rv>
  <rv s="0">
    <fb>44852</fb>
    <v>0</v>
  </rv>
  <rv s="0">
    <fb>66.209999999999994</fb>
    <v>1</v>
  </rv>
  <rv s="0">
    <fb>72.900000000000006</fb>
    <v>1</v>
  </rv>
  <rv s="0">
    <fb>73.900000000000006</fb>
    <v>1</v>
  </rv>
  <rv s="0">
    <fb>65.3</fb>
    <v>1</v>
  </rv>
  <rv s="0">
    <fb>13874738</fb>
    <v>2</v>
  </rv>
  <rv s="0">
    <fb>44853</fb>
    <v>0</v>
  </rv>
  <rv s="0">
    <fb>63.19</fb>
    <v>1</v>
  </rv>
  <rv s="0">
    <fb>64.819999999999993</fb>
    <v>1</v>
  </rv>
  <rv s="0">
    <fb>66.89</fb>
    <v>1</v>
  </rv>
  <rv s="0">
    <fb>62.5518</fb>
    <v>1</v>
  </rv>
  <rv s="0">
    <fb>8601141</fb>
    <v>2</v>
  </rv>
  <rv s="0">
    <fb>44854</fb>
    <v>0</v>
  </rv>
  <rv s="0">
    <fb>63.14</fb>
    <v>1</v>
  </rv>
  <rv s="0">
    <fb>67.430000000000007</fb>
    <v>1</v>
  </rv>
  <rv s="0">
    <fb>8938669</fb>
    <v>2</v>
  </rv>
  <rv s="0">
    <fb>44855</fb>
    <v>0</v>
  </rv>
  <rv s="0">
    <fb>66.38</fb>
    <v>1</v>
  </rv>
  <rv s="0">
    <fb>63.4</fb>
    <v>1</v>
  </rv>
  <rv s="0">
    <fb>66.63</fb>
    <v>1</v>
  </rv>
  <rv s="0">
    <fb>9156365</fb>
    <v>2</v>
  </rv>
  <rv s="0">
    <fb>44858</fb>
    <v>0</v>
  </rv>
  <rv s="0">
    <fb>66.39</fb>
    <v>1</v>
  </rv>
  <rv s="0">
    <fb>68.150000000000006</fb>
    <v>1</v>
  </rv>
  <rv s="0">
    <fb>63.68</fb>
    <v>1</v>
  </rv>
  <rv s="0">
    <fb>8111715</fb>
    <v>2</v>
  </rv>
  <rv s="0">
    <fb>44859</fb>
    <v>0</v>
  </rv>
  <rv s="0">
    <fb>75.05</fb>
    <v>1</v>
  </rv>
  <rv s="0">
    <fb>67.010000000000005</fb>
    <v>1</v>
  </rv>
  <rv s="0">
    <fb>75.400000000000006</fb>
    <v>1</v>
  </rv>
  <rv s="0">
    <fb>66.959999999999994</fb>
    <v>1</v>
  </rv>
  <rv s="0">
    <fb>14446936</fb>
    <v>2</v>
  </rv>
  <rv s="0">
    <fb>44860</fb>
    <v>0</v>
  </rv>
  <rv s="0">
    <fb>73.81</fb>
    <v>1</v>
  </rv>
  <rv s="0">
    <fb>75.28</fb>
    <v>1</v>
  </rv>
  <rv s="0">
    <fb>78.290000000000006</fb>
    <v>1</v>
  </rv>
  <rv s="0">
    <fb>73.100099999999998</fb>
    <v>1</v>
  </rv>
  <rv s="0">
    <fb>14148193</fb>
    <v>2</v>
  </rv>
  <rv s="0">
    <fb>44861</fb>
    <v>0</v>
  </rv>
  <rv s="0">
    <fb>72.47</fb>
    <v>1</v>
  </rv>
  <rv s="0">
    <fb>74.510000000000005</fb>
    <v>1</v>
  </rv>
  <rv s="0">
    <fb>75.650000000000006</fb>
    <v>1</v>
  </rv>
  <rv s="0">
    <fb>71.510000000000005</fb>
    <v>1</v>
  </rv>
  <rv s="0">
    <fb>5967614</fb>
    <v>2</v>
  </rv>
  <rv s="0">
    <fb>44862</fb>
    <v>0</v>
  </rv>
  <rv s="0">
    <fb>72.069999999999993</fb>
    <v>1</v>
  </rv>
  <rv s="0">
    <fb>72</fb>
    <v>1</v>
  </rv>
  <rv s="0">
    <fb>73.72</fb>
    <v>1</v>
  </rv>
  <rv s="0">
    <fb>69.349999999999994</fb>
    <v>1</v>
  </rv>
  <rv s="0">
    <fb>7372115</fb>
    <v>2</v>
  </rv>
  <rv s="0">
    <fb>44865</fb>
    <v>0</v>
  </rv>
  <rv s="0">
    <fb>66.25</fb>
    <v>1</v>
  </rv>
  <rv s="0">
    <fb>72.37</fb>
    <v>1</v>
  </rv>
  <rv s="0">
    <fb>74.650000000000006</fb>
    <v>1</v>
  </rv>
  <rv s="0">
    <fb>66.144999999999996</fb>
    <v>1</v>
  </rv>
  <rv s="0">
    <fb>10648406</fb>
    <v>2</v>
  </rv>
  <rv s="0">
    <fb>44866</fb>
    <v>0</v>
  </rv>
  <rv s="0">
    <fb>63.29</fb>
    <v>1</v>
  </rv>
  <rv s="0">
    <fb>69</fb>
    <v>1</v>
  </rv>
  <rv s="0">
    <fb>69.709999999999994</fb>
    <v>1</v>
  </rv>
  <rv s="0">
    <fb>63.13</fb>
    <v>1</v>
  </rv>
  <rv s="0">
    <fb>8238178</fb>
    <v>2</v>
  </rv>
  <rv s="0">
    <fb>44867</fb>
    <v>0</v>
  </rv>
  <rv s="0">
    <fb>60.71</fb>
    <v>1</v>
  </rv>
  <rv s="0">
    <fb>63.395000000000003</fb>
    <v>1</v>
  </rv>
  <rv s="0">
    <fb>60.55</fb>
    <v>1</v>
  </rv>
  <rv s="0">
    <fb>12700860</fb>
    <v>2</v>
  </rv>
  <rv s="0">
    <fb>44868</fb>
    <v>0</v>
  </rv>
  <rv s="0">
    <fb>55.8</fb>
    <v>1</v>
  </rv>
  <rv s="0">
    <fb>59.4</fb>
    <v>1</v>
  </rv>
  <rv s="0">
    <fb>55.75</fb>
    <v>1</v>
  </rv>
  <rv s="0">
    <fb>14238794</fb>
    <v>2</v>
  </rv>
  <rv s="0">
    <fb>44869</fb>
    <v>0</v>
  </rv>
  <rv s="0">
    <fb>58.82</fb>
    <v>1</v>
  </rv>
  <rv s="0">
    <fb>60.4</fb>
    <v>1</v>
  </rv>
  <rv s="0">
    <fb>63.43</fb>
    <v>1</v>
  </rv>
  <rv s="0">
    <fb>56.4</fb>
    <v>1</v>
  </rv>
  <rv s="0">
    <fb>18901356</fb>
    <v>2</v>
  </rv>
  <rv s="0">
    <fb>44872</fb>
    <v>0</v>
  </rv>
  <rv s="0">
    <fb>56.97</fb>
    <v>1</v>
  </rv>
  <rv s="0">
    <fb>54.22</fb>
    <v>1</v>
  </rv>
  <rv s="0">
    <fb>13659109</fb>
    <v>2</v>
  </rv>
  <rv s="0">
    <fb>44873</fb>
    <v>0</v>
  </rv>
  <rv s="0">
    <fb>50.83</fb>
    <v>1</v>
  </rv>
  <rv s="0">
    <fb>54.5</fb>
    <v>1</v>
  </rv>
  <rv s="0">
    <fb>58.4499</fb>
    <v>1</v>
  </rv>
  <rv s="0">
    <fb>47.69</fb>
    <v>1</v>
  </rv>
  <rv s="0">
    <fb>61868168</fb>
    <v>2</v>
  </rv>
  <rv s="0">
    <fb>44874</fb>
    <v>0</v>
  </rv>
  <rv s="0">
    <fb>45.98</fb>
    <v>1</v>
  </rv>
  <rv s="0">
    <fb>47.09</fb>
    <v>1</v>
  </rv>
  <rv s="0">
    <fb>49.689900000000002</fb>
    <v>1</v>
  </rv>
  <rv s="0">
    <fb>44.62</fb>
    <v>1</v>
  </rv>
  <rv s="0">
    <fb>42274174</fb>
    <v>2</v>
  </rv>
  <rv s="0">
    <fb>44875</fb>
    <v>0</v>
  </rv>
  <rv s="0">
    <fb>50.92</fb>
    <v>1</v>
  </rv>
  <rv s="0">
    <fb>51.04</fb>
    <v>1</v>
  </rv>
  <rv s="0">
    <fb>53.93</fb>
    <v>1</v>
  </rv>
  <rv s="0">
    <fb>49.02</fb>
    <v>1</v>
  </rv>
  <rv s="0">
    <fb>30695388</fb>
    <v>2</v>
  </rv>
  <rv s="0">
    <fb>44876</fb>
    <v>0</v>
  </rv>
  <rv s="0">
    <fb>47.5</fb>
    <v>1</v>
  </rv>
  <rv s="0">
    <fb>58.29</fb>
    <v>1</v>
  </rv>
  <rv s="0">
    <fb>46.25</fb>
    <v>1</v>
  </rv>
  <rv s="0">
    <fb>30584528</fb>
    <v>2</v>
  </rv>
  <rv s="0">
    <fb>44879</fb>
    <v>0</v>
  </rv>
  <rv s="0">
    <fb>53.22</fb>
    <v>1</v>
  </rv>
  <rv s="0">
    <fb>55.695</fb>
    <v>1</v>
  </rv>
  <rv s="0">
    <fb>55.74</fb>
    <v>1</v>
  </rv>
  <rv s="0">
    <fb>52.6</fb>
    <v>1</v>
  </rv>
  <rv s="0">
    <fb>16150903</fb>
    <v>2</v>
  </rv>
  <rv s="0">
    <fb>44880</fb>
    <v>0</v>
  </rv>
  <rv s="0">
    <fb>55.53</fb>
    <v>1</v>
  </rv>
  <rv s="0">
    <fb>55</fb>
    <v>1</v>
  </rv>
  <rv s="0">
    <fb>58</fb>
    <v>1</v>
  </rv>
  <rv s="0">
    <fb>54.6</fb>
    <v>1</v>
  </rv>
  <rv s="0">
    <fb>14805294</fb>
    <v>2</v>
  </rv>
  <rv s="0">
    <fb>44881</fb>
    <v>0</v>
  </rv>
  <rv s="0">
    <fb>48.83</fb>
    <v>1</v>
  </rv>
  <rv s="0">
    <fb>52.83</fb>
    <v>1</v>
  </rv>
  <rv s="0">
    <fb>54.03</fb>
    <v>1</v>
  </rv>
  <rv s="0">
    <fb>48</fb>
    <v>1</v>
  </rv>
  <rv s="0">
    <fb>24054683</fb>
    <v>2</v>
  </rv>
  <rv s="0">
    <fb>44882</fb>
    <v>0</v>
  </rv>
  <rv s="0">
    <fb>48.79</fb>
    <v>1</v>
  </rv>
  <rv s="0">
    <fb>46.67</fb>
    <v>1</v>
  </rv>
  <rv s="0">
    <fb>49.97</fb>
    <v>1</v>
  </rv>
  <rv s="0">
    <fb>45.18</fb>
    <v>1</v>
  </rv>
  <rv s="0">
    <fb>17974650</fb>
    <v>2</v>
  </rv>
  <rv s="0">
    <fb>44883</fb>
    <v>0</v>
  </rv>
  <rv s="0">
    <fb>45.26</fb>
    <v>1</v>
  </rv>
  <rv s="0">
    <fb>48.8</fb>
    <v>1</v>
  </rv>
  <rv s="0">
    <fb>49</fb>
    <v>1</v>
  </rv>
  <rv s="0">
    <fb>44.31</fb>
    <v>1</v>
  </rv>
  <rv s="0">
    <fb>20287264</fb>
    <v>2</v>
  </rv>
  <rv s="0">
    <fb>44886</fb>
    <v>0</v>
  </rv>
  <rv s="0">
    <fb>41.23</fb>
    <v>1</v>
  </rv>
  <rv s="0">
    <fb>43.6</fb>
    <v>1</v>
  </rv>
  <rv s="0">
    <fb>44.643900000000002</fb>
    <v>1</v>
  </rv>
  <rv s="0">
    <fb>40.61</fb>
    <v>1</v>
  </rv>
  <rv s="0">
    <fb>22381981</fb>
    <v>2</v>
  </rv>
  <rv s="0">
    <fb>44887</fb>
    <v>0</v>
  </rv>
  <rv s="0">
    <fb>43.39</fb>
    <v>1</v>
  </rv>
  <rv s="0">
    <fb>42.35</fb>
    <v>1</v>
  </rv>
  <rv s="0">
    <fb>44.4</fb>
    <v>1</v>
  </rv>
  <rv s="0">
    <fb>41.61</fb>
    <v>1</v>
  </rv>
  <rv s="0">
    <fb>20783082</fb>
    <v>2</v>
  </rv>
  <rv s="0">
    <fb>44888</fb>
    <v>0</v>
  </rv>
  <rv s="0">
    <fb>45.57</fb>
    <v>1</v>
  </rv>
  <rv s="0">
    <fb>43.85</fb>
    <v>1</v>
  </rv>
  <rv s="0">
    <fb>46.17</fb>
    <v>1</v>
  </rv>
  <rv s="0">
    <fb>42.2057</fb>
    <v>1</v>
  </rv>
  <rv s="0">
    <fb>14665807</fb>
    <v>2</v>
  </rv>
  <rv s="0">
    <fb>44890</fb>
    <v>0</v>
  </rv>
  <rv s="0">
    <fb>44.28</fb>
    <v>1</v>
  </rv>
  <rv s="0">
    <fb>44.76</fb>
    <v>1</v>
  </rv>
  <rv s="0">
    <fb>45.236499999999999</fb>
    <v>1</v>
  </rv>
  <rv s="0">
    <fb>43.7</fb>
    <v>1</v>
  </rv>
  <rv s="0">
    <fb>6451508</fb>
    <v>2</v>
  </rv>
  <rv s="0">
    <fb>44893</fb>
    <v>0</v>
  </rv>
  <rv s="0">
    <fb>42.51</fb>
    <v>1</v>
  </rv>
  <rv s="0">
    <fb>43.3</fb>
    <v>1</v>
  </rv>
  <rv s="0">
    <fb>44.899000000000001</fb>
    <v>1</v>
  </rv>
  <rv s="0">
    <fb>42.02</fb>
    <v>1</v>
  </rv>
  <rv s="0">
    <fb>10518516</fb>
    <v>2</v>
  </rv>
  <rv s="0">
    <fb>44894</fb>
    <v>0</v>
  </rv>
  <rv s="0">
    <fb>43.11</fb>
    <v>1</v>
  </rv>
  <rv s="0">
    <fb>42.91</fb>
    <v>1</v>
  </rv>
  <rv s="0">
    <fb>44.65</fb>
    <v>1</v>
  </rv>
  <rv s="0">
    <fb>42.7</fb>
    <v>1</v>
  </rv>
  <rv s="0">
    <fb>9090624</fb>
    <v>2</v>
  </rv>
  <rv s="0">
    <fb>44895</fb>
    <v>0</v>
  </rv>
  <rv s="0">
    <fb>45.73</fb>
    <v>1</v>
  </rv>
  <rv s="0">
    <fb>43.71</fb>
    <v>1</v>
  </rv>
  <rv s="0">
    <fb>45.879899999999999</fb>
    <v>1</v>
  </rv>
  <rv s="0">
    <fb>41.51</fb>
    <v>1</v>
  </rv>
  <rv s="0">
    <fb>15562746</fb>
    <v>2</v>
  </rv>
  <rv s="0">
    <fb>44896</fb>
    <v>0</v>
  </rv>
  <rv s="0">
    <fb>45.27</fb>
    <v>1</v>
  </rv>
  <rv s="0">
    <fb>45.82</fb>
    <v>1</v>
  </rv>
  <rv s="0">
    <fb>47.19</fb>
    <v>1</v>
  </rv>
  <rv s="0">
    <fb>44.44</fb>
    <v>1</v>
  </rv>
  <rv s="0">
    <fb>11579372</fb>
    <v>2</v>
  </rv>
  <rv s="0">
    <fb>44897</fb>
    <v>0</v>
  </rv>
  <rv s="0">
    <fb>47.67</fb>
    <v>1</v>
  </rv>
  <rv s="0">
    <fb>43.97</fb>
    <v>1</v>
  </rv>
  <rv s="0">
    <fb>47.7</fb>
    <v>1</v>
  </rv>
  <rv s="0">
    <fb>43.73</fb>
    <v>1</v>
  </rv>
  <rv s="0">
    <fb>10372090</fb>
    <v>2</v>
  </rv>
  <rv s="0">
    <fb>44900</fb>
    <v>0</v>
  </rv>
  <rv s="0">
    <fb>46</fb>
    <v>1</v>
  </rv>
  <rv s="0">
    <fb>47.98</fb>
    <v>1</v>
  </rv>
  <rv s="0">
    <fb>49.85</fb>
    <v>1</v>
  </rv>
  <rv s="0">
    <fb>45.63</fb>
    <v>1</v>
  </rv>
  <rv s="0">
    <fb>11228347</fb>
    <v>2</v>
  </rv>
  <rv s="0">
    <fb>44901</fb>
    <v>0</v>
  </rv>
  <rv s="0">
    <fb>42.41</fb>
    <v>1</v>
  </rv>
  <rv s="0">
    <fb>45.600099999999998</fb>
    <v>1</v>
  </rv>
  <rv s="0">
    <fb>46.65</fb>
    <v>1</v>
  </rv>
  <rv s="0">
    <fb>41.73</fb>
    <v>1</v>
  </rv>
  <rv s="0">
    <fb>12156145</fb>
    <v>2</v>
  </rv>
  <rv s="0">
    <fb>44902</fb>
    <v>0</v>
  </rv>
  <rv s="0">
    <fb>41.26</fb>
    <v>1</v>
  </rv>
  <rv s="0">
    <fb>41.88</fb>
    <v>1</v>
  </rv>
  <rv s="0">
    <fb>43.2</fb>
    <v>1</v>
  </rv>
  <rv s="0">
    <fb>40.549999999999997</fb>
    <v>1</v>
  </rv>
  <rv s="0">
    <fb>10824527</fb>
    <v>2</v>
  </rv>
  <rv s="0">
    <fb>44903</fb>
    <v>0</v>
  </rv>
  <rv s="0">
    <fb>42.81</fb>
    <v>1</v>
  </rv>
  <rv s="0">
    <fb>41.56</fb>
    <v>1</v>
  </rv>
  <rv s="0">
    <fb>43.899900000000002</fb>
    <v>1</v>
  </rv>
  <rv s="0">
    <fb>40.299999999999997</fb>
    <v>1</v>
  </rv>
  <rv s="0">
    <fb>9361800</fb>
    <v>2</v>
  </rv>
  <rv s="0">
    <fb>44904</fb>
    <v>0</v>
  </rv>
  <rv s="0">
    <fb>40.24</fb>
    <v>1</v>
  </rv>
  <rv s="0">
    <fb>41.6</fb>
    <v>1</v>
  </rv>
  <rv s="0">
    <fb>42.32</fb>
    <v>1</v>
  </rv>
  <rv s="0">
    <fb>40.15</fb>
    <v>1</v>
  </rv>
  <rv s="0">
    <fb>10030234</fb>
    <v>2</v>
  </rv>
  <rv s="0">
    <fb>44907</fb>
    <v>0</v>
  </rv>
  <rv s="0">
    <fb>42.6</fb>
    <v>1</v>
  </rv>
  <rv s="0">
    <fb>39.979999999999997</fb>
    <v>1</v>
  </rv>
  <rv s="0">
    <fb>42.65</fb>
    <v>1</v>
  </rv>
  <rv s="0">
    <fb>39.65</fb>
    <v>1</v>
  </rv>
  <rv s="0">
    <fb>9962641</fb>
    <v>2</v>
  </rv>
  <rv s="0">
    <fb>44908</fb>
    <v>0</v>
  </rv>
  <rv s="0">
    <fb>38.69</fb>
    <v>1</v>
  </rv>
  <rv s="0">
    <fb>46.01</fb>
    <v>1</v>
  </rv>
  <rv s="0">
    <fb>46.33</fb>
    <v>1</v>
  </rv>
  <rv s="0">
    <fb>38.5</fb>
    <v>1</v>
  </rv>
  <rv s="0">
    <fb>20558271</fb>
    <v>2</v>
  </rv>
  <rv s="0">
    <fb>44909</fb>
    <v>0</v>
  </rv>
  <rv s="0">
    <fb>40.19</fb>
    <v>1</v>
  </rv>
  <rv s="0">
    <fb>39.409999999999997</fb>
    <v>1</v>
  </rv>
  <rv s="0">
    <fb>41.9</fb>
    <v>1</v>
  </rv>
  <rv s="0">
    <fb>38.82</fb>
    <v>1</v>
  </rv>
  <rv s="0">
    <fb>16117596</fb>
    <v>2</v>
  </rv>
  <rv s="0">
    <fb>44910</fb>
    <v>0</v>
  </rv>
  <rv s="0">
    <fb>37.979999999999997</fb>
    <v>1</v>
  </rv>
  <rv s="0">
    <fb>38.950000000000003</fb>
    <v>1</v>
  </rv>
  <rv s="0">
    <fb>39.6</fb>
    <v>1</v>
  </rv>
  <rv s="0">
    <fb>37.44</fb>
    <v>1</v>
  </rv>
  <rv s="0">
    <fb>12013423</fb>
    <v>2</v>
  </rv>
  <rv s="0">
    <fb>44911</fb>
    <v>0</v>
  </rv>
  <rv s="0">
    <fb>36.6</fb>
    <v>1</v>
  </rv>
  <rv s="0">
    <fb>37.4</fb>
    <v>1</v>
  </rv>
  <rv s="0">
    <fb>38.01</fb>
    <v>1</v>
  </rv>
  <rv s="0">
    <fb>34.71</fb>
    <v>1</v>
  </rv>
  <rv s="0">
    <fb>18247429</fb>
    <v>2</v>
  </rv>
  <rv s="0">
    <fb>44914</fb>
    <v>0</v>
  </rv>
  <rv s="0">
    <fb>35.17</fb>
    <v>1</v>
  </rv>
  <rv s="0">
    <fb>35.97</fb>
    <v>1</v>
  </rv>
  <rv s="0">
    <fb>36.68</fb>
    <v>1</v>
  </rv>
  <rv s="0">
    <fb>34.51</fb>
    <v>1</v>
  </rv>
  <rv s="0">
    <fb>11168297</fb>
    <v>2</v>
  </rv>
  <rv s="2">
    <v>3</v>
    <v>COIN</v>
    <v>Daily</v>
    <v>36526</v>
    <v>44915</v>
    <v>0</v>
    <v>1</v>
    <v>638070048000000000,638071461480990804,0</v>
    <v>0</v>
    <v>bzu86h</v>
    <v>XNAS:COIN</v>
    <v>1</v>
    <v>2</v>
    <v>3</v>
    <v>4</v>
    <v>5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0" formatCode="General"/>
    </x:dxf>
    <x:dxf>
      <x:numFmt numFmtId="3" formatCode="#,##0"/>
    </x:dxf>
    <x:dxf>
      <x:numFmt numFmtId="19" formatCode="m/d/yyyy"/>
    </x:dxf>
  </dxfs>
  <richProperties>
    <rPr n="NumberFormat" t="s"/>
  </richProperties>
  <richStyles>
    <rSty dxfid="2"/>
    <rSty dxfid="0">
      <rpv i="0">_([$$-en-US]* #,##0.00_);_([$$-en-US]* (#,##0.00);_([$$-en-US]* "-"??_);_(@_)</rpv>
    </rSty>
    <rSty dxfid="1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7" dT="2022-11-23T20:07:56.66" personId="{46D18837-7599-43DB-B38E-8296242CE7C3}" id="{A2EEF010-1CD1-4D3C-9DAA-17A1CE7EC8B1}">
    <text>=136.293-E17-D17-C17</text>
  </threadedComment>
  <threadedComment ref="F17" dT="2022-11-23T20:08:42.70" personId="{46D18837-7599-43DB-B38E-8296242CE7C3}" id="{3BD80A9B-95EC-4CC4-B20F-41C528C0521E}" parentId="{A2EEF010-1CD1-4D3C-9DAA-17A1CE7EC8B1}">
    <text xml:space="preserve">SEC Filings have an error. 10-K shows 136.293 but also verifies that Revenue should be 497 Million. 10-Qs balance.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inancial%20Universe.xlsx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nancial%20Univers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E218-F361-42D1-B1EF-0A66C045582E}">
  <dimension ref="A1:XFD102"/>
  <sheetViews>
    <sheetView zoomScaleNormal="100" workbookViewId="0">
      <pane xSplit="2" ySplit="2" topLeftCell="C21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2" max="2" width="31.7109375" bestFit="1" customWidth="1"/>
    <col min="15" max="15" width="13.42578125" bestFit="1" customWidth="1"/>
    <col min="16" max="16" width="9.85546875" bestFit="1" customWidth="1"/>
  </cols>
  <sheetData>
    <row r="1" spans="1:27" x14ac:dyDescent="0.25">
      <c r="A1" s="32" t="s">
        <v>119</v>
      </c>
    </row>
    <row r="2" spans="1:27" x14ac:dyDescent="0.25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16</v>
      </c>
      <c r="I2" s="2" t="s">
        <v>15</v>
      </c>
      <c r="J2" s="2" t="s">
        <v>17</v>
      </c>
      <c r="K2" s="2" t="s">
        <v>18</v>
      </c>
      <c r="L2" s="2" t="s">
        <v>14</v>
      </c>
      <c r="M2" s="2" t="s">
        <v>2</v>
      </c>
      <c r="N2" s="2" t="s">
        <v>19</v>
      </c>
      <c r="O2" s="2"/>
      <c r="P2" s="2"/>
      <c r="Q2" s="2">
        <v>2020</v>
      </c>
      <c r="R2" s="2">
        <f>Q2+1</f>
        <v>2021</v>
      </c>
      <c r="S2" s="2">
        <f t="shared" ref="S2:Z2" si="0">R2+1</f>
        <v>2022</v>
      </c>
      <c r="T2" s="2">
        <f t="shared" si="0"/>
        <v>2023</v>
      </c>
      <c r="U2" s="2">
        <f t="shared" si="0"/>
        <v>2024</v>
      </c>
      <c r="V2" s="2">
        <f t="shared" si="0"/>
        <v>2025</v>
      </c>
      <c r="W2" s="2">
        <f t="shared" si="0"/>
        <v>2026</v>
      </c>
      <c r="X2" s="2">
        <f t="shared" si="0"/>
        <v>2027</v>
      </c>
      <c r="Y2" s="2">
        <f t="shared" si="0"/>
        <v>2028</v>
      </c>
      <c r="Z2" s="2">
        <f t="shared" si="0"/>
        <v>2029</v>
      </c>
      <c r="AA2" s="2">
        <f>Z2+1</f>
        <v>2030</v>
      </c>
    </row>
    <row r="3" spans="1:27" x14ac:dyDescent="0.25">
      <c r="B3" s="1" t="s">
        <v>74</v>
      </c>
    </row>
    <row r="4" spans="1:27" x14ac:dyDescent="0.25">
      <c r="B4" t="s">
        <v>102</v>
      </c>
      <c r="C4" s="3">
        <v>34</v>
      </c>
      <c r="D4" s="3">
        <v>37</v>
      </c>
      <c r="E4" s="3">
        <v>39</v>
      </c>
      <c r="F4" s="3">
        <v>43</v>
      </c>
      <c r="G4" s="3">
        <v>54</v>
      </c>
      <c r="H4" s="3">
        <v>68</v>
      </c>
      <c r="I4" s="3">
        <v>73</v>
      </c>
      <c r="J4" s="3">
        <v>89</v>
      </c>
      <c r="K4" s="3">
        <v>98</v>
      </c>
      <c r="L4" s="3">
        <v>103</v>
      </c>
      <c r="M4" s="3">
        <v>108</v>
      </c>
      <c r="Q4" s="3">
        <v>43</v>
      </c>
      <c r="R4" s="3">
        <v>108</v>
      </c>
      <c r="S4" s="9">
        <f>R4*1.09</f>
        <v>117.72000000000001</v>
      </c>
      <c r="T4" s="9">
        <f>S4*1.09</f>
        <v>128.31480000000002</v>
      </c>
      <c r="U4" s="9">
        <f t="shared" ref="U4:AA4" si="1">T4*1.09</f>
        <v>139.86313200000004</v>
      </c>
      <c r="V4" s="9">
        <f t="shared" si="1"/>
        <v>152.45081388000006</v>
      </c>
      <c r="W4" s="9">
        <f t="shared" si="1"/>
        <v>166.17138712920007</v>
      </c>
      <c r="X4" s="9">
        <f t="shared" si="1"/>
        <v>181.1268119708281</v>
      </c>
      <c r="Y4" s="9">
        <f t="shared" si="1"/>
        <v>197.42822504820265</v>
      </c>
      <c r="Z4" s="9">
        <f t="shared" si="1"/>
        <v>215.19676530254091</v>
      </c>
      <c r="AA4" s="9">
        <f t="shared" si="1"/>
        <v>234.5644741797696</v>
      </c>
    </row>
    <row r="5" spans="1:27" x14ac:dyDescent="0.25">
      <c r="B5" t="s">
        <v>75</v>
      </c>
      <c r="C5" s="3">
        <v>17000</v>
      </c>
      <c r="D5" s="3">
        <v>26000</v>
      </c>
      <c r="E5" s="3">
        <v>36000</v>
      </c>
      <c r="F5" s="3">
        <v>90000</v>
      </c>
      <c r="G5" s="3">
        <v>223000</v>
      </c>
      <c r="H5" s="3">
        <v>180000</v>
      </c>
      <c r="I5" s="3">
        <v>255000</v>
      </c>
      <c r="J5" s="3">
        <v>278000</v>
      </c>
      <c r="K5" s="3">
        <v>256000</v>
      </c>
      <c r="L5" s="3">
        <v>960000</v>
      </c>
      <c r="M5" s="3">
        <v>108000</v>
      </c>
      <c r="Q5" s="3">
        <f>SUM(C5:F5)</f>
        <v>169000</v>
      </c>
      <c r="R5" s="3">
        <f>SUM(G5:J5)</f>
        <v>936000</v>
      </c>
      <c r="S5" s="9">
        <f>SUM(K5:N5)</f>
        <v>1324000</v>
      </c>
      <c r="T5" s="9">
        <f>S5*1.05</f>
        <v>1390200</v>
      </c>
      <c r="U5" s="9">
        <f t="shared" ref="U5:AA5" si="2">T5*1.05</f>
        <v>1459710</v>
      </c>
      <c r="V5" s="9">
        <f t="shared" si="2"/>
        <v>1532695.5</v>
      </c>
      <c r="W5" s="9">
        <f t="shared" si="2"/>
        <v>1609330.2750000001</v>
      </c>
      <c r="X5" s="9">
        <f t="shared" si="2"/>
        <v>1689796.7887500003</v>
      </c>
      <c r="Y5" s="9">
        <f t="shared" si="2"/>
        <v>1774286.6281875004</v>
      </c>
      <c r="Z5" s="9">
        <f t="shared" si="2"/>
        <v>1863000.9595968756</v>
      </c>
      <c r="AA5" s="9">
        <f t="shared" si="2"/>
        <v>1956151.0075767194</v>
      </c>
    </row>
    <row r="6" spans="1:27" x14ac:dyDescent="0.25">
      <c r="B6" t="s">
        <v>76</v>
      </c>
      <c r="C6" s="3">
        <v>12000</v>
      </c>
      <c r="D6" s="3">
        <v>11000</v>
      </c>
      <c r="E6" s="3">
        <v>18000</v>
      </c>
      <c r="F6" s="3">
        <v>193000</v>
      </c>
      <c r="G6" s="3">
        <v>335000</v>
      </c>
      <c r="H6" s="3">
        <v>462000</v>
      </c>
      <c r="I6" s="3">
        <v>327000</v>
      </c>
      <c r="J6" s="3">
        <v>1671000</v>
      </c>
      <c r="K6" s="3">
        <v>309000</v>
      </c>
      <c r="L6" s="3">
        <v>217000</v>
      </c>
      <c r="M6" s="3">
        <v>159000</v>
      </c>
      <c r="Q6" s="3">
        <f>SUM(C6:F6)</f>
        <v>234000</v>
      </c>
      <c r="R6" s="3">
        <f>SUM(G6:J6)</f>
        <v>2795000</v>
      </c>
      <c r="S6" s="9">
        <f>SUM(K6:N6)</f>
        <v>685000</v>
      </c>
      <c r="T6" s="9">
        <f>S6*1.1</f>
        <v>753500.00000000012</v>
      </c>
      <c r="U6" s="9">
        <f t="shared" ref="U6:AA6" si="3">T6*1.1</f>
        <v>828850.00000000023</v>
      </c>
      <c r="V6" s="9">
        <f t="shared" si="3"/>
        <v>911735.00000000035</v>
      </c>
      <c r="W6" s="9">
        <f t="shared" si="3"/>
        <v>1002908.5000000005</v>
      </c>
      <c r="X6" s="9">
        <f t="shared" si="3"/>
        <v>1103199.3500000006</v>
      </c>
      <c r="Y6" s="9">
        <f t="shared" si="3"/>
        <v>1213519.2850000006</v>
      </c>
      <c r="Z6" s="9">
        <f t="shared" si="3"/>
        <v>1334871.2135000008</v>
      </c>
      <c r="AA6" s="9">
        <f t="shared" si="3"/>
        <v>1468358.3348500009</v>
      </c>
    </row>
    <row r="7" spans="1:27" x14ac:dyDescent="0.25">
      <c r="B7" t="s">
        <v>80</v>
      </c>
      <c r="C7" s="3"/>
      <c r="D7" s="3"/>
      <c r="E7" s="3"/>
      <c r="F7" s="3">
        <v>90</v>
      </c>
      <c r="G7" s="3"/>
      <c r="H7" s="3"/>
      <c r="I7" s="3"/>
      <c r="J7" s="3">
        <v>108</v>
      </c>
      <c r="K7" s="3"/>
      <c r="L7" s="3"/>
      <c r="M7" s="3"/>
      <c r="Q7">
        <v>90</v>
      </c>
      <c r="R7">
        <v>108</v>
      </c>
      <c r="S7" s="8"/>
    </row>
    <row r="8" spans="1:27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S8" s="8"/>
    </row>
    <row r="9" spans="1:27" x14ac:dyDescent="0.25">
      <c r="B9" t="s">
        <v>77</v>
      </c>
      <c r="C9" s="13" t="s">
        <v>33</v>
      </c>
      <c r="D9" s="13" t="s">
        <v>33</v>
      </c>
      <c r="E9" s="13" t="s">
        <v>33</v>
      </c>
      <c r="F9" s="13" t="s">
        <v>33</v>
      </c>
      <c r="G9" s="6">
        <f t="shared" ref="G9:M11" si="4">G4/C4-1</f>
        <v>0.58823529411764697</v>
      </c>
      <c r="H9" s="6">
        <f t="shared" si="4"/>
        <v>0.83783783783783794</v>
      </c>
      <c r="I9" s="6">
        <f t="shared" si="4"/>
        <v>0.87179487179487181</v>
      </c>
      <c r="J9" s="6">
        <f t="shared" si="4"/>
        <v>1.0697674418604652</v>
      </c>
      <c r="K9" s="6">
        <f t="shared" si="4"/>
        <v>0.81481481481481488</v>
      </c>
      <c r="L9" s="6">
        <f t="shared" si="4"/>
        <v>0.51470588235294112</v>
      </c>
      <c r="M9" s="6">
        <f t="shared" si="4"/>
        <v>0.47945205479452047</v>
      </c>
      <c r="Q9" s="15" t="s">
        <v>33</v>
      </c>
      <c r="R9" s="6">
        <f t="shared" ref="R9:AA9" si="5">R4/Q4-1</f>
        <v>1.5116279069767442</v>
      </c>
      <c r="S9" s="10">
        <f t="shared" si="5"/>
        <v>9.000000000000008E-2</v>
      </c>
      <c r="T9" s="10">
        <f t="shared" si="5"/>
        <v>9.000000000000008E-2</v>
      </c>
      <c r="U9" s="10">
        <f t="shared" si="5"/>
        <v>9.000000000000008E-2</v>
      </c>
      <c r="V9" s="10">
        <f t="shared" si="5"/>
        <v>9.000000000000008E-2</v>
      </c>
      <c r="W9" s="10">
        <f t="shared" si="5"/>
        <v>9.000000000000008E-2</v>
      </c>
      <c r="X9" s="10">
        <f t="shared" si="5"/>
        <v>9.000000000000008E-2</v>
      </c>
      <c r="Y9" s="10">
        <f t="shared" si="5"/>
        <v>9.000000000000008E-2</v>
      </c>
      <c r="Z9" s="10">
        <f t="shared" si="5"/>
        <v>9.000000000000008E-2</v>
      </c>
      <c r="AA9" s="10">
        <f t="shared" si="5"/>
        <v>9.000000000000008E-2</v>
      </c>
    </row>
    <row r="10" spans="1:27" x14ac:dyDescent="0.25">
      <c r="B10" t="s">
        <v>81</v>
      </c>
      <c r="C10" s="13" t="s">
        <v>33</v>
      </c>
      <c r="D10" s="13" t="s">
        <v>33</v>
      </c>
      <c r="E10" s="13" t="s">
        <v>33</v>
      </c>
      <c r="F10" s="13" t="s">
        <v>33</v>
      </c>
      <c r="G10" s="6">
        <f t="shared" si="4"/>
        <v>12.117647058823529</v>
      </c>
      <c r="H10" s="6">
        <f t="shared" si="4"/>
        <v>5.9230769230769234</v>
      </c>
      <c r="I10" s="6">
        <f t="shared" si="4"/>
        <v>6.083333333333333</v>
      </c>
      <c r="J10" s="6">
        <f t="shared" si="4"/>
        <v>2.088888888888889</v>
      </c>
      <c r="K10" s="6">
        <f t="shared" si="4"/>
        <v>0.14798206278026904</v>
      </c>
      <c r="L10" s="6">
        <f t="shared" si="4"/>
        <v>4.333333333333333</v>
      </c>
      <c r="M10" s="6">
        <f t="shared" si="4"/>
        <v>-0.57647058823529407</v>
      </c>
      <c r="Q10" s="15" t="s">
        <v>33</v>
      </c>
      <c r="R10" s="6">
        <f>R5/Q5-1</f>
        <v>4.5384615384615383</v>
      </c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25">
      <c r="B11" t="s">
        <v>76</v>
      </c>
      <c r="C11" s="13" t="s">
        <v>33</v>
      </c>
      <c r="D11" s="13" t="s">
        <v>33</v>
      </c>
      <c r="E11" s="13" t="s">
        <v>33</v>
      </c>
      <c r="F11" s="13" t="s">
        <v>33</v>
      </c>
      <c r="G11" s="6">
        <f t="shared" si="4"/>
        <v>26.916666666666668</v>
      </c>
      <c r="H11" s="6">
        <f t="shared" si="4"/>
        <v>41</v>
      </c>
      <c r="I11" s="6">
        <f t="shared" si="4"/>
        <v>17.166666666666668</v>
      </c>
      <c r="J11" s="6">
        <f t="shared" si="4"/>
        <v>7.6580310880829021</v>
      </c>
      <c r="K11" s="6">
        <f t="shared" si="4"/>
        <v>-7.7611940298507487E-2</v>
      </c>
      <c r="L11" s="6">
        <f t="shared" si="4"/>
        <v>-0.53030303030303028</v>
      </c>
      <c r="M11" s="6">
        <f t="shared" si="4"/>
        <v>-0.51376146788990829</v>
      </c>
      <c r="Q11" s="15" t="s">
        <v>33</v>
      </c>
      <c r="R11" s="6">
        <f>R6/Q6-1</f>
        <v>10.944444444444445</v>
      </c>
      <c r="S11" s="10">
        <f t="shared" ref="S11:AA11" si="6">S6/R6-1</f>
        <v>-0.75491949910554568</v>
      </c>
      <c r="T11" s="10">
        <f t="shared" si="6"/>
        <v>0.10000000000000009</v>
      </c>
      <c r="U11" s="10">
        <f t="shared" si="6"/>
        <v>0.10000000000000009</v>
      </c>
      <c r="V11" s="10">
        <f t="shared" si="6"/>
        <v>0.10000000000000009</v>
      </c>
      <c r="W11" s="10">
        <f t="shared" si="6"/>
        <v>0.10000000000000009</v>
      </c>
      <c r="X11" s="10">
        <f t="shared" si="6"/>
        <v>0.10000000000000009</v>
      </c>
      <c r="Y11" s="10">
        <f t="shared" si="6"/>
        <v>0.10000000000000009</v>
      </c>
      <c r="Z11" s="10">
        <f t="shared" si="6"/>
        <v>0.10000000000000009</v>
      </c>
      <c r="AA11" s="10">
        <f t="shared" si="6"/>
        <v>0.10000000000000009</v>
      </c>
    </row>
    <row r="12" spans="1:27" x14ac:dyDescent="0.25">
      <c r="C12" s="13"/>
      <c r="D12" s="13"/>
      <c r="E12" s="13"/>
      <c r="F12" s="13"/>
      <c r="G12" s="6"/>
      <c r="H12" s="6"/>
      <c r="I12" s="6"/>
      <c r="J12" s="6"/>
      <c r="K12" s="6"/>
      <c r="L12" s="6"/>
      <c r="M12" s="6"/>
      <c r="Q12" s="15"/>
      <c r="R12" s="6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25">
      <c r="F13" s="3"/>
    </row>
    <row r="14" spans="1:27" x14ac:dyDescent="0.25">
      <c r="B14" s="1" t="s">
        <v>0</v>
      </c>
    </row>
    <row r="15" spans="1:27" x14ac:dyDescent="0.25">
      <c r="B15" t="s">
        <v>89</v>
      </c>
      <c r="C15" s="3">
        <v>162.00200000000001</v>
      </c>
      <c r="D15" s="3">
        <v>163.82499999999999</v>
      </c>
      <c r="E15" s="3">
        <v>262.62400000000002</v>
      </c>
      <c r="F15" s="3">
        <f>1040.246-E15-D15-C15</f>
        <v>451.79500000000002</v>
      </c>
      <c r="G15" s="3">
        <v>1455.171</v>
      </c>
      <c r="H15" s="3">
        <v>1827.951</v>
      </c>
      <c r="I15" s="3">
        <v>1021.967</v>
      </c>
      <c r="J15" s="3">
        <f>6490.992-I15-H15-G15</f>
        <v>2185.9030000000002</v>
      </c>
      <c r="K15" s="3">
        <v>965.84100000000001</v>
      </c>
      <c r="L15" s="3">
        <v>616.21199999999999</v>
      </c>
      <c r="M15" s="3">
        <v>346.09100000000001</v>
      </c>
      <c r="N15" s="9">
        <f>M15</f>
        <v>346.09100000000001</v>
      </c>
      <c r="Q15" s="3">
        <f>SUM(C15:F15)</f>
        <v>1040.2460000000001</v>
      </c>
      <c r="R15" s="3">
        <f>SUM(G15:J15)</f>
        <v>6490.9920000000002</v>
      </c>
      <c r="S15" s="9">
        <f>SUM(K15:N15)</f>
        <v>2274.2349999999997</v>
      </c>
      <c r="T15" s="9">
        <f>S15*1.1</f>
        <v>2501.6585</v>
      </c>
      <c r="U15" s="9">
        <f t="shared" ref="U15:AA15" si="7">T15*1.1</f>
        <v>2751.8243500000003</v>
      </c>
      <c r="V15" s="9">
        <f t="shared" si="7"/>
        <v>3027.0067850000005</v>
      </c>
      <c r="W15" s="9">
        <f t="shared" si="7"/>
        <v>3329.7074635000008</v>
      </c>
      <c r="X15" s="9">
        <f t="shared" si="7"/>
        <v>3662.6782098500012</v>
      </c>
      <c r="Y15" s="9">
        <f t="shared" si="7"/>
        <v>4028.9460308350017</v>
      </c>
      <c r="Z15" s="9">
        <f t="shared" si="7"/>
        <v>4431.8406339185021</v>
      </c>
      <c r="AA15" s="9">
        <f t="shared" si="7"/>
        <v>4875.0246973103531</v>
      </c>
    </row>
    <row r="16" spans="1:27" x14ac:dyDescent="0.25">
      <c r="B16" t="s">
        <v>90</v>
      </c>
      <c r="C16" s="3">
        <v>9.9890000000000008</v>
      </c>
      <c r="D16" s="3">
        <v>8.0389999999999997</v>
      </c>
      <c r="E16" s="3">
        <v>13.28</v>
      </c>
      <c r="F16" s="3">
        <f>55.928-E16-D16-C16</f>
        <v>24.619999999999994</v>
      </c>
      <c r="G16" s="3">
        <v>85.409000000000006</v>
      </c>
      <c r="H16" s="3">
        <v>102.431</v>
      </c>
      <c r="I16" s="3">
        <v>67.688999999999993</v>
      </c>
      <c r="J16" s="3">
        <f>346.274-I16-H16-G16</f>
        <v>90.745000000000047</v>
      </c>
      <c r="K16" s="3">
        <v>47.195</v>
      </c>
      <c r="L16" s="3">
        <v>39.000999999999998</v>
      </c>
      <c r="M16" s="3">
        <v>19.777000000000001</v>
      </c>
      <c r="N16" s="9">
        <f t="shared" ref="N16:N38" si="8">M16</f>
        <v>19.777000000000001</v>
      </c>
      <c r="Q16" s="3">
        <f t="shared" ref="Q16:Q38" si="9">SUM(C16:F16)</f>
        <v>55.927999999999997</v>
      </c>
      <c r="R16" s="3">
        <f t="shared" ref="R16:R37" si="10">SUM(G16:J16)</f>
        <v>346.27400000000006</v>
      </c>
      <c r="S16" s="9">
        <f t="shared" ref="S16:S35" si="11">SUM(K16:N16)</f>
        <v>125.75</v>
      </c>
      <c r="T16" s="9">
        <f>S16*1.1</f>
        <v>138.32500000000002</v>
      </c>
      <c r="U16" s="9">
        <f t="shared" ref="U16:AA17" si="12">T16*1.1</f>
        <v>152.15750000000003</v>
      </c>
      <c r="V16" s="9">
        <f t="shared" si="12"/>
        <v>167.37325000000004</v>
      </c>
      <c r="W16" s="9">
        <f t="shared" si="12"/>
        <v>184.11057500000007</v>
      </c>
      <c r="X16" s="9">
        <f t="shared" si="12"/>
        <v>202.52163250000009</v>
      </c>
      <c r="Y16" s="9">
        <f t="shared" si="12"/>
        <v>222.77379575000012</v>
      </c>
      <c r="Z16" s="9">
        <f t="shared" si="12"/>
        <v>245.05117532500014</v>
      </c>
      <c r="AA16" s="9">
        <f t="shared" si="12"/>
        <v>269.55629285750018</v>
      </c>
    </row>
    <row r="17" spans="2:27 16384:16384" x14ac:dyDescent="0.25">
      <c r="B17" t="s">
        <v>91</v>
      </c>
      <c r="C17" s="3">
        <v>2.7120000000000002</v>
      </c>
      <c r="D17" s="3">
        <v>3.0790000000000002</v>
      </c>
      <c r="E17" s="3">
        <v>4.8029999999999999</v>
      </c>
      <c r="F17" s="25">
        <f>F22-F15-F16-F18-F19-F20-F21</f>
        <v>7.966999999999886</v>
      </c>
      <c r="G17" s="3">
        <v>23.451000000000001</v>
      </c>
      <c r="H17" s="3">
        <v>31.698</v>
      </c>
      <c r="I17" s="3">
        <v>31.468</v>
      </c>
      <c r="J17" s="3">
        <f>136.293-I17-H17-G17</f>
        <v>49.676000000000009</v>
      </c>
      <c r="K17" s="3">
        <v>31.693999999999999</v>
      </c>
      <c r="L17" s="3">
        <v>22.178000000000001</v>
      </c>
      <c r="M17" s="3">
        <v>14.532</v>
      </c>
      <c r="N17" s="9">
        <f t="shared" si="8"/>
        <v>14.532</v>
      </c>
      <c r="Q17" s="3">
        <f t="shared" si="9"/>
        <v>18.560999999999886</v>
      </c>
      <c r="R17" s="3">
        <f t="shared" si="10"/>
        <v>136.29300000000001</v>
      </c>
      <c r="S17" s="9">
        <f t="shared" si="11"/>
        <v>82.935999999999993</v>
      </c>
      <c r="T17" s="9">
        <f>S17*1.1</f>
        <v>91.229600000000005</v>
      </c>
      <c r="U17" s="9">
        <f t="shared" si="12"/>
        <v>100.35256000000001</v>
      </c>
      <c r="V17" s="9">
        <f t="shared" si="12"/>
        <v>110.38781600000002</v>
      </c>
      <c r="W17" s="9">
        <f t="shared" si="12"/>
        <v>121.42659760000002</v>
      </c>
      <c r="X17" s="9">
        <f t="shared" si="12"/>
        <v>133.56925736000002</v>
      </c>
      <c r="Y17" s="9">
        <f t="shared" si="12"/>
        <v>146.92618309600005</v>
      </c>
      <c r="Z17" s="9">
        <f t="shared" si="12"/>
        <v>161.61880140560007</v>
      </c>
      <c r="AA17" s="9">
        <f t="shared" si="12"/>
        <v>177.78068154616008</v>
      </c>
      <c r="XFD17" s="3">
        <f>XFC17*1.1</f>
        <v>0</v>
      </c>
    </row>
    <row r="18" spans="2:27 16384:16384" x14ac:dyDescent="0.25">
      <c r="B18" t="s">
        <v>92</v>
      </c>
      <c r="C18" s="3">
        <v>1.4490000000000001</v>
      </c>
      <c r="D18" s="3">
        <v>2.7130000000000001</v>
      </c>
      <c r="E18" s="3">
        <v>3.246</v>
      </c>
      <c r="F18" s="3">
        <f>10.413-E18-D18-C18</f>
        <v>3.0049999999999999</v>
      </c>
      <c r="G18" s="3">
        <v>10.294</v>
      </c>
      <c r="H18" s="3">
        <v>34.420999999999999</v>
      </c>
      <c r="I18" s="3">
        <v>77.039000000000001</v>
      </c>
      <c r="J18" s="3">
        <f>223.055-I18-H18-G18</f>
        <v>101.30100000000003</v>
      </c>
      <c r="K18" s="3">
        <v>81.894999999999996</v>
      </c>
      <c r="L18" s="3">
        <v>68.41</v>
      </c>
      <c r="M18" s="3">
        <v>62.759</v>
      </c>
      <c r="N18" s="9">
        <f t="shared" si="8"/>
        <v>62.759</v>
      </c>
      <c r="Q18" s="3">
        <f t="shared" si="9"/>
        <v>10.413</v>
      </c>
      <c r="R18" s="3">
        <f t="shared" si="10"/>
        <v>223.05500000000004</v>
      </c>
      <c r="S18" s="9">
        <f t="shared" si="11"/>
        <v>275.82300000000004</v>
      </c>
      <c r="T18" s="9">
        <f t="shared" ref="T18:AA18" si="13">S18*1.1</f>
        <v>303.40530000000007</v>
      </c>
      <c r="U18" s="9">
        <f t="shared" si="13"/>
        <v>333.74583000000013</v>
      </c>
      <c r="V18" s="9">
        <f t="shared" si="13"/>
        <v>367.12041300000016</v>
      </c>
      <c r="W18" s="9">
        <f t="shared" si="13"/>
        <v>403.83245430000022</v>
      </c>
      <c r="X18" s="9">
        <f t="shared" si="13"/>
        <v>444.21569973000027</v>
      </c>
      <c r="Y18" s="9">
        <f t="shared" si="13"/>
        <v>488.63726970300036</v>
      </c>
      <c r="Z18" s="9">
        <f t="shared" si="13"/>
        <v>537.50099667330039</v>
      </c>
      <c r="AA18" s="9">
        <f t="shared" si="13"/>
        <v>591.25109634063051</v>
      </c>
    </row>
    <row r="19" spans="2:27 16384:16384" x14ac:dyDescent="0.25">
      <c r="B19" t="s">
        <v>93</v>
      </c>
      <c r="C19" s="3">
        <v>0</v>
      </c>
      <c r="D19" s="3">
        <v>0.109</v>
      </c>
      <c r="E19" s="3">
        <v>1.5309999999999999</v>
      </c>
      <c r="F19" s="3">
        <f>7.72-E19-D19-C19</f>
        <v>6.08</v>
      </c>
      <c r="G19" s="3">
        <v>11.111000000000001</v>
      </c>
      <c r="H19" s="3">
        <v>16.946999999999999</v>
      </c>
      <c r="I19" s="3">
        <v>0</v>
      </c>
      <c r="J19" s="3">
        <f>63.125-I19-H19-G19</f>
        <v>35.066999999999993</v>
      </c>
      <c r="K19" s="3">
        <v>5.9059999999999997</v>
      </c>
      <c r="L19" s="3">
        <v>2.4950000000000001</v>
      </c>
      <c r="M19" s="3">
        <v>0</v>
      </c>
      <c r="N19" s="9">
        <f t="shared" si="8"/>
        <v>0</v>
      </c>
      <c r="Q19" s="3">
        <f t="shared" si="9"/>
        <v>7.72</v>
      </c>
      <c r="R19" s="3">
        <f t="shared" si="10"/>
        <v>63.124999999999993</v>
      </c>
      <c r="S19" s="9">
        <f t="shared" si="11"/>
        <v>8.4009999999999998</v>
      </c>
      <c r="T19" s="9">
        <f t="shared" ref="T19:AA19" si="14">S19*1.1</f>
        <v>9.2411000000000012</v>
      </c>
      <c r="U19" s="9">
        <f t="shared" si="14"/>
        <v>10.165210000000002</v>
      </c>
      <c r="V19" s="9">
        <f t="shared" si="14"/>
        <v>11.181731000000003</v>
      </c>
      <c r="W19" s="9">
        <f t="shared" si="14"/>
        <v>12.299904100000004</v>
      </c>
      <c r="X19" s="9">
        <f t="shared" si="14"/>
        <v>13.529894510000005</v>
      </c>
      <c r="Y19" s="9">
        <f t="shared" si="14"/>
        <v>14.882883961000006</v>
      </c>
      <c r="Z19" s="9">
        <f t="shared" si="14"/>
        <v>16.371172357100008</v>
      </c>
      <c r="AA19" s="9">
        <f t="shared" si="14"/>
        <v>18.008289592810009</v>
      </c>
    </row>
    <row r="20" spans="2:27 16384:16384" x14ac:dyDescent="0.25">
      <c r="B20" t="s">
        <v>1</v>
      </c>
      <c r="C20" s="3">
        <v>2.5590000000000002</v>
      </c>
      <c r="D20" s="3">
        <v>0.19</v>
      </c>
      <c r="E20" s="3">
        <v>0.53600000000000003</v>
      </c>
      <c r="F20" s="3">
        <f>5.535-E20-D20-C20</f>
        <v>2.25</v>
      </c>
      <c r="G20" s="3">
        <v>3.32</v>
      </c>
      <c r="H20" s="3">
        <v>6.4809999999999999</v>
      </c>
      <c r="I20" s="3">
        <v>8.3889999999999993</v>
      </c>
      <c r="J20" s="3">
        <f>25.835-I20-H20-G20</f>
        <v>7.6450000000000014</v>
      </c>
      <c r="K20" s="3">
        <v>10.454000000000001</v>
      </c>
      <c r="L20" s="3">
        <v>32.514000000000003</v>
      </c>
      <c r="M20" s="3">
        <v>101.77800000000001</v>
      </c>
      <c r="N20" s="9">
        <f t="shared" si="8"/>
        <v>101.77800000000001</v>
      </c>
      <c r="Q20" s="3">
        <f t="shared" si="9"/>
        <v>5.5350000000000001</v>
      </c>
      <c r="R20" s="3">
        <f t="shared" si="10"/>
        <v>25.835000000000001</v>
      </c>
      <c r="S20" s="9">
        <f t="shared" si="11"/>
        <v>246.524</v>
      </c>
      <c r="T20" s="9">
        <f t="shared" ref="T20:AA20" si="15">S20*1.1</f>
        <v>271.1764</v>
      </c>
      <c r="U20" s="9">
        <f t="shared" si="15"/>
        <v>298.29404000000005</v>
      </c>
      <c r="V20" s="9">
        <f t="shared" si="15"/>
        <v>328.12344400000006</v>
      </c>
      <c r="W20" s="9">
        <f t="shared" si="15"/>
        <v>360.93578840000009</v>
      </c>
      <c r="X20" s="9">
        <f t="shared" si="15"/>
        <v>397.02936724000011</v>
      </c>
      <c r="Y20" s="9">
        <f t="shared" si="15"/>
        <v>436.73230396400015</v>
      </c>
      <c r="Z20" s="9">
        <f t="shared" si="15"/>
        <v>480.40553436040022</v>
      </c>
      <c r="AA20" s="9">
        <f t="shared" si="15"/>
        <v>528.44608779644034</v>
      </c>
    </row>
    <row r="21" spans="2:27 16384:16384" x14ac:dyDescent="0.25">
      <c r="B21" t="s">
        <v>94</v>
      </c>
      <c r="C21" s="3">
        <v>0.371</v>
      </c>
      <c r="D21" s="3">
        <v>0.376</v>
      </c>
      <c r="E21" s="3">
        <v>0.64300000000000002</v>
      </c>
      <c r="F21" s="3">
        <f>2.764-E21-D21-C21</f>
        <v>1.3739999999999997</v>
      </c>
      <c r="G21" s="3">
        <v>8.2249999999999996</v>
      </c>
      <c r="H21" s="3">
        <v>13.082000000000001</v>
      </c>
      <c r="I21" s="3">
        <v>28.184000000000001</v>
      </c>
      <c r="J21" s="3">
        <f>69.179-I21-H21-G21</f>
        <v>19.688000000000002</v>
      </c>
      <c r="K21" s="3">
        <v>21.905999999999999</v>
      </c>
      <c r="L21" s="3">
        <v>21.792999999999999</v>
      </c>
      <c r="M21" s="3">
        <v>31.437999999999999</v>
      </c>
      <c r="N21" s="9">
        <f t="shared" si="8"/>
        <v>31.437999999999999</v>
      </c>
      <c r="Q21" s="3">
        <f t="shared" si="9"/>
        <v>2.7639999999999998</v>
      </c>
      <c r="R21" s="3">
        <f t="shared" si="10"/>
        <v>69.179000000000002</v>
      </c>
      <c r="S21" s="9">
        <f t="shared" si="11"/>
        <v>106.575</v>
      </c>
      <c r="T21" s="9">
        <f t="shared" ref="T21:AA21" si="16">S21*1.1</f>
        <v>117.23250000000002</v>
      </c>
      <c r="U21" s="9">
        <f t="shared" si="16"/>
        <v>128.95575000000002</v>
      </c>
      <c r="V21" s="9">
        <f t="shared" si="16"/>
        <v>141.85132500000003</v>
      </c>
      <c r="W21" s="9">
        <f t="shared" si="16"/>
        <v>156.03645750000004</v>
      </c>
      <c r="X21" s="9">
        <f t="shared" si="16"/>
        <v>171.64010325000007</v>
      </c>
      <c r="Y21" s="9">
        <f t="shared" si="16"/>
        <v>188.80411357500009</v>
      </c>
      <c r="Z21" s="9">
        <f t="shared" si="16"/>
        <v>207.68452493250012</v>
      </c>
      <c r="AA21" s="9">
        <f t="shared" si="16"/>
        <v>228.45297742575016</v>
      </c>
    </row>
    <row r="22" spans="2:27 16384:16384" x14ac:dyDescent="0.25">
      <c r="B22" s="2" t="s">
        <v>20</v>
      </c>
      <c r="C22" s="4">
        <v>179.08199999999999</v>
      </c>
      <c r="D22" s="4">
        <f>SUM(D15:D21)</f>
        <v>178.33099999999999</v>
      </c>
      <c r="E22" s="4">
        <f>SUM(E15:E21)</f>
        <v>286.66299999999995</v>
      </c>
      <c r="F22" s="4">
        <f>1141.167-E22-D22-C22</f>
        <v>497.09099999999989</v>
      </c>
      <c r="G22" s="4">
        <f t="shared" ref="G22:N22" si="17">SUM(G15:G21)</f>
        <v>1596.9810000000002</v>
      </c>
      <c r="H22" s="4">
        <f t="shared" si="17"/>
        <v>2033.0110000000002</v>
      </c>
      <c r="I22" s="4">
        <f t="shared" si="17"/>
        <v>1234.7359999999999</v>
      </c>
      <c r="J22" s="4">
        <f t="shared" si="17"/>
        <v>2490.0250000000001</v>
      </c>
      <c r="K22" s="4">
        <f t="shared" si="17"/>
        <v>1164.8909999999998</v>
      </c>
      <c r="L22" s="4">
        <f t="shared" si="17"/>
        <v>802.60299999999995</v>
      </c>
      <c r="M22" s="4">
        <f t="shared" si="17"/>
        <v>576.375</v>
      </c>
      <c r="N22" s="4">
        <f t="shared" si="17"/>
        <v>576.375</v>
      </c>
      <c r="Q22" s="4">
        <f t="shared" si="9"/>
        <v>1141.1669999999999</v>
      </c>
      <c r="R22" s="4">
        <f t="shared" si="10"/>
        <v>7354.7530000000006</v>
      </c>
      <c r="S22" s="4">
        <f t="shared" ref="S22:AA22" si="18">SUM(S15:S21)</f>
        <v>3120.2439999999992</v>
      </c>
      <c r="T22" s="4">
        <f t="shared" si="18"/>
        <v>3432.2683999999999</v>
      </c>
      <c r="U22" s="4">
        <f t="shared" si="18"/>
        <v>3775.4952400000006</v>
      </c>
      <c r="V22" s="4">
        <f t="shared" si="18"/>
        <v>4153.0447640000002</v>
      </c>
      <c r="W22" s="4">
        <f t="shared" si="18"/>
        <v>4568.3492404000017</v>
      </c>
      <c r="X22" s="4">
        <f t="shared" si="18"/>
        <v>5025.184164440002</v>
      </c>
      <c r="Y22" s="4">
        <f t="shared" si="18"/>
        <v>5527.7025808840026</v>
      </c>
      <c r="Z22" s="4">
        <f t="shared" si="18"/>
        <v>6080.4728389724023</v>
      </c>
      <c r="AA22" s="4">
        <f t="shared" si="18"/>
        <v>6688.5201228696433</v>
      </c>
    </row>
    <row r="23" spans="2:27 16384:16384" x14ac:dyDescent="0.25">
      <c r="B23" t="s">
        <v>21</v>
      </c>
      <c r="C23" s="3">
        <v>11.548</v>
      </c>
      <c r="D23" s="3">
        <v>8.0510000000000002</v>
      </c>
      <c r="E23" s="3">
        <v>28.693999999999999</v>
      </c>
      <c r="F23" s="3">
        <f>136.314-E23-D23-C23</f>
        <v>88.020999999999987</v>
      </c>
      <c r="G23" s="3">
        <v>204.131</v>
      </c>
      <c r="H23" s="3">
        <v>194.95099999999999</v>
      </c>
      <c r="I23" s="3">
        <v>77.171999999999997</v>
      </c>
      <c r="J23" s="3">
        <f>484.691-I23-H23-G23</f>
        <v>8.4370000000000118</v>
      </c>
      <c r="K23" s="3">
        <v>1.5449999999999999</v>
      </c>
      <c r="L23" s="3">
        <v>5.7220000000000004</v>
      </c>
      <c r="M23" s="3">
        <v>13.964</v>
      </c>
      <c r="N23" s="9">
        <f t="shared" si="8"/>
        <v>13.964</v>
      </c>
      <c r="Q23" s="3">
        <f t="shared" si="9"/>
        <v>136.31399999999999</v>
      </c>
      <c r="R23" s="3">
        <f t="shared" si="10"/>
        <v>484.69100000000003</v>
      </c>
      <c r="S23" s="9">
        <f t="shared" si="11"/>
        <v>35.195</v>
      </c>
      <c r="T23" s="9">
        <f t="shared" ref="T23:AA23" si="19">S23*1.1</f>
        <v>38.714500000000001</v>
      </c>
      <c r="U23" s="9">
        <f t="shared" si="19"/>
        <v>42.585950000000004</v>
      </c>
      <c r="V23" s="9">
        <f t="shared" si="19"/>
        <v>46.844545000000011</v>
      </c>
      <c r="W23" s="9">
        <f t="shared" si="19"/>
        <v>51.528999500000019</v>
      </c>
      <c r="X23" s="9">
        <f t="shared" si="19"/>
        <v>56.681899450000024</v>
      </c>
      <c r="Y23" s="9">
        <f t="shared" si="19"/>
        <v>62.350089395000033</v>
      </c>
      <c r="Z23" s="9">
        <f t="shared" si="19"/>
        <v>68.585098334500046</v>
      </c>
      <c r="AA23" s="9">
        <f t="shared" si="19"/>
        <v>75.44360816795006</v>
      </c>
    </row>
    <row r="24" spans="2:27 16384:16384" x14ac:dyDescent="0.25">
      <c r="B24" s="2" t="s">
        <v>22</v>
      </c>
      <c r="C24" s="4">
        <f t="shared" ref="C24" si="20">SUM(C22:C23)</f>
        <v>190.63</v>
      </c>
      <c r="D24" s="4">
        <f t="shared" ref="D24" si="21">SUM(D22:D23)</f>
        <v>186.38199999999998</v>
      </c>
      <c r="E24" s="4">
        <f t="shared" ref="E24" si="22">SUM(E22:E23)</f>
        <v>315.35699999999997</v>
      </c>
      <c r="F24" s="4">
        <f>SUM(F22:F23)</f>
        <v>585.11199999999985</v>
      </c>
      <c r="G24" s="4">
        <f t="shared" ref="G24" si="23">SUM(G22:G23)</f>
        <v>1801.1120000000003</v>
      </c>
      <c r="H24" s="4">
        <f t="shared" ref="H24" si="24">SUM(H22:H23)</f>
        <v>2227.962</v>
      </c>
      <c r="I24" s="4">
        <f t="shared" ref="I24" si="25">SUM(I22:I23)</f>
        <v>1311.9079999999999</v>
      </c>
      <c r="J24" s="4">
        <f t="shared" ref="J24" si="26">SUM(J22:J23)</f>
        <v>2498.462</v>
      </c>
      <c r="K24" s="4">
        <f t="shared" ref="K24" si="27">SUM(K22:K23)</f>
        <v>1166.4359999999999</v>
      </c>
      <c r="L24" s="4">
        <f t="shared" ref="L24" si="28">SUM(L22:L23)</f>
        <v>808.32499999999993</v>
      </c>
      <c r="M24" s="4">
        <f t="shared" ref="M24:N24" si="29">SUM(M22:M23)</f>
        <v>590.33900000000006</v>
      </c>
      <c r="N24" s="4">
        <f t="shared" si="29"/>
        <v>590.33900000000006</v>
      </c>
      <c r="Q24" s="4">
        <f t="shared" si="9"/>
        <v>1277.4809999999998</v>
      </c>
      <c r="R24" s="4">
        <f t="shared" si="10"/>
        <v>7839.4439999999995</v>
      </c>
      <c r="S24" s="4">
        <f t="shared" ref="S24" si="30">SUM(S22:S23)</f>
        <v>3155.4389999999994</v>
      </c>
      <c r="T24" s="4">
        <f t="shared" ref="T24" si="31">SUM(T22:T23)</f>
        <v>3470.9829</v>
      </c>
      <c r="U24" s="4">
        <f t="shared" ref="U24" si="32">SUM(U22:U23)</f>
        <v>3818.0811900000008</v>
      </c>
      <c r="V24" s="4">
        <f t="shared" ref="V24" si="33">SUM(V22:V23)</f>
        <v>4199.8893090000001</v>
      </c>
      <c r="W24" s="4">
        <f t="shared" ref="W24" si="34">SUM(W22:W23)</f>
        <v>4619.878239900002</v>
      </c>
      <c r="X24" s="4">
        <f t="shared" ref="X24" si="35">SUM(X22:X23)</f>
        <v>5081.8660638900019</v>
      </c>
      <c r="Y24" s="4">
        <f t="shared" ref="Y24" si="36">SUM(Y22:Y23)</f>
        <v>5590.052670279003</v>
      </c>
      <c r="Z24" s="4">
        <f t="shared" ref="Z24" si="37">SUM(Z22:Z23)</f>
        <v>6149.0579373069022</v>
      </c>
      <c r="AA24" s="4">
        <f t="shared" ref="AA24" si="38">SUM(AA22:AA23)</f>
        <v>6763.9637310375929</v>
      </c>
    </row>
    <row r="25" spans="2:27 16384:16384" x14ac:dyDescent="0.25">
      <c r="B25" t="s">
        <v>23</v>
      </c>
      <c r="C25" s="3">
        <v>25.407</v>
      </c>
      <c r="D25" s="3">
        <v>23.395</v>
      </c>
      <c r="E25" s="3">
        <v>36.765999999999998</v>
      </c>
      <c r="F25" s="3">
        <f>135.514-E25-D25-C25</f>
        <v>49.946000000000026</v>
      </c>
      <c r="G25" s="3">
        <v>234.066</v>
      </c>
      <c r="H25" s="3">
        <v>335.42599999999999</v>
      </c>
      <c r="I25" s="3">
        <v>197.251</v>
      </c>
      <c r="J25" s="3">
        <f>1267.924-I25-H25-G25</f>
        <v>501.18100000000004</v>
      </c>
      <c r="K25" s="3">
        <v>277.86200000000002</v>
      </c>
      <c r="L25" s="3">
        <v>167.18700000000001</v>
      </c>
      <c r="M25" s="3">
        <v>101.876</v>
      </c>
      <c r="N25" s="9">
        <f t="shared" si="8"/>
        <v>101.876</v>
      </c>
      <c r="Q25" s="3">
        <f t="shared" si="9"/>
        <v>135.51400000000001</v>
      </c>
      <c r="R25" s="3">
        <f t="shared" si="10"/>
        <v>1267.924</v>
      </c>
      <c r="S25" s="9">
        <f t="shared" si="11"/>
        <v>648.80100000000004</v>
      </c>
      <c r="T25" s="27">
        <f>S25*1.01</f>
        <v>655.28901000000008</v>
      </c>
      <c r="U25" s="27">
        <f t="shared" ref="U25:AA25" si="39">T25*1.01</f>
        <v>661.84190010000009</v>
      </c>
      <c r="V25" s="27">
        <f t="shared" si="39"/>
        <v>668.4603191010001</v>
      </c>
      <c r="W25" s="27">
        <f t="shared" si="39"/>
        <v>675.14492229201005</v>
      </c>
      <c r="X25" s="27">
        <f t="shared" si="39"/>
        <v>681.89637151493014</v>
      </c>
      <c r="Y25" s="27">
        <f t="shared" si="39"/>
        <v>688.7153352300794</v>
      </c>
      <c r="Z25" s="27">
        <f t="shared" si="39"/>
        <v>695.60248858238026</v>
      </c>
      <c r="AA25" s="27">
        <f t="shared" si="39"/>
        <v>702.55851346820407</v>
      </c>
    </row>
    <row r="26" spans="2:27 16384:16384" x14ac:dyDescent="0.25">
      <c r="B26" t="s">
        <v>24</v>
      </c>
      <c r="C26" s="3">
        <v>47.137999999999998</v>
      </c>
      <c r="D26" s="3">
        <v>60.777000000000001</v>
      </c>
      <c r="E26" s="3">
        <v>73.319000000000003</v>
      </c>
      <c r="F26" s="3">
        <f>271.732-E26-D26-C26</f>
        <v>90.498000000000019</v>
      </c>
      <c r="G26" s="3">
        <v>184.22499999999999</v>
      </c>
      <c r="H26" s="3">
        <v>291.46100000000001</v>
      </c>
      <c r="I26" s="3">
        <v>356.26400000000001</v>
      </c>
      <c r="J26" s="3">
        <f>1291.561-I26-H26-G26</f>
        <v>459.61099999999988</v>
      </c>
      <c r="K26" s="3">
        <v>570.66399999999999</v>
      </c>
      <c r="L26" s="3">
        <v>609.24900000000002</v>
      </c>
      <c r="M26" s="3">
        <v>556.33799999999997</v>
      </c>
      <c r="N26" s="9">
        <f t="shared" si="8"/>
        <v>556.33799999999997</v>
      </c>
      <c r="Q26" s="3">
        <f t="shared" si="9"/>
        <v>271.73199999999997</v>
      </c>
      <c r="R26" s="3">
        <f t="shared" si="10"/>
        <v>1291.5609999999999</v>
      </c>
      <c r="S26" s="9">
        <v>1000</v>
      </c>
      <c r="T26" s="27">
        <f t="shared" ref="T26:AA26" si="40">S26*1.01</f>
        <v>1010</v>
      </c>
      <c r="U26" s="27">
        <f t="shared" si="40"/>
        <v>1020.1</v>
      </c>
      <c r="V26" s="27">
        <f t="shared" si="40"/>
        <v>1030.3009999999999</v>
      </c>
      <c r="W26" s="27">
        <f t="shared" si="40"/>
        <v>1040.60401</v>
      </c>
      <c r="X26" s="27">
        <f t="shared" si="40"/>
        <v>1051.0100500999999</v>
      </c>
      <c r="Y26" s="27">
        <f t="shared" si="40"/>
        <v>1061.5201506009998</v>
      </c>
      <c r="Z26" s="27">
        <f t="shared" si="40"/>
        <v>1072.1353521070098</v>
      </c>
      <c r="AA26" s="27">
        <f t="shared" si="40"/>
        <v>1082.8567056280799</v>
      </c>
    </row>
    <row r="27" spans="2:27 16384:16384" x14ac:dyDescent="0.25">
      <c r="B27" t="s">
        <v>25</v>
      </c>
      <c r="C27" s="3">
        <v>9.9209999999999994</v>
      </c>
      <c r="D27" s="3">
        <v>11.382999999999999</v>
      </c>
      <c r="E27" s="3">
        <v>11.977</v>
      </c>
      <c r="F27" s="3">
        <f>56.782-E27-D27-C27</f>
        <v>23.500999999999998</v>
      </c>
      <c r="G27" s="3">
        <v>117.99</v>
      </c>
      <c r="H27" s="3">
        <v>195.733</v>
      </c>
      <c r="I27" s="3">
        <v>105.395</v>
      </c>
      <c r="J27" s="3">
        <f>663.689-I27-H27-G27</f>
        <v>244.57099999999997</v>
      </c>
      <c r="K27" s="3">
        <v>200.20400000000001</v>
      </c>
      <c r="L27" s="3">
        <v>140.89400000000001</v>
      </c>
      <c r="M27" s="3">
        <v>75.888000000000005</v>
      </c>
      <c r="N27" s="9">
        <f t="shared" si="8"/>
        <v>75.888000000000005</v>
      </c>
      <c r="Q27" s="3">
        <f t="shared" si="9"/>
        <v>56.781999999999996</v>
      </c>
      <c r="R27" s="3">
        <f t="shared" si="10"/>
        <v>663.68899999999996</v>
      </c>
      <c r="S27" s="9">
        <f t="shared" si="11"/>
        <v>492.87400000000002</v>
      </c>
      <c r="T27" s="9">
        <f t="shared" ref="T27:AA27" si="41">S27*1.1</f>
        <v>542.16140000000007</v>
      </c>
      <c r="U27" s="9">
        <f t="shared" si="41"/>
        <v>596.37754000000018</v>
      </c>
      <c r="V27" s="9">
        <f t="shared" si="41"/>
        <v>656.01529400000027</v>
      </c>
      <c r="W27" s="9">
        <f t="shared" si="41"/>
        <v>721.61682340000038</v>
      </c>
      <c r="X27" s="9">
        <f t="shared" si="41"/>
        <v>793.77850574000047</v>
      </c>
      <c r="Y27" s="9">
        <f t="shared" si="41"/>
        <v>873.15635631400062</v>
      </c>
      <c r="Z27" s="9">
        <f t="shared" si="41"/>
        <v>960.47199194540076</v>
      </c>
      <c r="AA27" s="9">
        <f t="shared" si="41"/>
        <v>1056.5191911399409</v>
      </c>
    </row>
    <row r="28" spans="2:27 16384:16384" x14ac:dyDescent="0.25">
      <c r="B28" t="s">
        <v>35</v>
      </c>
      <c r="C28" s="3">
        <v>58.957999999999998</v>
      </c>
      <c r="D28" s="3">
        <v>51.988</v>
      </c>
      <c r="E28" s="3">
        <v>71.433000000000007</v>
      </c>
      <c r="F28" s="3">
        <f>279.88-E28-D28-C28</f>
        <v>97.501000000000005</v>
      </c>
      <c r="G28" s="3">
        <v>121.23099999999999</v>
      </c>
      <c r="H28" s="3">
        <v>248.19499999999999</v>
      </c>
      <c r="I28" s="3">
        <v>242.642</v>
      </c>
      <c r="J28" s="3">
        <f>909.392-I28-H28-G28</f>
        <v>297.32400000000001</v>
      </c>
      <c r="K28" s="3">
        <v>413.57799999999997</v>
      </c>
      <c r="L28" s="3">
        <v>470.16899999999998</v>
      </c>
      <c r="M28" s="3">
        <v>339.15699999999998</v>
      </c>
      <c r="N28" s="9">
        <f t="shared" si="8"/>
        <v>339.15699999999998</v>
      </c>
      <c r="Q28" s="3">
        <f t="shared" si="9"/>
        <v>279.88</v>
      </c>
      <c r="R28" s="3">
        <f t="shared" si="10"/>
        <v>909.39200000000005</v>
      </c>
      <c r="S28" s="9">
        <v>0</v>
      </c>
      <c r="T28" s="9">
        <f t="shared" ref="T28:AA28" si="42">S28*1.1</f>
        <v>0</v>
      </c>
      <c r="U28" s="9">
        <f t="shared" si="42"/>
        <v>0</v>
      </c>
      <c r="V28" s="9">
        <f t="shared" si="42"/>
        <v>0</v>
      </c>
      <c r="W28" s="9">
        <f t="shared" si="42"/>
        <v>0</v>
      </c>
      <c r="X28" s="9">
        <f t="shared" si="42"/>
        <v>0</v>
      </c>
      <c r="Y28" s="9">
        <f t="shared" si="42"/>
        <v>0</v>
      </c>
      <c r="Z28" s="9">
        <f t="shared" si="42"/>
        <v>0</v>
      </c>
      <c r="AA28" s="9">
        <f t="shared" si="42"/>
        <v>0</v>
      </c>
    </row>
    <row r="29" spans="2:27 16384:16384" x14ac:dyDescent="0.25">
      <c r="B29" t="s">
        <v>36</v>
      </c>
      <c r="C29" s="3">
        <v>10.430999999999999</v>
      </c>
      <c r="D29" s="3">
        <v>0</v>
      </c>
      <c r="E29" s="3">
        <v>0</v>
      </c>
      <c r="F29" s="3">
        <f>0-E30-D29-C29</f>
        <v>-10.430999999999999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42.453000000000003</v>
      </c>
      <c r="M29" s="3">
        <v>-1.232</v>
      </c>
      <c r="N29" s="9">
        <f t="shared" si="8"/>
        <v>-1.232</v>
      </c>
      <c r="Q29" s="3">
        <f t="shared" si="9"/>
        <v>0</v>
      </c>
      <c r="R29" s="3">
        <f t="shared" si="10"/>
        <v>0</v>
      </c>
      <c r="S29" s="9">
        <f t="shared" si="11"/>
        <v>39.989000000000004</v>
      </c>
      <c r="T29" s="9">
        <f t="shared" ref="T29:AA29" si="43">S29*1.1</f>
        <v>43.98790000000001</v>
      </c>
      <c r="U29" s="9">
        <f t="shared" si="43"/>
        <v>48.386690000000016</v>
      </c>
      <c r="V29" s="9">
        <f t="shared" si="43"/>
        <v>53.225359000000019</v>
      </c>
      <c r="W29" s="9">
        <f t="shared" si="43"/>
        <v>58.547894900000024</v>
      </c>
      <c r="X29" s="9">
        <f t="shared" si="43"/>
        <v>64.402684390000033</v>
      </c>
      <c r="Y29" s="9">
        <f t="shared" si="43"/>
        <v>70.842952829000041</v>
      </c>
      <c r="Z29" s="9">
        <f t="shared" si="43"/>
        <v>77.927248111900056</v>
      </c>
      <c r="AA29" s="9">
        <f t="shared" si="43"/>
        <v>85.719972923090069</v>
      </c>
    </row>
    <row r="30" spans="2:27 16384:16384" x14ac:dyDescent="0.25">
      <c r="B30" t="s">
        <v>26</v>
      </c>
      <c r="C30" s="3">
        <v>0</v>
      </c>
      <c r="D30" s="3">
        <v>0</v>
      </c>
      <c r="E30" s="3">
        <v>0</v>
      </c>
      <c r="F30" s="3">
        <f>124.622-E31-D30-C30</f>
        <v>124.622</v>
      </c>
      <c r="G30" s="3">
        <v>155.887</v>
      </c>
      <c r="H30" s="3">
        <v>282.42200000000003</v>
      </c>
      <c r="I30" s="3">
        <v>118.548</v>
      </c>
      <c r="J30" s="3">
        <f>630.309-I30-H30-G30</f>
        <v>73.451999999999941</v>
      </c>
      <c r="K30" s="3">
        <v>258.62700000000001</v>
      </c>
      <c r="L30" s="3">
        <v>422.762</v>
      </c>
      <c r="M30" s="3">
        <v>74.796000000000006</v>
      </c>
      <c r="N30" s="9">
        <f t="shared" si="8"/>
        <v>74.796000000000006</v>
      </c>
      <c r="Q30" s="3">
        <f t="shared" si="9"/>
        <v>124.622</v>
      </c>
      <c r="R30" s="3">
        <f t="shared" si="10"/>
        <v>630.30899999999997</v>
      </c>
      <c r="S30" s="9">
        <f t="shared" si="11"/>
        <v>830.98100000000011</v>
      </c>
      <c r="T30" s="9">
        <f>S30*1.02</f>
        <v>847.60062000000016</v>
      </c>
      <c r="U30" s="9">
        <f t="shared" ref="U30:AA30" si="44">T30*1.02</f>
        <v>864.55263240000022</v>
      </c>
      <c r="V30" s="9">
        <f t="shared" si="44"/>
        <v>881.84368504800022</v>
      </c>
      <c r="W30" s="9">
        <f t="shared" si="44"/>
        <v>899.48055874896022</v>
      </c>
      <c r="X30" s="9">
        <f t="shared" si="44"/>
        <v>917.47016992393947</v>
      </c>
      <c r="Y30" s="9">
        <f t="shared" si="44"/>
        <v>935.81957332241825</v>
      </c>
      <c r="Z30" s="9">
        <f t="shared" si="44"/>
        <v>954.53596478886664</v>
      </c>
      <c r="AA30" s="9">
        <f t="shared" si="44"/>
        <v>973.62668408464401</v>
      </c>
    </row>
    <row r="31" spans="2:27 16384:16384" x14ac:dyDescent="0.25">
      <c r="B31" t="s">
        <v>37</v>
      </c>
      <c r="C31" s="3">
        <v>0</v>
      </c>
      <c r="D31" s="3">
        <v>-3.2469999999999999</v>
      </c>
      <c r="E31" s="3">
        <v>0</v>
      </c>
      <c r="F31" s="3">
        <v>0</v>
      </c>
      <c r="G31" s="3">
        <v>0</v>
      </c>
      <c r="H31" s="3">
        <v>0.748</v>
      </c>
      <c r="I31" s="3">
        <v>6.9720000000000004</v>
      </c>
      <c r="J31" s="3">
        <v>-9</v>
      </c>
      <c r="K31" s="3">
        <v>22.138000000000002</v>
      </c>
      <c r="L31" s="3">
        <v>23.655999999999999</v>
      </c>
      <c r="M31" s="3">
        <v>21.507000000000001</v>
      </c>
      <c r="N31" s="9">
        <f t="shared" si="8"/>
        <v>21.507000000000001</v>
      </c>
      <c r="Q31" s="3">
        <f t="shared" si="9"/>
        <v>-3.2469999999999999</v>
      </c>
      <c r="R31" s="3">
        <f t="shared" si="10"/>
        <v>-1.2799999999999994</v>
      </c>
      <c r="S31" s="9">
        <f t="shared" si="11"/>
        <v>88.808000000000007</v>
      </c>
      <c r="T31" s="9">
        <f t="shared" ref="T31:AA31" si="45">S31*1.1</f>
        <v>97.688800000000015</v>
      </c>
      <c r="U31" s="9">
        <f t="shared" si="45"/>
        <v>107.45768000000002</v>
      </c>
      <c r="V31" s="9">
        <f t="shared" si="45"/>
        <v>118.20344800000004</v>
      </c>
      <c r="W31" s="9">
        <f t="shared" si="45"/>
        <v>130.02379280000005</v>
      </c>
      <c r="X31" s="9">
        <f t="shared" si="45"/>
        <v>143.02617208000007</v>
      </c>
      <c r="Y31" s="9">
        <f t="shared" si="45"/>
        <v>157.32878928800008</v>
      </c>
      <c r="Z31" s="9">
        <f t="shared" si="45"/>
        <v>173.06166821680011</v>
      </c>
      <c r="AA31" s="9">
        <f t="shared" si="45"/>
        <v>190.36783503848014</v>
      </c>
    </row>
    <row r="32" spans="2:27 16384:16384" x14ac:dyDescent="0.25">
      <c r="B32" t="s">
        <v>38</v>
      </c>
      <c r="C32" s="3">
        <v>3.8660000000000001</v>
      </c>
      <c r="D32" s="3">
        <v>3.28</v>
      </c>
      <c r="E32" s="3">
        <v>20.356999999999999</v>
      </c>
      <c r="F32" s="3">
        <f>-248-E32-D32-C32</f>
        <v>-275.50299999999993</v>
      </c>
      <c r="G32" s="3">
        <v>-8.9529999999999994</v>
      </c>
      <c r="H32" s="3">
        <v>5.0960000000000001</v>
      </c>
      <c r="I32" s="3">
        <v>13.976000000000001</v>
      </c>
      <c r="J32" s="3">
        <f>49.623-I32-H32-G32</f>
        <v>39.503999999999998</v>
      </c>
      <c r="K32" s="3">
        <v>32.844000000000001</v>
      </c>
      <c r="L32" s="3">
        <v>172.524</v>
      </c>
      <c r="M32" s="3">
        <v>65.698999999999998</v>
      </c>
      <c r="N32" s="9">
        <f t="shared" si="8"/>
        <v>65.698999999999998</v>
      </c>
      <c r="Q32" s="3">
        <f t="shared" si="9"/>
        <v>-247.99999999999994</v>
      </c>
      <c r="R32" s="3">
        <f t="shared" si="10"/>
        <v>49.622999999999998</v>
      </c>
      <c r="S32" s="9">
        <f t="shared" si="11"/>
        <v>336.76600000000002</v>
      </c>
      <c r="T32" s="9">
        <f t="shared" ref="T32:AA32" si="46">S32*1.1</f>
        <v>370.44260000000003</v>
      </c>
      <c r="U32" s="9">
        <f t="shared" si="46"/>
        <v>407.48686000000004</v>
      </c>
      <c r="V32" s="9">
        <f t="shared" si="46"/>
        <v>448.23554600000006</v>
      </c>
      <c r="W32" s="9">
        <f t="shared" si="46"/>
        <v>493.05910060000008</v>
      </c>
      <c r="X32" s="9">
        <f t="shared" si="46"/>
        <v>542.36501066000017</v>
      </c>
      <c r="Y32" s="9">
        <f t="shared" si="46"/>
        <v>596.60151172600024</v>
      </c>
      <c r="Z32" s="9">
        <f t="shared" si="46"/>
        <v>656.26166289860032</v>
      </c>
      <c r="AA32" s="9">
        <f t="shared" si="46"/>
        <v>721.88782918846039</v>
      </c>
    </row>
    <row r="33" spans="1:27" x14ac:dyDescent="0.25">
      <c r="B33" s="2" t="s">
        <v>32</v>
      </c>
      <c r="C33" s="4">
        <f t="shared" ref="C33:L33" si="47">SUM(C25:C32)</f>
        <v>155.72100000000003</v>
      </c>
      <c r="D33" s="4">
        <f t="shared" si="47"/>
        <v>147.57599999999999</v>
      </c>
      <c r="E33" s="4">
        <f t="shared" si="47"/>
        <v>213.852</v>
      </c>
      <c r="F33" s="4">
        <f t="shared" si="47"/>
        <v>100.13400000000007</v>
      </c>
      <c r="G33" s="4">
        <f>SUM(G25:G32)</f>
        <v>804.44599999999991</v>
      </c>
      <c r="H33" s="4">
        <f t="shared" si="47"/>
        <v>1359.0809999999999</v>
      </c>
      <c r="I33" s="4">
        <f t="shared" si="47"/>
        <v>1041.048</v>
      </c>
      <c r="J33" s="4">
        <f t="shared" si="47"/>
        <v>1606.6429999999998</v>
      </c>
      <c r="K33" s="4">
        <f>SUM(K25:K32)</f>
        <v>1775.9169999999999</v>
      </c>
      <c r="L33" s="4">
        <f t="shared" si="47"/>
        <v>2048.8939999999998</v>
      </c>
      <c r="M33" s="4">
        <f>SUM(M25:M32)</f>
        <v>1234.0290000000002</v>
      </c>
      <c r="N33" s="4">
        <f>SUM(N25:N32)</f>
        <v>1234.0290000000002</v>
      </c>
      <c r="Q33" s="4">
        <f t="shared" si="9"/>
        <v>617.28300000000013</v>
      </c>
      <c r="R33" s="4">
        <f t="shared" si="10"/>
        <v>4811.2179999999998</v>
      </c>
      <c r="S33" s="4">
        <f t="shared" ref="S33:AA33" si="48">SUM(S25:S32)</f>
        <v>3438.2190000000005</v>
      </c>
      <c r="T33" s="4">
        <f t="shared" si="48"/>
        <v>3567.1703299999999</v>
      </c>
      <c r="U33" s="4">
        <f t="shared" si="48"/>
        <v>3706.2033025000001</v>
      </c>
      <c r="V33" s="4">
        <f t="shared" si="48"/>
        <v>3856.2846511490006</v>
      </c>
      <c r="W33" s="4">
        <f t="shared" si="48"/>
        <v>4018.4771027409706</v>
      </c>
      <c r="X33" s="4">
        <f t="shared" si="48"/>
        <v>4193.9489644088699</v>
      </c>
      <c r="Y33" s="4">
        <f t="shared" si="48"/>
        <v>4383.9846693104982</v>
      </c>
      <c r="Z33" s="4">
        <f t="shared" si="48"/>
        <v>4589.9963766509582</v>
      </c>
      <c r="AA33" s="4">
        <f t="shared" si="48"/>
        <v>4813.5367314709001</v>
      </c>
    </row>
    <row r="34" spans="1:27" x14ac:dyDescent="0.25">
      <c r="B34" s="2" t="s">
        <v>27</v>
      </c>
      <c r="C34" s="4">
        <f t="shared" ref="C34:L34" si="49">C24-C33</f>
        <v>34.908999999999963</v>
      </c>
      <c r="D34" s="4">
        <f t="shared" si="49"/>
        <v>38.805999999999983</v>
      </c>
      <c r="E34" s="4">
        <f t="shared" si="49"/>
        <v>101.50499999999997</v>
      </c>
      <c r="F34" s="4">
        <f t="shared" si="49"/>
        <v>484.97799999999978</v>
      </c>
      <c r="G34" s="4">
        <f t="shared" si="49"/>
        <v>996.66600000000039</v>
      </c>
      <c r="H34" s="4">
        <f t="shared" si="49"/>
        <v>868.88100000000009</v>
      </c>
      <c r="I34" s="4">
        <f t="shared" si="49"/>
        <v>270.8599999999999</v>
      </c>
      <c r="J34" s="4">
        <f t="shared" si="49"/>
        <v>891.81900000000019</v>
      </c>
      <c r="K34" s="4">
        <f t="shared" si="49"/>
        <v>-609.48099999999999</v>
      </c>
      <c r="L34" s="4">
        <f t="shared" si="49"/>
        <v>-1240.569</v>
      </c>
      <c r="M34" s="4">
        <f>M24-M33</f>
        <v>-643.69000000000017</v>
      </c>
      <c r="N34" s="4">
        <f>N24-N33</f>
        <v>-643.69000000000017</v>
      </c>
      <c r="Q34" s="4">
        <f t="shared" si="9"/>
        <v>660.19799999999964</v>
      </c>
      <c r="R34" s="4">
        <f t="shared" si="10"/>
        <v>3028.2260000000006</v>
      </c>
      <c r="S34" s="4">
        <f t="shared" ref="S34:AA34" si="50">S24-S33</f>
        <v>-282.78000000000111</v>
      </c>
      <c r="T34" s="4">
        <f t="shared" si="50"/>
        <v>-96.187429999999949</v>
      </c>
      <c r="U34" s="4">
        <f t="shared" si="50"/>
        <v>111.87788750000072</v>
      </c>
      <c r="V34" s="4">
        <f t="shared" si="50"/>
        <v>343.6046578509995</v>
      </c>
      <c r="W34" s="4">
        <f t="shared" si="50"/>
        <v>601.40113715903135</v>
      </c>
      <c r="X34" s="4">
        <f t="shared" si="50"/>
        <v>887.91709948113203</v>
      </c>
      <c r="Y34" s="4">
        <f t="shared" si="50"/>
        <v>1206.0680009685047</v>
      </c>
      <c r="Z34" s="4">
        <f t="shared" si="50"/>
        <v>1559.061560655944</v>
      </c>
      <c r="AA34" s="4">
        <f t="shared" si="50"/>
        <v>1950.4269995666928</v>
      </c>
    </row>
    <row r="35" spans="1:27" x14ac:dyDescent="0.25">
      <c r="B35" t="s">
        <v>28</v>
      </c>
      <c r="C35" s="3">
        <v>2.9359999999999999</v>
      </c>
      <c r="D35" s="3">
        <v>6.5460000000000003</v>
      </c>
      <c r="E35" s="3">
        <v>21.417000000000002</v>
      </c>
      <c r="F35" s="3">
        <f>86.882-E35-D35-C35</f>
        <v>55.983000000000004</v>
      </c>
      <c r="G35" s="3">
        <v>225.203</v>
      </c>
      <c r="H35" s="3">
        <v>-737.46799999999996</v>
      </c>
      <c r="I35" s="3">
        <v>-135.24</v>
      </c>
      <c r="J35" s="3">
        <f>-597.173-I35-H35-G35</f>
        <v>50.331999999999965</v>
      </c>
      <c r="K35" s="3">
        <v>-179.786</v>
      </c>
      <c r="L35" s="3">
        <v>-146.91499999999999</v>
      </c>
      <c r="M35" s="3">
        <v>-99.055000000000007</v>
      </c>
      <c r="N35" s="9">
        <f t="shared" si="8"/>
        <v>-99.055000000000007</v>
      </c>
      <c r="Q35" s="3">
        <f t="shared" si="9"/>
        <v>86.882000000000005</v>
      </c>
      <c r="R35" s="3">
        <f t="shared" si="10"/>
        <v>-597.173</v>
      </c>
      <c r="S35" s="9">
        <f t="shared" si="11"/>
        <v>-524.81100000000004</v>
      </c>
      <c r="T35" s="9">
        <f t="shared" ref="T35:AA35" si="51">S35*1.1</f>
        <v>-577.29210000000012</v>
      </c>
      <c r="U35" s="9">
        <f t="shared" si="51"/>
        <v>-635.0213100000002</v>
      </c>
      <c r="V35" s="9">
        <f t="shared" si="51"/>
        <v>-698.52344100000028</v>
      </c>
      <c r="W35" s="9">
        <f t="shared" si="51"/>
        <v>-768.37578510000037</v>
      </c>
      <c r="X35" s="9">
        <f t="shared" si="51"/>
        <v>-845.21336361000044</v>
      </c>
      <c r="Y35" s="9">
        <f t="shared" si="51"/>
        <v>-929.73469997100051</v>
      </c>
      <c r="Z35" s="9">
        <f t="shared" si="51"/>
        <v>-1022.7081699681006</v>
      </c>
      <c r="AA35" s="9">
        <f t="shared" si="51"/>
        <v>-1124.9789869649107</v>
      </c>
    </row>
    <row r="36" spans="1:27" s="30" customFormat="1" x14ac:dyDescent="0.25">
      <c r="A36"/>
      <c r="B36" s="2" t="s">
        <v>29</v>
      </c>
      <c r="C36" s="4">
        <f t="shared" ref="C36:L36" si="52">C34-C35</f>
        <v>31.972999999999963</v>
      </c>
      <c r="D36" s="4">
        <f t="shared" si="52"/>
        <v>32.259999999999984</v>
      </c>
      <c r="E36" s="4">
        <f t="shared" si="52"/>
        <v>80.087999999999965</v>
      </c>
      <c r="F36" s="4">
        <f t="shared" si="52"/>
        <v>428.99499999999978</v>
      </c>
      <c r="G36" s="4">
        <f t="shared" si="52"/>
        <v>771.46300000000042</v>
      </c>
      <c r="H36" s="4">
        <f t="shared" si="52"/>
        <v>1606.3490000000002</v>
      </c>
      <c r="I36" s="4">
        <f t="shared" si="52"/>
        <v>406.09999999999991</v>
      </c>
      <c r="J36" s="4">
        <f t="shared" si="52"/>
        <v>841.48700000000019</v>
      </c>
      <c r="K36" s="4">
        <f t="shared" si="52"/>
        <v>-429.69499999999999</v>
      </c>
      <c r="L36" s="4">
        <f t="shared" si="52"/>
        <v>-1093.654</v>
      </c>
      <c r="M36" s="4">
        <f>M34-M35</f>
        <v>-544.63500000000022</v>
      </c>
      <c r="N36" s="4">
        <f>N34-N35</f>
        <v>-544.63500000000022</v>
      </c>
      <c r="O36"/>
      <c r="P36"/>
      <c r="Q36" s="29">
        <f t="shared" si="9"/>
        <v>573.31599999999969</v>
      </c>
      <c r="R36" s="30">
        <f t="shared" si="10"/>
        <v>3625.3990000000008</v>
      </c>
      <c r="S36" s="30">
        <f t="shared" ref="S36:AA36" si="53">S34-S35</f>
        <v>242.03099999999893</v>
      </c>
      <c r="T36" s="30">
        <f t="shared" si="53"/>
        <v>481.10467000000017</v>
      </c>
      <c r="U36" s="30">
        <f t="shared" si="53"/>
        <v>746.89919750000092</v>
      </c>
      <c r="V36" s="30">
        <f t="shared" si="53"/>
        <v>1042.1280988509998</v>
      </c>
      <c r="W36" s="30">
        <f t="shared" si="53"/>
        <v>1369.7769222590318</v>
      </c>
      <c r="X36" s="30">
        <f t="shared" si="53"/>
        <v>1733.1304630911325</v>
      </c>
      <c r="Y36" s="30">
        <f t="shared" si="53"/>
        <v>2135.8027009395055</v>
      </c>
      <c r="Z36" s="30">
        <f t="shared" si="53"/>
        <v>2581.7697306240448</v>
      </c>
      <c r="AA36" s="30">
        <f t="shared" si="53"/>
        <v>3075.4059865316035</v>
      </c>
    </row>
    <row r="37" spans="1:27" x14ac:dyDescent="0.25">
      <c r="B37" t="s">
        <v>30</v>
      </c>
      <c r="C37" s="5">
        <f t="shared" ref="C37:L37" si="54">C36/C38</f>
        <v>0.47751542034439964</v>
      </c>
      <c r="D37" s="5">
        <f t="shared" si="54"/>
        <v>0.48144942243978128</v>
      </c>
      <c r="E37" s="5">
        <f t="shared" si="54"/>
        <v>1.1610153520534636</v>
      </c>
      <c r="F37" s="5">
        <f t="shared" si="54"/>
        <v>6.2471057651701551</v>
      </c>
      <c r="G37" s="5">
        <f t="shared" si="54"/>
        <v>3.7382697982739677</v>
      </c>
      <c r="H37" s="5">
        <f t="shared" si="54"/>
        <v>7.8462594271423551</v>
      </c>
      <c r="I37" s="5">
        <f t="shared" si="54"/>
        <v>1.9374630255147798</v>
      </c>
      <c r="J37" s="5">
        <f t="shared" si="54"/>
        <v>4.7456110174318615</v>
      </c>
      <c r="K37" s="5">
        <f t="shared" si="54"/>
        <v>-1.9758635594467333</v>
      </c>
      <c r="L37" s="5">
        <f t="shared" si="54"/>
        <v>-4.9489293536300609</v>
      </c>
      <c r="M37" s="5">
        <f>M36/M38</f>
        <v>-2.4323183693885215</v>
      </c>
      <c r="N37" s="9">
        <f t="shared" si="8"/>
        <v>-2.4323183693885215</v>
      </c>
      <c r="Q37" s="3">
        <f t="shared" si="9"/>
        <v>8.3670859600077989</v>
      </c>
      <c r="R37" s="3">
        <f t="shared" si="10"/>
        <v>18.267603268362965</v>
      </c>
      <c r="S37" s="5">
        <f t="shared" ref="S37:AA37" si="55">S36/S38</f>
        <v>1.0756933333333285</v>
      </c>
      <c r="T37" s="5">
        <f t="shared" si="55"/>
        <v>2.1382429777777787</v>
      </c>
      <c r="U37" s="5">
        <f t="shared" si="55"/>
        <v>3.3195519888888931</v>
      </c>
      <c r="V37" s="5">
        <f t="shared" si="55"/>
        <v>4.6316804393377771</v>
      </c>
      <c r="W37" s="5">
        <f t="shared" si="55"/>
        <v>6.0878974322623636</v>
      </c>
      <c r="X37" s="5">
        <f t="shared" si="55"/>
        <v>7.7028020581828107</v>
      </c>
      <c r="Y37" s="5">
        <f t="shared" si="55"/>
        <v>9.4924564486200236</v>
      </c>
      <c r="Z37" s="5">
        <f t="shared" si="55"/>
        <v>11.474532136106866</v>
      </c>
      <c r="AA37" s="5">
        <f t="shared" si="55"/>
        <v>13.66847105125157</v>
      </c>
    </row>
    <row r="38" spans="1:27" x14ac:dyDescent="0.25">
      <c r="B38" t="s">
        <v>4</v>
      </c>
      <c r="C38" s="3">
        <v>66.956999999999994</v>
      </c>
      <c r="D38" s="3">
        <v>67.006</v>
      </c>
      <c r="E38" s="3">
        <v>68.980999999999995</v>
      </c>
      <c r="F38" s="3">
        <v>68.671000000000006</v>
      </c>
      <c r="G38" s="3">
        <f>79.373+126.996</f>
        <v>206.369</v>
      </c>
      <c r="H38" s="3">
        <v>204.72800000000001</v>
      </c>
      <c r="I38" s="3">
        <v>209.60400000000001</v>
      </c>
      <c r="J38" s="3">
        <v>177.31899999999999</v>
      </c>
      <c r="K38" s="3">
        <v>217.47200000000001</v>
      </c>
      <c r="L38" s="3">
        <v>220.988</v>
      </c>
      <c r="M38" s="3">
        <v>223.916</v>
      </c>
      <c r="N38" s="9">
        <f t="shared" si="8"/>
        <v>223.916</v>
      </c>
      <c r="Q38" s="3">
        <f t="shared" si="9"/>
        <v>271.61500000000001</v>
      </c>
      <c r="R38" s="3">
        <v>225</v>
      </c>
      <c r="S38" s="3">
        <v>225</v>
      </c>
      <c r="T38" s="3">
        <v>225</v>
      </c>
      <c r="U38" s="3">
        <v>225</v>
      </c>
      <c r="V38" s="3">
        <v>225</v>
      </c>
      <c r="W38" s="3">
        <v>225</v>
      </c>
      <c r="X38" s="3">
        <v>225</v>
      </c>
      <c r="Y38" s="3">
        <v>225</v>
      </c>
      <c r="Z38" s="3">
        <v>225</v>
      </c>
      <c r="AA38" s="3">
        <v>225</v>
      </c>
    </row>
    <row r="39" spans="1:27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9"/>
      <c r="Q39" s="3"/>
      <c r="R39" s="3"/>
      <c r="S39" s="9"/>
    </row>
    <row r="40" spans="1:27" x14ac:dyDescent="0.25">
      <c r="B40" s="1" t="s">
        <v>95</v>
      </c>
      <c r="N40" s="8"/>
      <c r="Y40" t="s">
        <v>110</v>
      </c>
      <c r="AA40" s="6">
        <v>1.03</v>
      </c>
    </row>
    <row r="41" spans="1:27" x14ac:dyDescent="0.25">
      <c r="B41" t="s">
        <v>101</v>
      </c>
      <c r="C41" s="7" t="s">
        <v>33</v>
      </c>
      <c r="D41" s="7" t="s">
        <v>33</v>
      </c>
      <c r="E41" s="7" t="s">
        <v>33</v>
      </c>
      <c r="F41" s="24" t="s">
        <v>33</v>
      </c>
      <c r="G41" s="6">
        <f t="shared" ref="G41:M41" si="56">(G15+G16)/(C15+C16)-1</f>
        <v>7.95732916257246</v>
      </c>
      <c r="H41" s="6">
        <f t="shared" si="56"/>
        <v>10.232032304612952</v>
      </c>
      <c r="I41" s="6">
        <f t="shared" si="56"/>
        <v>2.9494026907909996</v>
      </c>
      <c r="J41" s="6">
        <f t="shared" si="56"/>
        <v>3.7787076393480472</v>
      </c>
      <c r="K41" s="6">
        <f t="shared" si="56"/>
        <v>-0.34243207103818041</v>
      </c>
      <c r="L41" s="6">
        <f t="shared" si="56"/>
        <v>-0.6605785797836905</v>
      </c>
      <c r="M41" s="6">
        <f t="shared" si="56"/>
        <v>-0.66423531830228988</v>
      </c>
      <c r="N41" s="10"/>
    </row>
    <row r="42" spans="1:27" x14ac:dyDescent="0.25">
      <c r="B42" t="s">
        <v>39</v>
      </c>
      <c r="C42" s="7" t="s">
        <v>33</v>
      </c>
      <c r="D42" s="7" t="s">
        <v>33</v>
      </c>
      <c r="E42" s="7" t="s">
        <v>33</v>
      </c>
      <c r="F42" s="7" t="s">
        <v>33</v>
      </c>
      <c r="G42" s="6">
        <f t="shared" ref="G42:M42" si="57">G34/C34-1</f>
        <v>27.550402475006486</v>
      </c>
      <c r="H42" s="6">
        <f t="shared" si="57"/>
        <v>21.390377776632491</v>
      </c>
      <c r="I42" s="6">
        <f t="shared" si="57"/>
        <v>1.6684399783261905</v>
      </c>
      <c r="J42" s="6">
        <f t="shared" si="57"/>
        <v>0.83888547521743373</v>
      </c>
      <c r="K42" s="6">
        <f t="shared" si="57"/>
        <v>-1.6115198070366601</v>
      </c>
      <c r="L42" s="6">
        <f t="shared" si="57"/>
        <v>-2.4277777969595373</v>
      </c>
      <c r="M42" s="6">
        <f t="shared" si="57"/>
        <v>-3.3764675478106785</v>
      </c>
      <c r="N42" s="10"/>
    </row>
    <row r="43" spans="1:27" x14ac:dyDescent="0.25">
      <c r="B43" t="s">
        <v>31</v>
      </c>
      <c r="C43" s="7" t="s">
        <v>33</v>
      </c>
      <c r="D43" s="7" t="s">
        <v>33</v>
      </c>
      <c r="E43" s="7" t="s">
        <v>33</v>
      </c>
      <c r="F43" s="7" t="s">
        <v>33</v>
      </c>
      <c r="G43" s="6">
        <f t="shared" ref="G43:L43" si="58">G36/C36-1</f>
        <v>23.128577237043796</v>
      </c>
      <c r="H43" s="6">
        <f t="shared" si="58"/>
        <v>48.793831370117822</v>
      </c>
      <c r="I43" s="6">
        <f t="shared" si="58"/>
        <v>4.0706722605134367</v>
      </c>
      <c r="J43" s="6">
        <f t="shared" si="58"/>
        <v>0.96153102017506176</v>
      </c>
      <c r="K43" s="6">
        <f t="shared" si="58"/>
        <v>-1.5569871789055338</v>
      </c>
      <c r="L43" s="6">
        <f t="shared" si="58"/>
        <v>-1.6808321230317944</v>
      </c>
      <c r="M43" s="6">
        <f>M36/I36-1</f>
        <v>-2.3411351883772475</v>
      </c>
      <c r="N43" s="10"/>
    </row>
    <row r="44" spans="1:27" x14ac:dyDescent="0.25">
      <c r="B44" t="s">
        <v>103</v>
      </c>
      <c r="C44" s="26">
        <f t="shared" ref="C44:M44" si="59">MAX(C25:C32)</f>
        <v>58.957999999999998</v>
      </c>
      <c r="D44" s="26">
        <f t="shared" si="59"/>
        <v>60.777000000000001</v>
      </c>
      <c r="E44" s="26">
        <f t="shared" si="59"/>
        <v>73.319000000000003</v>
      </c>
      <c r="F44" s="26">
        <f t="shared" si="59"/>
        <v>124.622</v>
      </c>
      <c r="G44" s="26">
        <f t="shared" si="59"/>
        <v>234.066</v>
      </c>
      <c r="H44" s="26">
        <f t="shared" si="59"/>
        <v>335.42599999999999</v>
      </c>
      <c r="I44" s="26">
        <f t="shared" si="59"/>
        <v>356.26400000000001</v>
      </c>
      <c r="J44" s="26">
        <f t="shared" si="59"/>
        <v>501.18100000000004</v>
      </c>
      <c r="K44" s="26">
        <f t="shared" si="59"/>
        <v>570.66399999999999</v>
      </c>
      <c r="L44" s="26">
        <f t="shared" si="59"/>
        <v>609.24900000000002</v>
      </c>
      <c r="M44" s="26">
        <f t="shared" si="59"/>
        <v>556.33799999999997</v>
      </c>
      <c r="N44" s="10"/>
    </row>
    <row r="45" spans="1:27" x14ac:dyDescent="0.25">
      <c r="B45" t="s">
        <v>104</v>
      </c>
      <c r="G45" s="6">
        <f t="shared" ref="G45:L45" si="60">G25/C25-1</f>
        <v>8.2126579289172277</v>
      </c>
      <c r="H45" s="6">
        <f t="shared" si="60"/>
        <v>13.33750801453302</v>
      </c>
      <c r="I45" s="6">
        <f t="shared" si="60"/>
        <v>4.3650383506500576</v>
      </c>
      <c r="J45" s="6">
        <f t="shared" si="60"/>
        <v>9.0344572137908905</v>
      </c>
      <c r="K45" s="6">
        <f t="shared" si="60"/>
        <v>0.18710961865456754</v>
      </c>
      <c r="L45" s="6">
        <f t="shared" si="60"/>
        <v>-0.50156815512214314</v>
      </c>
      <c r="M45" s="6">
        <f>M25/I25-1</f>
        <v>-0.48352099609127452</v>
      </c>
      <c r="N45" s="10"/>
    </row>
    <row r="46" spans="1:27" x14ac:dyDescent="0.25">
      <c r="B46" t="s">
        <v>40</v>
      </c>
      <c r="C46" s="7" t="s">
        <v>33</v>
      </c>
      <c r="D46" s="7" t="s">
        <v>33</v>
      </c>
      <c r="E46" s="7" t="s">
        <v>33</v>
      </c>
      <c r="F46" s="7" t="s">
        <v>33</v>
      </c>
      <c r="G46" s="6">
        <f t="shared" ref="G46:L46" si="61">G26/C26-1</f>
        <v>2.9082056939199799</v>
      </c>
      <c r="H46" s="6">
        <f t="shared" si="61"/>
        <v>3.7955805650163716</v>
      </c>
      <c r="I46" s="6">
        <f t="shared" si="61"/>
        <v>3.859095186786508</v>
      </c>
      <c r="J46" s="6">
        <f t="shared" si="61"/>
        <v>4.0786868218082146</v>
      </c>
      <c r="K46" s="6">
        <f t="shared" si="61"/>
        <v>2.0976468991722079</v>
      </c>
      <c r="L46" s="6">
        <f t="shared" si="61"/>
        <v>1.0903276939281756</v>
      </c>
      <c r="M46" s="6">
        <f>M26/I26-1</f>
        <v>0.5615891586014865</v>
      </c>
      <c r="N46" s="10"/>
    </row>
    <row r="47" spans="1:27" x14ac:dyDescent="0.25">
      <c r="C47" s="7"/>
      <c r="D47" s="7"/>
      <c r="E47" s="7"/>
      <c r="F47" s="7"/>
      <c r="G47" s="6"/>
      <c r="H47" s="6"/>
      <c r="I47" s="6"/>
      <c r="J47" s="6"/>
      <c r="K47" s="6"/>
      <c r="L47" s="6"/>
      <c r="M47" s="6"/>
      <c r="N47" s="10"/>
    </row>
    <row r="48" spans="1:27" x14ac:dyDescent="0.25">
      <c r="B48" s="1" t="s">
        <v>96</v>
      </c>
    </row>
    <row r="49" spans="2:16" x14ac:dyDescent="0.25">
      <c r="B49" t="s">
        <v>97</v>
      </c>
      <c r="C49" s="6">
        <f t="shared" ref="C49:M49" si="62">(C15+C16)/C22</f>
        <v>0.96040361398688878</v>
      </c>
      <c r="D49" s="6">
        <f t="shared" si="62"/>
        <v>0.96373597411554912</v>
      </c>
      <c r="E49" s="6">
        <f t="shared" si="62"/>
        <v>0.96246812459229147</v>
      </c>
      <c r="F49" s="6">
        <f t="shared" si="62"/>
        <v>0.9584060061437446</v>
      </c>
      <c r="G49" s="6">
        <f t="shared" si="62"/>
        <v>0.9646827357369937</v>
      </c>
      <c r="H49" s="6">
        <f t="shared" si="62"/>
        <v>0.94951871878706007</v>
      </c>
      <c r="I49" s="6">
        <f t="shared" si="62"/>
        <v>0.88250119863679366</v>
      </c>
      <c r="J49" s="6">
        <f t="shared" si="62"/>
        <v>0.91430728607142497</v>
      </c>
      <c r="K49" s="6">
        <f t="shared" si="62"/>
        <v>0.86964016375781095</v>
      </c>
      <c r="L49" s="6">
        <f t="shared" si="62"/>
        <v>0.81636001858951435</v>
      </c>
      <c r="M49" s="6">
        <f t="shared" si="62"/>
        <v>0.63477423552374757</v>
      </c>
      <c r="N49" s="6"/>
    </row>
    <row r="50" spans="2:16" x14ac:dyDescent="0.25">
      <c r="B50" t="s">
        <v>100</v>
      </c>
      <c r="C50" s="6">
        <f t="shared" ref="C50:M50" si="63">(C17+C18+C19+C20+C21)/C22</f>
        <v>3.9596386013111322E-2</v>
      </c>
      <c r="D50" s="6">
        <f t="shared" si="63"/>
        <v>3.626402588445083E-2</v>
      </c>
      <c r="E50" s="6">
        <f t="shared" si="63"/>
        <v>3.7531875407708713E-2</v>
      </c>
      <c r="F50" s="6">
        <f t="shared" si="63"/>
        <v>4.1593993856255472E-2</v>
      </c>
      <c r="G50" s="6">
        <f t="shared" si="63"/>
        <v>3.5317264263006264E-2</v>
      </c>
      <c r="H50" s="6">
        <f t="shared" si="63"/>
        <v>5.0481281212939814E-2</v>
      </c>
      <c r="I50" s="6">
        <f t="shared" si="63"/>
        <v>0.11749880136320641</v>
      </c>
      <c r="J50" s="6">
        <f t="shared" si="63"/>
        <v>8.569271392857504E-2</v>
      </c>
      <c r="K50" s="6">
        <f t="shared" si="63"/>
        <v>0.13035983624218922</v>
      </c>
      <c r="L50" s="6">
        <f t="shared" si="63"/>
        <v>0.18363998141048565</v>
      </c>
      <c r="M50" s="6">
        <f t="shared" si="63"/>
        <v>0.36522576447625243</v>
      </c>
    </row>
    <row r="51" spans="2:16" x14ac:dyDescent="0.25">
      <c r="B51" t="s">
        <v>98</v>
      </c>
      <c r="C51" s="6">
        <f t="shared" ref="C51:M51" si="64">C15/(C15+C16)</f>
        <v>0.94192137960707245</v>
      </c>
      <c r="D51" s="6">
        <f t="shared" si="64"/>
        <v>0.95322464274077179</v>
      </c>
      <c r="E51" s="6">
        <f t="shared" si="64"/>
        <v>0.95186731616794262</v>
      </c>
      <c r="F51" s="6">
        <f t="shared" si="64"/>
        <v>0.94832236600442887</v>
      </c>
      <c r="G51" s="6">
        <f t="shared" si="64"/>
        <v>0.94456049020498767</v>
      </c>
      <c r="H51" s="6">
        <f t="shared" si="64"/>
        <v>0.94693744554186687</v>
      </c>
      <c r="I51" s="6">
        <f t="shared" si="64"/>
        <v>0.93788039528071243</v>
      </c>
      <c r="J51" s="6">
        <f t="shared" si="64"/>
        <v>0.96014096162428275</v>
      </c>
      <c r="K51" s="6">
        <f t="shared" si="64"/>
        <v>0.95341231703512996</v>
      </c>
      <c r="L51" s="6">
        <f t="shared" si="64"/>
        <v>0.94047584525948058</v>
      </c>
      <c r="M51" s="6">
        <f t="shared" si="64"/>
        <v>0.94594498562323026</v>
      </c>
      <c r="N51" s="8"/>
    </row>
    <row r="52" spans="2:16" x14ac:dyDescent="0.25">
      <c r="B52" t="s">
        <v>99</v>
      </c>
      <c r="C52" s="6">
        <f>C16/(C15+C16)</f>
        <v>5.8078620392927535E-2</v>
      </c>
      <c r="D52" s="6">
        <f t="shared" ref="D52:M52" si="65">D16/(D15+D16)</f>
        <v>4.6775357259228233E-2</v>
      </c>
      <c r="E52" s="6">
        <f t="shared" si="65"/>
        <v>4.8132683832057523E-2</v>
      </c>
      <c r="F52" s="6">
        <f t="shared" si="65"/>
        <v>5.1677633995571071E-2</v>
      </c>
      <c r="G52" s="6">
        <f t="shared" si="65"/>
        <v>5.5439509795012269E-2</v>
      </c>
      <c r="H52" s="6">
        <f t="shared" si="65"/>
        <v>5.3062554458133154E-2</v>
      </c>
      <c r="I52" s="6">
        <f t="shared" si="65"/>
        <v>6.2119604719287548E-2</v>
      </c>
      <c r="J52" s="6">
        <f t="shared" si="65"/>
        <v>3.9859038375717304E-2</v>
      </c>
      <c r="K52" s="6">
        <f t="shared" si="65"/>
        <v>4.6587682964869953E-2</v>
      </c>
      <c r="L52" s="6">
        <f t="shared" si="65"/>
        <v>5.9524154740519496E-2</v>
      </c>
      <c r="M52" s="6">
        <f t="shared" si="65"/>
        <v>5.4055014376769767E-2</v>
      </c>
      <c r="N52" s="8"/>
    </row>
    <row r="53" spans="2:16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8"/>
      <c r="O53" s="16" t="s">
        <v>87</v>
      </c>
      <c r="P53" s="17">
        <v>0.08</v>
      </c>
    </row>
    <row r="54" spans="2:16" x14ac:dyDescent="0.25">
      <c r="N54" s="8"/>
      <c r="O54" s="18" t="s">
        <v>82</v>
      </c>
      <c r="P54" s="19">
        <v>0.1</v>
      </c>
    </row>
    <row r="55" spans="2:16" x14ac:dyDescent="0.25">
      <c r="N55" s="8"/>
      <c r="O55" s="18" t="s">
        <v>111</v>
      </c>
      <c r="P55" s="19">
        <f>P53+P54</f>
        <v>0.18</v>
      </c>
    </row>
    <row r="56" spans="2:16" x14ac:dyDescent="0.25">
      <c r="N56" s="8"/>
      <c r="O56" s="18" t="s">
        <v>83</v>
      </c>
      <c r="P56" s="20">
        <f>NPV(P55,Q36:KJ36)</f>
        <v>6561.4027827176278</v>
      </c>
    </row>
    <row r="57" spans="2:16" x14ac:dyDescent="0.25">
      <c r="N57" s="8"/>
      <c r="O57" s="18" t="s">
        <v>6</v>
      </c>
      <c r="P57" s="20">
        <v>5007</v>
      </c>
    </row>
    <row r="58" spans="2:16" x14ac:dyDescent="0.25">
      <c r="N58" s="8"/>
      <c r="O58" s="18" t="s">
        <v>84</v>
      </c>
      <c r="P58" s="20">
        <f>P56+P57</f>
        <v>11568.402782717629</v>
      </c>
    </row>
    <row r="59" spans="2:16" x14ac:dyDescent="0.25">
      <c r="N59" s="8"/>
      <c r="O59" s="18" t="s">
        <v>88</v>
      </c>
      <c r="P59" s="28">
        <v>225</v>
      </c>
    </row>
    <row r="60" spans="2:16" x14ac:dyDescent="0.25">
      <c r="N60" s="8"/>
      <c r="O60" s="18" t="s">
        <v>85</v>
      </c>
      <c r="P60" s="23">
        <f>(P58/(P59+P53))</f>
        <v>51.396849043529535</v>
      </c>
    </row>
    <row r="61" spans="2:16" x14ac:dyDescent="0.25">
      <c r="N61" s="8"/>
      <c r="O61" s="21" t="s">
        <v>86</v>
      </c>
      <c r="P61" s="22">
        <v>44.92</v>
      </c>
    </row>
    <row r="62" spans="2:16" x14ac:dyDescent="0.25">
      <c r="N62" s="8"/>
      <c r="P62" s="31"/>
    </row>
    <row r="63" spans="2:16" x14ac:dyDescent="0.25">
      <c r="B63" s="1" t="s">
        <v>34</v>
      </c>
      <c r="N63" s="8"/>
    </row>
    <row r="64" spans="2:16" x14ac:dyDescent="0.25">
      <c r="B64" s="11" t="s">
        <v>41</v>
      </c>
      <c r="C64" s="14" t="s">
        <v>33</v>
      </c>
      <c r="D64" s="14" t="s">
        <v>33</v>
      </c>
      <c r="E64" s="14" t="s">
        <v>33</v>
      </c>
      <c r="F64" s="12">
        <f>F65-F81</f>
        <v>790.54699999999991</v>
      </c>
      <c r="G64" s="12">
        <f>G65-G81</f>
        <v>1439.498</v>
      </c>
      <c r="H64" s="12">
        <f t="shared" ref="H64:N64" si="66">H65-H81</f>
        <v>4335.049</v>
      </c>
      <c r="I64" s="12">
        <f t="shared" si="66"/>
        <v>6320.9209999999994</v>
      </c>
      <c r="J64" s="12">
        <f t="shared" si="66"/>
        <v>6696.8130000000001</v>
      </c>
      <c r="K64" s="12">
        <f t="shared" si="66"/>
        <v>5630.8239999999996</v>
      </c>
      <c r="L64" s="12">
        <f t="shared" si="66"/>
        <v>5545.52</v>
      </c>
      <c r="M64" s="12">
        <f t="shared" si="66"/>
        <v>4796.9059999999999</v>
      </c>
      <c r="N64" s="12">
        <f t="shared" si="66"/>
        <v>0</v>
      </c>
      <c r="P64" s="12"/>
    </row>
    <row r="65" spans="2:16" x14ac:dyDescent="0.25">
      <c r="B65" t="s">
        <v>6</v>
      </c>
      <c r="C65" s="13" t="s">
        <v>33</v>
      </c>
      <c r="D65" s="13" t="s">
        <v>33</v>
      </c>
      <c r="E65" s="13" t="s">
        <v>33</v>
      </c>
      <c r="F65" s="3">
        <v>1061.8499999999999</v>
      </c>
      <c r="G65" s="3">
        <v>1983.318</v>
      </c>
      <c r="H65" s="3">
        <v>4365.982</v>
      </c>
      <c r="I65" s="3">
        <v>6352.7749999999996</v>
      </c>
      <c r="J65" s="3">
        <v>7123.4780000000001</v>
      </c>
      <c r="K65" s="3">
        <v>6116.3879999999999</v>
      </c>
      <c r="L65" s="3">
        <v>5682.0680000000002</v>
      </c>
      <c r="M65" s="3">
        <v>5006.5839999999998</v>
      </c>
      <c r="N65" s="3"/>
      <c r="P65" s="3"/>
    </row>
    <row r="66" spans="2:16" x14ac:dyDescent="0.25">
      <c r="B66" t="s">
        <v>42</v>
      </c>
      <c r="C66" s="13" t="s">
        <v>33</v>
      </c>
      <c r="D66" s="13" t="s">
        <v>33</v>
      </c>
      <c r="E66" s="13" t="s">
        <v>33</v>
      </c>
      <c r="F66" s="3">
        <v>30.786999999999999</v>
      </c>
      <c r="G66" s="3">
        <v>30.841000000000001</v>
      </c>
      <c r="H66" s="3">
        <v>30.841999999999999</v>
      </c>
      <c r="I66" s="3">
        <v>30.884</v>
      </c>
      <c r="J66" s="3">
        <v>30.951000000000001</v>
      </c>
      <c r="K66" s="3">
        <v>27.111000000000001</v>
      </c>
      <c r="L66" s="3">
        <v>28.962</v>
      </c>
      <c r="M66" s="3">
        <v>23.113</v>
      </c>
      <c r="N66" s="3"/>
      <c r="P66" s="3"/>
    </row>
    <row r="67" spans="2:16" x14ac:dyDescent="0.25">
      <c r="B67" t="s">
        <v>43</v>
      </c>
      <c r="C67" s="13" t="s">
        <v>33</v>
      </c>
      <c r="D67" s="13" t="s">
        <v>33</v>
      </c>
      <c r="E67" s="13" t="s">
        <v>33</v>
      </c>
      <c r="F67" s="3">
        <v>3763.3919999999998</v>
      </c>
      <c r="G67" s="3">
        <v>6291.7759999999998</v>
      </c>
      <c r="H67" s="3">
        <v>8961.8119999999999</v>
      </c>
      <c r="I67" s="3">
        <v>8956.9660000000003</v>
      </c>
      <c r="J67" s="3">
        <v>10526.233</v>
      </c>
      <c r="K67" s="3">
        <v>10023.385</v>
      </c>
      <c r="L67" s="3">
        <v>7181.1480000000001</v>
      </c>
      <c r="M67" s="3">
        <v>6591.1049999999996</v>
      </c>
      <c r="N67" s="3"/>
      <c r="P67" s="3"/>
    </row>
    <row r="68" spans="2:16" x14ac:dyDescent="0.25">
      <c r="B68" t="s">
        <v>63</v>
      </c>
      <c r="C68" s="13" t="s">
        <v>33</v>
      </c>
      <c r="D68" s="13" t="s">
        <v>33</v>
      </c>
      <c r="E68" s="13" t="s">
        <v>33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88453.873000000007</v>
      </c>
      <c r="M68" s="3">
        <v>95113.123999999996</v>
      </c>
      <c r="N68" s="3">
        <v>0</v>
      </c>
      <c r="P68" s="3"/>
    </row>
    <row r="69" spans="2:16" x14ac:dyDescent="0.25">
      <c r="B69" t="s">
        <v>44</v>
      </c>
      <c r="C69" s="13" t="s">
        <v>33</v>
      </c>
      <c r="D69" s="13" t="s">
        <v>33</v>
      </c>
      <c r="E69" s="13" t="s">
        <v>33</v>
      </c>
      <c r="F69" s="3">
        <v>48.938000000000002</v>
      </c>
      <c r="G69" s="3">
        <v>102.11799999999999</v>
      </c>
      <c r="H69" s="3">
        <v>144.99299999999999</v>
      </c>
      <c r="I69" s="3">
        <v>92.106999999999999</v>
      </c>
      <c r="J69" s="3">
        <v>100.096</v>
      </c>
      <c r="K69" s="3">
        <v>179.88499999999999</v>
      </c>
      <c r="L69" s="3">
        <v>361.714</v>
      </c>
      <c r="M69" s="3">
        <v>368.12099999999998</v>
      </c>
      <c r="N69" s="3"/>
      <c r="P69" s="3"/>
    </row>
    <row r="70" spans="2:16" x14ac:dyDescent="0.25">
      <c r="B70" t="s">
        <v>45</v>
      </c>
      <c r="C70" s="13" t="s">
        <v>33</v>
      </c>
      <c r="D70" s="13" t="s">
        <v>33</v>
      </c>
      <c r="E70" s="13" t="s">
        <v>33</v>
      </c>
      <c r="F70" s="3">
        <v>189.471</v>
      </c>
      <c r="G70" s="3">
        <v>208.828</v>
      </c>
      <c r="H70" s="3">
        <v>184.57900000000001</v>
      </c>
      <c r="I70" s="3">
        <v>237.131</v>
      </c>
      <c r="J70" s="3">
        <v>396.02499999999998</v>
      </c>
      <c r="K70" s="3">
        <v>346.048</v>
      </c>
      <c r="L70" s="3">
        <v>245.61600000000001</v>
      </c>
      <c r="M70" s="3">
        <v>240.35400000000001</v>
      </c>
      <c r="N70" s="3"/>
      <c r="P70" s="3"/>
    </row>
    <row r="71" spans="2:16" x14ac:dyDescent="0.25">
      <c r="B71" t="s">
        <v>61</v>
      </c>
      <c r="C71" s="13" t="s">
        <v>33</v>
      </c>
      <c r="D71" s="13" t="s">
        <v>33</v>
      </c>
      <c r="E71" s="13" t="s">
        <v>33</v>
      </c>
      <c r="F71" s="3">
        <v>0</v>
      </c>
      <c r="G71" s="3">
        <v>0</v>
      </c>
      <c r="H71" s="3">
        <v>435.096</v>
      </c>
      <c r="I71" s="3">
        <v>94.688999999999993</v>
      </c>
      <c r="J71" s="3">
        <v>61.231000000000002</v>
      </c>
      <c r="K71" s="3">
        <v>56.767000000000003</v>
      </c>
      <c r="L71" s="3">
        <v>62.405999999999999</v>
      </c>
      <c r="M71" s="3">
        <v>60.521999999999998</v>
      </c>
      <c r="N71" s="3"/>
      <c r="P71" s="3"/>
    </row>
    <row r="72" spans="2:16" x14ac:dyDescent="0.25">
      <c r="B72" t="s">
        <v>46</v>
      </c>
      <c r="C72" s="13" t="s">
        <v>33</v>
      </c>
      <c r="D72" s="13" t="s">
        <v>33</v>
      </c>
      <c r="E72" s="13" t="s">
        <v>33</v>
      </c>
      <c r="F72" s="3">
        <v>39.51</v>
      </c>
      <c r="G72" s="3">
        <v>55.661999999999999</v>
      </c>
      <c r="H72" s="3">
        <v>114.751</v>
      </c>
      <c r="I72" s="3">
        <v>105.16500000000001</v>
      </c>
      <c r="J72" s="3">
        <v>135.84899999999999</v>
      </c>
      <c r="K72" s="3">
        <v>191.06800000000001</v>
      </c>
      <c r="L72" s="3">
        <v>146.46299999999999</v>
      </c>
      <c r="M72" s="3">
        <v>277.04399999999998</v>
      </c>
      <c r="N72" s="3"/>
      <c r="P72" s="3"/>
    </row>
    <row r="73" spans="2:16" x14ac:dyDescent="0.25">
      <c r="B73" t="s">
        <v>47</v>
      </c>
      <c r="C73" s="13" t="s">
        <v>33</v>
      </c>
      <c r="D73" s="13" t="s">
        <v>33</v>
      </c>
      <c r="E73" s="13" t="s">
        <v>33</v>
      </c>
      <c r="F73" s="3">
        <v>316.09399999999999</v>
      </c>
      <c r="G73" s="3">
        <v>651.35599999999999</v>
      </c>
      <c r="H73" s="3">
        <v>585.846</v>
      </c>
      <c r="I73" s="3">
        <v>833.76300000000003</v>
      </c>
      <c r="J73" s="3">
        <v>988.19299999999998</v>
      </c>
      <c r="K73" s="3">
        <v>1333.3330000000001</v>
      </c>
      <c r="L73" s="3">
        <v>539.68299999999999</v>
      </c>
      <c r="M73" s="3">
        <v>623.07299999999998</v>
      </c>
      <c r="N73" s="3"/>
      <c r="P73" s="3"/>
    </row>
    <row r="74" spans="2:16" x14ac:dyDescent="0.25">
      <c r="B74" t="s">
        <v>48</v>
      </c>
      <c r="C74" s="13" t="s">
        <v>33</v>
      </c>
      <c r="D74" s="13" t="s">
        <v>33</v>
      </c>
      <c r="E74" s="13" t="s">
        <v>33</v>
      </c>
      <c r="F74" s="3">
        <v>100.845</v>
      </c>
      <c r="G74" s="3">
        <v>110.791</v>
      </c>
      <c r="H74" s="3">
        <v>105.29600000000001</v>
      </c>
      <c r="I74" s="3">
        <v>105.583</v>
      </c>
      <c r="J74" s="3">
        <v>98.385000000000005</v>
      </c>
      <c r="K74" s="3">
        <v>91.430999999999997</v>
      </c>
      <c r="L74" s="3">
        <v>85.971999999999994</v>
      </c>
      <c r="M74" s="3">
        <v>76.465000000000003</v>
      </c>
      <c r="N74" s="3"/>
      <c r="P74" s="3"/>
    </row>
    <row r="75" spans="2:16" x14ac:dyDescent="0.25">
      <c r="B75" t="s">
        <v>49</v>
      </c>
      <c r="C75" s="13" t="s">
        <v>33</v>
      </c>
      <c r="D75" s="13" t="s">
        <v>33</v>
      </c>
      <c r="E75" s="13" t="s">
        <v>33</v>
      </c>
      <c r="F75" s="3">
        <v>49.25</v>
      </c>
      <c r="G75" s="3">
        <v>50.331000000000003</v>
      </c>
      <c r="H75" s="3">
        <v>52.174999999999997</v>
      </c>
      <c r="I75" s="3">
        <v>55.631999999999998</v>
      </c>
      <c r="J75" s="3">
        <v>59.23</v>
      </c>
      <c r="K75" s="3">
        <v>65.861000000000004</v>
      </c>
      <c r="L75" s="3">
        <v>142.209</v>
      </c>
      <c r="M75" s="3">
        <v>170.922</v>
      </c>
      <c r="N75" s="3"/>
      <c r="P75" s="3"/>
    </row>
    <row r="76" spans="2:16" x14ac:dyDescent="0.25">
      <c r="B76" t="s">
        <v>50</v>
      </c>
      <c r="C76" s="13" t="s">
        <v>33</v>
      </c>
      <c r="D76" s="13" t="s">
        <v>33</v>
      </c>
      <c r="E76" s="13" t="s">
        <v>33</v>
      </c>
      <c r="F76" s="3">
        <v>77.212000000000003</v>
      </c>
      <c r="G76" s="3">
        <v>481.37900000000002</v>
      </c>
      <c r="H76" s="3">
        <v>501.25900000000001</v>
      </c>
      <c r="I76" s="3">
        <v>567.41999999999996</v>
      </c>
      <c r="J76" s="3">
        <v>625.75800000000004</v>
      </c>
      <c r="K76" s="3">
        <v>1080.1759999999999</v>
      </c>
      <c r="L76" s="3">
        <v>1073.9059999999999</v>
      </c>
      <c r="M76" s="3">
        <v>1073.9059999999999</v>
      </c>
      <c r="N76" s="3"/>
      <c r="P76" s="3"/>
    </row>
    <row r="77" spans="2:16" x14ac:dyDescent="0.25">
      <c r="B77" t="s">
        <v>51</v>
      </c>
      <c r="C77" s="13" t="s">
        <v>33</v>
      </c>
      <c r="D77" s="13" t="s">
        <v>33</v>
      </c>
      <c r="E77" s="13" t="s">
        <v>33</v>
      </c>
      <c r="F77" s="3">
        <v>60.825000000000003</v>
      </c>
      <c r="G77" s="3">
        <v>93.031999999999996</v>
      </c>
      <c r="H77" s="3">
        <v>119.889</v>
      </c>
      <c r="I77" s="3">
        <v>142.18299999999999</v>
      </c>
      <c r="J77" s="3">
        <v>176.68899999999999</v>
      </c>
      <c r="K77" s="3">
        <v>219.12799999999999</v>
      </c>
      <c r="L77" s="3">
        <v>189.50800000000001</v>
      </c>
      <c r="M77" s="3">
        <v>161.66900000000001</v>
      </c>
      <c r="N77" s="3"/>
      <c r="P77" s="3"/>
    </row>
    <row r="78" spans="2:16" x14ac:dyDescent="0.25">
      <c r="B78" t="s">
        <v>52</v>
      </c>
      <c r="C78" s="13" t="s">
        <v>33</v>
      </c>
      <c r="D78" s="13" t="s">
        <v>33</v>
      </c>
      <c r="E78" s="13" t="s">
        <v>33</v>
      </c>
      <c r="F78" s="3">
        <v>117.24</v>
      </c>
      <c r="G78" s="3">
        <v>141.68</v>
      </c>
      <c r="H78" s="3">
        <v>187.68799999999999</v>
      </c>
      <c r="I78" s="3">
        <v>879.97299999999996</v>
      </c>
      <c r="J78" s="3">
        <v>952.30700000000002</v>
      </c>
      <c r="K78" s="3">
        <v>1164.6130000000001</v>
      </c>
      <c r="L78" s="3">
        <v>1274.7149999999999</v>
      </c>
      <c r="M78" s="3">
        <v>1382.3610000000001</v>
      </c>
      <c r="N78" s="3"/>
      <c r="P78" s="3"/>
    </row>
    <row r="79" spans="2:16" x14ac:dyDescent="0.25">
      <c r="B79" s="2" t="s">
        <v>53</v>
      </c>
      <c r="C79" s="13" t="s">
        <v>33</v>
      </c>
      <c r="D79" s="13" t="s">
        <v>33</v>
      </c>
      <c r="E79" s="13" t="s">
        <v>33</v>
      </c>
      <c r="F79" s="4">
        <f>SUM(F65:F78)</f>
        <v>5855.4140000000007</v>
      </c>
      <c r="G79" s="4">
        <f t="shared" ref="G79:N79" si="67">SUM(G65:G78)</f>
        <v>10201.111999999999</v>
      </c>
      <c r="H79" s="4">
        <f t="shared" si="67"/>
        <v>15790.207999999997</v>
      </c>
      <c r="I79" s="4">
        <f t="shared" si="67"/>
        <v>18454.271000000001</v>
      </c>
      <c r="J79" s="4">
        <f t="shared" si="67"/>
        <v>21274.424999999999</v>
      </c>
      <c r="K79" s="4">
        <f t="shared" si="67"/>
        <v>20895.194</v>
      </c>
      <c r="L79" s="4">
        <f t="shared" si="67"/>
        <v>105468.24300000002</v>
      </c>
      <c r="M79" s="4">
        <f t="shared" si="67"/>
        <v>111168.363</v>
      </c>
      <c r="N79" s="4">
        <f t="shared" si="67"/>
        <v>0</v>
      </c>
      <c r="P79" s="4"/>
    </row>
    <row r="80" spans="2:16" x14ac:dyDescent="0.25">
      <c r="C80" s="3"/>
      <c r="F80" s="3"/>
      <c r="G80" s="3"/>
      <c r="H80" s="3"/>
      <c r="I80" s="3"/>
      <c r="J80" s="3"/>
      <c r="K80" s="3"/>
      <c r="L80" s="3"/>
      <c r="M80" s="3"/>
      <c r="N80" s="3"/>
      <c r="P80" s="3"/>
    </row>
    <row r="81" spans="2:16" x14ac:dyDescent="0.25">
      <c r="B81" s="11" t="s">
        <v>7</v>
      </c>
      <c r="C81" s="14" t="str">
        <f>C86</f>
        <v>-</v>
      </c>
      <c r="D81" s="14" t="str">
        <f t="shared" ref="D81:N81" si="68">D86</f>
        <v>-</v>
      </c>
      <c r="E81" s="14" t="str">
        <f t="shared" si="68"/>
        <v>-</v>
      </c>
      <c r="F81" s="12">
        <f>F86</f>
        <v>271.303</v>
      </c>
      <c r="G81" s="12">
        <f t="shared" si="68"/>
        <v>543.82000000000005</v>
      </c>
      <c r="H81" s="12">
        <f t="shared" ref="H81" si="69">H86</f>
        <v>30.933</v>
      </c>
      <c r="I81" s="12">
        <f t="shared" si="68"/>
        <v>31.853999999999999</v>
      </c>
      <c r="J81" s="12">
        <f t="shared" si="68"/>
        <v>426.66500000000002</v>
      </c>
      <c r="K81" s="12">
        <f t="shared" si="68"/>
        <v>485.56400000000002</v>
      </c>
      <c r="L81" s="12">
        <f t="shared" si="68"/>
        <v>136.548</v>
      </c>
      <c r="M81" s="12">
        <f t="shared" si="68"/>
        <v>209.678</v>
      </c>
      <c r="N81" s="12">
        <f t="shared" si="68"/>
        <v>0</v>
      </c>
      <c r="P81" s="12"/>
    </row>
    <row r="82" spans="2:16" x14ac:dyDescent="0.25">
      <c r="B82" t="s">
        <v>54</v>
      </c>
      <c r="C82" s="13" t="s">
        <v>33</v>
      </c>
      <c r="D82" s="13" t="s">
        <v>33</v>
      </c>
      <c r="E82" s="13" t="s">
        <v>33</v>
      </c>
      <c r="F82" s="3">
        <v>3849.4679999999998</v>
      </c>
      <c r="G82" s="3">
        <v>6223.8459999999995</v>
      </c>
      <c r="H82" s="3">
        <v>8968.5049999999992</v>
      </c>
      <c r="I82" s="3">
        <v>8807.9779999999992</v>
      </c>
      <c r="J82" s="3">
        <v>10480.611999999999</v>
      </c>
      <c r="K82" s="3">
        <v>9742.9609999999993</v>
      </c>
      <c r="L82" s="3">
        <v>7071.5569999999998</v>
      </c>
      <c r="M82" s="3">
        <v>6357.6570000000002</v>
      </c>
      <c r="N82" s="3"/>
      <c r="P82" s="3"/>
    </row>
    <row r="83" spans="2:16" x14ac:dyDescent="0.25">
      <c r="B83" t="s">
        <v>62</v>
      </c>
      <c r="C83" s="13" t="s">
        <v>33</v>
      </c>
      <c r="D83" s="13" t="s">
        <v>33</v>
      </c>
      <c r="E83" s="13" t="s">
        <v>33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88453.873000000007</v>
      </c>
      <c r="M83" s="3">
        <v>95113.123999999996</v>
      </c>
      <c r="N83" s="3">
        <v>0</v>
      </c>
      <c r="P83" s="3"/>
    </row>
    <row r="84" spans="2:16" x14ac:dyDescent="0.25">
      <c r="B84" t="s">
        <v>55</v>
      </c>
      <c r="C84" s="13" t="s">
        <v>33</v>
      </c>
      <c r="D84" s="13" t="s">
        <v>33</v>
      </c>
      <c r="E84" s="13" t="s">
        <v>33</v>
      </c>
      <c r="F84" s="3">
        <v>85.111000000000004</v>
      </c>
      <c r="G84" s="3">
        <v>373.95499999999998</v>
      </c>
      <c r="H84" s="3">
        <v>266.65499999999997</v>
      </c>
      <c r="I84" s="3">
        <v>290.471</v>
      </c>
      <c r="J84" s="3">
        <v>39.832999999999998</v>
      </c>
      <c r="K84" s="3">
        <v>12.65</v>
      </c>
      <c r="L84" s="3">
        <v>40.744999999999997</v>
      </c>
      <c r="M84" s="3">
        <v>61.514000000000003</v>
      </c>
      <c r="N84" s="3"/>
      <c r="P84" s="3"/>
    </row>
    <row r="85" spans="2:16" x14ac:dyDescent="0.25">
      <c r="B85" t="s">
        <v>65</v>
      </c>
      <c r="C85" s="13" t="s">
        <v>33</v>
      </c>
      <c r="D85" s="13" t="s">
        <v>33</v>
      </c>
      <c r="E85" s="13" t="s">
        <v>33</v>
      </c>
      <c r="F85" s="3">
        <v>0</v>
      </c>
      <c r="G85" s="3">
        <v>0</v>
      </c>
      <c r="H85" s="3">
        <v>366.99099999999999</v>
      </c>
      <c r="I85" s="3">
        <v>445.17200000000003</v>
      </c>
      <c r="J85" s="3">
        <v>439.55900000000003</v>
      </c>
      <c r="K85" s="3">
        <v>647.96</v>
      </c>
      <c r="L85" s="3">
        <v>457.399</v>
      </c>
      <c r="M85" s="3">
        <v>298.101</v>
      </c>
      <c r="N85" s="3"/>
      <c r="P85" s="3"/>
    </row>
    <row r="86" spans="2:16" x14ac:dyDescent="0.25">
      <c r="B86" t="s">
        <v>56</v>
      </c>
      <c r="C86" s="13" t="s">
        <v>33</v>
      </c>
      <c r="D86" s="13" t="s">
        <v>33</v>
      </c>
      <c r="E86" s="13" t="s">
        <v>33</v>
      </c>
      <c r="F86" s="3">
        <v>271.303</v>
      </c>
      <c r="G86" s="3">
        <v>543.82000000000005</v>
      </c>
      <c r="H86" s="3">
        <v>30.933</v>
      </c>
      <c r="I86" s="3">
        <v>31.853999999999999</v>
      </c>
      <c r="J86" s="3">
        <v>426.66500000000002</v>
      </c>
      <c r="K86" s="3">
        <v>485.56400000000002</v>
      </c>
      <c r="L86" s="3">
        <v>136.548</v>
      </c>
      <c r="M86" s="3">
        <v>209.678</v>
      </c>
      <c r="N86" s="3"/>
      <c r="P86" s="3"/>
    </row>
    <row r="87" spans="2:16" x14ac:dyDescent="0.25">
      <c r="B87" t="s">
        <v>66</v>
      </c>
      <c r="C87" s="13" t="s">
        <v>33</v>
      </c>
      <c r="D87" s="13" t="s">
        <v>33</v>
      </c>
      <c r="E87" s="13" t="s">
        <v>33</v>
      </c>
      <c r="F87" s="3">
        <v>25.27</v>
      </c>
      <c r="G87" s="3">
        <v>29.695</v>
      </c>
      <c r="H87" s="3">
        <v>44.48</v>
      </c>
      <c r="I87" s="3">
        <v>39.683999999999997</v>
      </c>
      <c r="J87" s="3">
        <v>32.366</v>
      </c>
      <c r="K87" s="3">
        <v>32.688000000000002</v>
      </c>
      <c r="L87" s="3">
        <v>34.173999999999999</v>
      </c>
      <c r="M87" s="3">
        <v>33.024999999999999</v>
      </c>
      <c r="N87" s="3"/>
      <c r="P87" s="3"/>
    </row>
    <row r="88" spans="2:16" x14ac:dyDescent="0.25">
      <c r="B88" t="s">
        <v>67</v>
      </c>
      <c r="C88" s="13" t="s">
        <v>33</v>
      </c>
      <c r="D88" s="13" t="s">
        <v>33</v>
      </c>
      <c r="E88" s="13" t="s">
        <v>33</v>
      </c>
      <c r="F88" s="3">
        <v>82.507999999999996</v>
      </c>
      <c r="G88" s="3">
        <v>88.519000000000005</v>
      </c>
      <c r="H88" s="3">
        <v>82.292000000000002</v>
      </c>
      <c r="I88" s="3">
        <v>81.602000000000004</v>
      </c>
      <c r="J88" s="3">
        <v>74.078000000000003</v>
      </c>
      <c r="K88" s="3">
        <v>66.424999999999997</v>
      </c>
      <c r="L88" s="3">
        <v>59.317</v>
      </c>
      <c r="M88" s="3">
        <v>50.167000000000002</v>
      </c>
      <c r="N88" s="3"/>
      <c r="P88" s="3"/>
    </row>
    <row r="89" spans="2:16" x14ac:dyDescent="0.25">
      <c r="B89" t="s">
        <v>64</v>
      </c>
      <c r="C89" s="13" t="s">
        <v>33</v>
      </c>
      <c r="D89" s="13" t="s">
        <v>33</v>
      </c>
      <c r="E89" s="13" t="s">
        <v>33</v>
      </c>
      <c r="F89" s="3">
        <v>0</v>
      </c>
      <c r="G89" s="3">
        <v>0</v>
      </c>
      <c r="H89" s="3">
        <v>1406.9269999999999</v>
      </c>
      <c r="I89" s="3">
        <v>3382.1849999999999</v>
      </c>
      <c r="J89" s="3">
        <v>3384.7950000000001</v>
      </c>
      <c r="K89" s="3">
        <v>3386.8649999999998</v>
      </c>
      <c r="L89" s="3">
        <v>3389.0329999999999</v>
      </c>
      <c r="M89" s="3">
        <v>3391.2370000000001</v>
      </c>
      <c r="P89" s="3"/>
    </row>
    <row r="90" spans="2:16" x14ac:dyDescent="0.25">
      <c r="B90" t="s">
        <v>52</v>
      </c>
      <c r="C90" s="13" t="s">
        <v>33</v>
      </c>
      <c r="D90" s="13" t="s">
        <v>33</v>
      </c>
      <c r="E90" s="13" t="s">
        <v>33</v>
      </c>
      <c r="F90" s="3">
        <v>15.702999999999999</v>
      </c>
      <c r="G90" s="3">
        <v>84.831999999999994</v>
      </c>
      <c r="H90" s="3">
        <v>0</v>
      </c>
      <c r="I90" s="3">
        <v>14.827999999999999</v>
      </c>
      <c r="J90" s="3">
        <v>14.827999999999999</v>
      </c>
      <c r="K90" s="3">
        <v>23.988</v>
      </c>
      <c r="L90" s="3">
        <v>12.208</v>
      </c>
      <c r="M90" s="3">
        <v>27.545000000000002</v>
      </c>
      <c r="P90" s="3"/>
    </row>
    <row r="91" spans="2:16" x14ac:dyDescent="0.25">
      <c r="B91" s="2" t="s">
        <v>57</v>
      </c>
      <c r="C91" s="13" t="s">
        <v>33</v>
      </c>
      <c r="D91" s="13" t="s">
        <v>33</v>
      </c>
      <c r="E91" s="13" t="s">
        <v>33</v>
      </c>
      <c r="F91" s="4">
        <f t="shared" ref="F91:L91" si="70">SUM(F82:F90)</f>
        <v>4329.3630000000003</v>
      </c>
      <c r="G91" s="4">
        <f t="shared" si="70"/>
        <v>7344.6669999999995</v>
      </c>
      <c r="H91" s="4">
        <f t="shared" si="70"/>
        <v>11166.782999999999</v>
      </c>
      <c r="I91" s="4">
        <f t="shared" si="70"/>
        <v>13093.773999999998</v>
      </c>
      <c r="J91" s="4">
        <f t="shared" si="70"/>
        <v>14892.735999999999</v>
      </c>
      <c r="K91" s="4">
        <f t="shared" si="70"/>
        <v>14399.100999999999</v>
      </c>
      <c r="L91" s="4">
        <f t="shared" si="70"/>
        <v>99654.853999999992</v>
      </c>
      <c r="M91" s="4">
        <f>SUM(M82:M90)</f>
        <v>105542.04799999998</v>
      </c>
      <c r="N91" s="4">
        <f t="shared" ref="N91" si="71">SUM(N82:N90)</f>
        <v>0</v>
      </c>
      <c r="P91" s="4"/>
    </row>
    <row r="92" spans="2:16" x14ac:dyDescent="0.25">
      <c r="B92" t="s">
        <v>59</v>
      </c>
      <c r="C92" s="13" t="s">
        <v>33</v>
      </c>
      <c r="D92" s="13" t="s">
        <v>33</v>
      </c>
      <c r="E92" s="13" t="s">
        <v>33</v>
      </c>
      <c r="F92" s="3">
        <v>562.46699999999998</v>
      </c>
      <c r="G92" s="3">
        <v>552.03700000000003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  <c r="P92" s="3"/>
    </row>
    <row r="93" spans="2:16" x14ac:dyDescent="0.25">
      <c r="B93" t="s">
        <v>58</v>
      </c>
      <c r="C93" s="13" t="s">
        <v>33</v>
      </c>
      <c r="D93" s="13" t="s">
        <v>33</v>
      </c>
      <c r="E93" s="13" t="s">
        <v>33</v>
      </c>
      <c r="F93" s="3">
        <v>963.58399999999995</v>
      </c>
      <c r="G93" s="3">
        <v>2304.4079999999999</v>
      </c>
      <c r="H93" s="3">
        <v>4623.4250000000002</v>
      </c>
      <c r="I93" s="3">
        <v>5360.4970000000003</v>
      </c>
      <c r="J93" s="3">
        <v>6381.6890000000003</v>
      </c>
      <c r="K93" s="3">
        <v>6496.0929999999998</v>
      </c>
      <c r="L93" s="3">
        <v>5813.3890000000001</v>
      </c>
      <c r="M93" s="3">
        <v>5626.3149999999996</v>
      </c>
      <c r="N93" s="3"/>
      <c r="P93" s="3"/>
    </row>
    <row r="94" spans="2:16" x14ac:dyDescent="0.25">
      <c r="B94" s="2" t="s">
        <v>60</v>
      </c>
      <c r="C94" s="13" t="s">
        <v>33</v>
      </c>
      <c r="D94" s="13" t="s">
        <v>33</v>
      </c>
      <c r="E94" s="13" t="s">
        <v>33</v>
      </c>
      <c r="F94" s="4">
        <f>F91+F92+F93</f>
        <v>5855.4139999999998</v>
      </c>
      <c r="G94" s="4">
        <f t="shared" ref="G94:N94" si="72">G91+G92+G93</f>
        <v>10201.111999999999</v>
      </c>
      <c r="H94" s="4">
        <f t="shared" si="72"/>
        <v>15790.207999999999</v>
      </c>
      <c r="I94" s="4">
        <f t="shared" si="72"/>
        <v>18454.270999999997</v>
      </c>
      <c r="J94" s="4">
        <f t="shared" si="72"/>
        <v>21274.424999999999</v>
      </c>
      <c r="K94" s="4">
        <f t="shared" si="72"/>
        <v>20895.194</v>
      </c>
      <c r="L94" s="4">
        <f t="shared" si="72"/>
        <v>105468.24299999999</v>
      </c>
      <c r="M94" s="4">
        <f t="shared" si="72"/>
        <v>111168.36299999998</v>
      </c>
      <c r="N94" s="4">
        <f t="shared" si="72"/>
        <v>0</v>
      </c>
      <c r="P94" s="4"/>
    </row>
    <row r="97" spans="2:13" x14ac:dyDescent="0.25">
      <c r="B97" s="1" t="s">
        <v>68</v>
      </c>
    </row>
    <row r="98" spans="2:13" x14ac:dyDescent="0.25">
      <c r="B98" s="2" t="s">
        <v>69</v>
      </c>
      <c r="C98" s="4">
        <v>0</v>
      </c>
      <c r="D98" s="4">
        <f t="shared" ref="D98:M98" si="73">SUM(A36:D36)</f>
        <v>64.232999999999947</v>
      </c>
      <c r="E98" s="4">
        <f t="shared" si="73"/>
        <v>144.32099999999991</v>
      </c>
      <c r="F98" s="4">
        <f t="shared" si="73"/>
        <v>573.31599999999969</v>
      </c>
      <c r="G98" s="4">
        <f t="shared" si="73"/>
        <v>1312.806</v>
      </c>
      <c r="H98" s="4">
        <f t="shared" si="73"/>
        <v>2886.8950000000004</v>
      </c>
      <c r="I98" s="4">
        <f t="shared" si="73"/>
        <v>3212.9070000000002</v>
      </c>
      <c r="J98" s="4">
        <f t="shared" si="73"/>
        <v>3625.3990000000008</v>
      </c>
      <c r="K98" s="4">
        <f t="shared" si="73"/>
        <v>2424.241</v>
      </c>
      <c r="L98" s="4">
        <f t="shared" si="73"/>
        <v>-275.76199999999994</v>
      </c>
      <c r="M98" s="4">
        <f t="shared" si="73"/>
        <v>-1226.4970000000001</v>
      </c>
    </row>
    <row r="99" spans="2:13" x14ac:dyDescent="0.25">
      <c r="B99" t="s">
        <v>70</v>
      </c>
      <c r="F99" s="6">
        <f t="shared" ref="F99:M99" si="74">F98/F93</f>
        <v>0.59498289718384667</v>
      </c>
      <c r="G99" s="6">
        <f t="shared" si="74"/>
        <v>0.56969338762927402</v>
      </c>
      <c r="H99" s="6">
        <f t="shared" si="74"/>
        <v>0.62440614912105208</v>
      </c>
      <c r="I99" s="6">
        <f t="shared" si="74"/>
        <v>0.59936737209255042</v>
      </c>
      <c r="J99" s="6">
        <f t="shared" si="74"/>
        <v>0.56809396383935362</v>
      </c>
      <c r="K99" s="6">
        <f t="shared" si="74"/>
        <v>0.37318446641696784</v>
      </c>
      <c r="L99" s="6">
        <f t="shared" si="74"/>
        <v>-4.7435669624035129E-2</v>
      </c>
      <c r="M99" s="6">
        <f t="shared" si="74"/>
        <v>-0.21799294920387505</v>
      </c>
    </row>
    <row r="100" spans="2:13" x14ac:dyDescent="0.25">
      <c r="B100" t="s">
        <v>71</v>
      </c>
      <c r="F100" s="6">
        <f>F98/F79</f>
        <v>9.7912120304388325E-2</v>
      </c>
      <c r="G100" s="6">
        <f t="shared" ref="G100:M100" si="75">G98/G79</f>
        <v>0.12869244058882995</v>
      </c>
      <c r="H100" s="6">
        <f t="shared" si="75"/>
        <v>0.18282818060408076</v>
      </c>
      <c r="I100" s="6">
        <f t="shared" si="75"/>
        <v>0.17410099808331633</v>
      </c>
      <c r="J100" s="6">
        <f t="shared" si="75"/>
        <v>0.17041113919647657</v>
      </c>
      <c r="K100" s="6">
        <f t="shared" si="75"/>
        <v>0.11601907117971721</v>
      </c>
      <c r="L100" s="6">
        <f t="shared" si="75"/>
        <v>-2.6146448651846784E-3</v>
      </c>
      <c r="M100" s="6">
        <f t="shared" si="75"/>
        <v>-1.1032788168338865E-2</v>
      </c>
    </row>
    <row r="101" spans="2:13" x14ac:dyDescent="0.25">
      <c r="B101" t="s">
        <v>72</v>
      </c>
      <c r="F101" s="6">
        <f>F98/(F93-F75)</f>
        <v>0.62703125991158559</v>
      </c>
      <c r="G101" s="6">
        <f t="shared" ref="G101:M101" si="76">G98/(G93-G75)</f>
        <v>0.58241399916684311</v>
      </c>
      <c r="H101" s="6">
        <f t="shared" si="76"/>
        <v>0.63153295050587921</v>
      </c>
      <c r="I101" s="6">
        <f t="shared" si="76"/>
        <v>0.60565292424972161</v>
      </c>
      <c r="J101" s="6">
        <f t="shared" si="76"/>
        <v>0.57341597628391117</v>
      </c>
      <c r="K101" s="6">
        <f t="shared" si="76"/>
        <v>0.37700677051776671</v>
      </c>
      <c r="L101" s="6">
        <f t="shared" si="76"/>
        <v>-4.8625153848052771E-2</v>
      </c>
      <c r="M101" s="6">
        <f t="shared" si="76"/>
        <v>-0.22482284960955151</v>
      </c>
    </row>
    <row r="102" spans="2:13" x14ac:dyDescent="0.25">
      <c r="B102" t="s">
        <v>73</v>
      </c>
      <c r="F102" s="6">
        <f t="shared" ref="F102:M102" si="77">F98/(F70+F71+F72+F73+F74+F75+F77+F78)</f>
        <v>0.65654262598269608</v>
      </c>
      <c r="G102" s="6">
        <f t="shared" si="77"/>
        <v>1.0008584410831911</v>
      </c>
      <c r="H102" s="6">
        <f t="shared" si="77"/>
        <v>1.6170182376268685</v>
      </c>
      <c r="I102" s="6">
        <f t="shared" si="77"/>
        <v>1.3091895706768906</v>
      </c>
      <c r="J102" s="6">
        <f t="shared" si="77"/>
        <v>1.2641262327361156</v>
      </c>
      <c r="K102" s="6">
        <f t="shared" si="77"/>
        <v>0.69898124384956195</v>
      </c>
      <c r="L102" s="6">
        <f t="shared" si="77"/>
        <v>-0.10264455968423698</v>
      </c>
      <c r="M102" s="6">
        <f t="shared" si="77"/>
        <v>-0.40986930266908617</v>
      </c>
    </row>
  </sheetData>
  <conditionalFormatting sqref="C25:C32">
    <cfRule type="cellIs" dxfId="10" priority="11" operator="equal">
      <formula>$C$44</formula>
    </cfRule>
  </conditionalFormatting>
  <conditionalFormatting sqref="D25:D32">
    <cfRule type="cellIs" dxfId="9" priority="10" operator="equal">
      <formula>$D$44</formula>
    </cfRule>
  </conditionalFormatting>
  <conditionalFormatting sqref="E25:E32">
    <cfRule type="cellIs" dxfId="8" priority="9" operator="equal">
      <formula>$E$44</formula>
    </cfRule>
  </conditionalFormatting>
  <conditionalFormatting sqref="F25:F32">
    <cfRule type="cellIs" dxfId="7" priority="8" operator="equal">
      <formula>$F$44</formula>
    </cfRule>
  </conditionalFormatting>
  <conditionalFormatting sqref="G25:G32">
    <cfRule type="cellIs" dxfId="6" priority="7" operator="equal">
      <formula>$G$44</formula>
    </cfRule>
  </conditionalFormatting>
  <conditionalFormatting sqref="H25:H32">
    <cfRule type="cellIs" dxfId="5" priority="6" operator="equal">
      <formula>$H$44</formula>
    </cfRule>
  </conditionalFormatting>
  <conditionalFormatting sqref="I25:I32">
    <cfRule type="cellIs" dxfId="4" priority="5" operator="equal">
      <formula>$I$44</formula>
    </cfRule>
  </conditionalFormatting>
  <conditionalFormatting sqref="J25:J32">
    <cfRule type="cellIs" dxfId="3" priority="4" operator="equal">
      <formula>$J$44</formula>
    </cfRule>
  </conditionalFormatting>
  <conditionalFormatting sqref="K25:K32">
    <cfRule type="cellIs" dxfId="2" priority="3" operator="equal">
      <formula>$K$44</formula>
    </cfRule>
  </conditionalFormatting>
  <conditionalFormatting sqref="L25:L32">
    <cfRule type="cellIs" dxfId="1" priority="2" operator="equal">
      <formula>$L$44</formula>
    </cfRule>
  </conditionalFormatting>
  <conditionalFormatting sqref="M25:M32">
    <cfRule type="cellIs" dxfId="0" priority="1" operator="equal">
      <formula>$M$44</formula>
    </cfRule>
  </conditionalFormatting>
  <hyperlinks>
    <hyperlink ref="A1" r:id="rId1" xr:uid="{DAE72FD3-880C-4B8E-874A-79FE826109EC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5FDA-9DF4-4A69-81DD-D0053D4F028D}">
  <dimension ref="A1:E14"/>
  <sheetViews>
    <sheetView workbookViewId="0">
      <selection activeCell="D44" sqref="D44"/>
    </sheetView>
  </sheetViews>
  <sheetFormatPr defaultRowHeight="15" x14ac:dyDescent="0.25"/>
  <cols>
    <col min="3" max="3" width="14.85546875" bestFit="1" customWidth="1"/>
    <col min="4" max="4" width="17.28515625" bestFit="1" customWidth="1"/>
    <col min="5" max="5" width="11.140625" bestFit="1" customWidth="1"/>
  </cols>
  <sheetData>
    <row r="1" spans="1:5" x14ac:dyDescent="0.25">
      <c r="A1" s="32" t="s">
        <v>119</v>
      </c>
    </row>
    <row r="3" spans="1:5" x14ac:dyDescent="0.25">
      <c r="B3" t="s">
        <v>3</v>
      </c>
      <c r="C3">
        <v>43.39</v>
      </c>
    </row>
    <row r="4" spans="1:5" x14ac:dyDescent="0.25">
      <c r="B4" t="s">
        <v>4</v>
      </c>
      <c r="C4" s="3">
        <v>178849467</v>
      </c>
      <c r="E4" s="3"/>
    </row>
    <row r="5" spans="1:5" x14ac:dyDescent="0.25">
      <c r="B5" t="s">
        <v>5</v>
      </c>
      <c r="C5" s="3">
        <f>C3*C4</f>
        <v>7760278373.1300001</v>
      </c>
    </row>
    <row r="6" spans="1:5" x14ac:dyDescent="0.25">
      <c r="B6" t="s">
        <v>6</v>
      </c>
      <c r="C6" s="3">
        <v>107679967000</v>
      </c>
    </row>
    <row r="7" spans="1:5" x14ac:dyDescent="0.25">
      <c r="B7" t="s">
        <v>7</v>
      </c>
      <c r="C7" s="3">
        <v>105542048000</v>
      </c>
    </row>
    <row r="8" spans="1:5" x14ac:dyDescent="0.25">
      <c r="B8" t="s">
        <v>120</v>
      </c>
      <c r="C8" s="3">
        <f>C6-C7</f>
        <v>2137919000</v>
      </c>
    </row>
    <row r="9" spans="1:5" x14ac:dyDescent="0.25">
      <c r="B9" s="2" t="s">
        <v>8</v>
      </c>
      <c r="C9" s="4">
        <f>C5+C6-C7</f>
        <v>9898197373.1300049</v>
      </c>
      <c r="D9" s="3"/>
    </row>
    <row r="14" spans="1:5" x14ac:dyDescent="0.25">
      <c r="B14" t="s">
        <v>121</v>
      </c>
      <c r="C14">
        <f ca="1">100*(data!E33-data!D33)/(data!C33-data!D33)</f>
        <v>246.2711166048619</v>
      </c>
    </row>
  </sheetData>
  <hyperlinks>
    <hyperlink ref="A1" r:id="rId1" xr:uid="{A3477AD6-4321-4B48-87CE-9201CE53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9817-27D3-451F-A7AB-6E270533D184}">
  <dimension ref="A1:B21"/>
  <sheetViews>
    <sheetView workbookViewId="0">
      <selection activeCell="B38" sqref="B38"/>
    </sheetView>
  </sheetViews>
  <sheetFormatPr defaultRowHeight="15" x14ac:dyDescent="0.25"/>
  <cols>
    <col min="2" max="2" width="151.42578125" bestFit="1" customWidth="1"/>
  </cols>
  <sheetData>
    <row r="1" spans="1:2" x14ac:dyDescent="0.25">
      <c r="A1" s="32" t="s">
        <v>119</v>
      </c>
    </row>
    <row r="2" spans="1:2" x14ac:dyDescent="0.25">
      <c r="B2" s="1" t="s">
        <v>78</v>
      </c>
    </row>
    <row r="3" spans="1:2" x14ac:dyDescent="0.25">
      <c r="B3" t="s">
        <v>79</v>
      </c>
    </row>
    <row r="7" spans="1:2" x14ac:dyDescent="0.25">
      <c r="B7" s="1" t="s">
        <v>105</v>
      </c>
    </row>
    <row r="8" spans="1:2" x14ac:dyDescent="0.25">
      <c r="B8" t="s">
        <v>106</v>
      </c>
    </row>
    <row r="9" spans="1:2" x14ac:dyDescent="0.25">
      <c r="B9" t="s">
        <v>107</v>
      </c>
    </row>
    <row r="10" spans="1:2" x14ac:dyDescent="0.25">
      <c r="B10" t="s">
        <v>108</v>
      </c>
    </row>
    <row r="11" spans="1:2" x14ac:dyDescent="0.25">
      <c r="B11" t="s">
        <v>109</v>
      </c>
    </row>
    <row r="12" spans="1:2" x14ac:dyDescent="0.25">
      <c r="B12" t="s">
        <v>113</v>
      </c>
    </row>
    <row r="13" spans="1:2" x14ac:dyDescent="0.25">
      <c r="B13" t="s">
        <v>112</v>
      </c>
    </row>
    <row r="14" spans="1:2" x14ac:dyDescent="0.25">
      <c r="B14" t="s">
        <v>114</v>
      </c>
    </row>
    <row r="15" spans="1:2" x14ac:dyDescent="0.25">
      <c r="B15" t="s">
        <v>115</v>
      </c>
    </row>
    <row r="19" spans="2:2" x14ac:dyDescent="0.25">
      <c r="B19" s="1" t="s">
        <v>117</v>
      </c>
    </row>
    <row r="20" spans="2:2" x14ac:dyDescent="0.25">
      <c r="B20" t="s">
        <v>116</v>
      </c>
    </row>
    <row r="21" spans="2:2" x14ac:dyDescent="0.25">
      <c r="B21" t="s">
        <v>118</v>
      </c>
    </row>
  </sheetData>
  <hyperlinks>
    <hyperlink ref="A1" r:id="rId1" xr:uid="{C5898C00-D3B2-4DB2-81B4-564AD487C9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DA25-D45D-48E3-9E7E-B139C736241F}">
  <dimension ref="A1:J45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defaultRowHeight="15" x14ac:dyDescent="0.25"/>
  <cols>
    <col min="1" max="2" width="10.7109375" bestFit="1" customWidth="1"/>
    <col min="6" max="6" width="10.140625" bestFit="1" customWidth="1"/>
    <col min="7" max="7" width="12.5703125" style="33" bestFit="1" customWidth="1"/>
  </cols>
  <sheetData>
    <row r="1" spans="1:10" x14ac:dyDescent="0.25">
      <c r="A1" t="str" cm="1">
        <f t="array" aca="1" ref="A1:F458" ca="1">_xlfn.STOCKHISTORY("COIN", "1-1-2000", TODAY(), 0,1,0,1,2,3,4,5)</f>
        <v>Date</v>
      </c>
      <c r="B1" t="str">
        <f ca="1"/>
        <v>Close</v>
      </c>
      <c r="C1" t="str">
        <f ca="1"/>
        <v>Open</v>
      </c>
      <c r="D1" t="str">
        <f ca="1"/>
        <v>High</v>
      </c>
      <c r="E1" t="str">
        <f ca="1"/>
        <v>Low</v>
      </c>
      <c r="F1" t="str">
        <f ca="1"/>
        <v>Volume</v>
      </c>
      <c r="G1" t="s">
        <v>123</v>
      </c>
      <c r="H1" t="s">
        <v>124</v>
      </c>
      <c r="I1" t="s">
        <v>125</v>
      </c>
      <c r="J1" t="s">
        <v>122</v>
      </c>
    </row>
    <row r="2" spans="1:10" x14ac:dyDescent="0.25">
      <c r="A2" vm="1">
        <f ca="1"/>
        <v>44256</v>
      </c>
      <c r="B2" t="e" vm="2">
        <f ca="1"/>
        <v>#N/A</v>
      </c>
      <c r="C2" s="33" t="e" vm="2">
        <f ca="1"/>
        <v>#N/A</v>
      </c>
      <c r="D2" t="e" vm="2">
        <f ca="1"/>
        <v>#N/A</v>
      </c>
      <c r="E2" t="e" vm="2">
        <f ca="1"/>
        <v>#N/A</v>
      </c>
      <c r="F2" t="e" vm="2">
        <f ca="1"/>
        <v>#N/A</v>
      </c>
      <c r="G2" s="5"/>
      <c r="H2" s="5"/>
      <c r="I2" s="5"/>
      <c r="J2" s="5"/>
    </row>
    <row r="3" spans="1:10" x14ac:dyDescent="0.25">
      <c r="A3" vm="3">
        <f ca="1"/>
        <v>44257</v>
      </c>
      <c r="B3" t="e" vm="2">
        <f ca="1"/>
        <v>#N/A</v>
      </c>
      <c r="C3" t="e" vm="2">
        <f ca="1"/>
        <v>#N/A</v>
      </c>
      <c r="D3" t="e" vm="2">
        <f ca="1"/>
        <v>#N/A</v>
      </c>
      <c r="E3" t="e" vm="2">
        <f ca="1"/>
        <v>#N/A</v>
      </c>
      <c r="F3" t="e" vm="2">
        <f ca="1"/>
        <v>#N/A</v>
      </c>
      <c r="G3" s="5"/>
      <c r="H3" s="5"/>
      <c r="I3" s="5"/>
      <c r="J3" s="5"/>
    </row>
    <row r="4" spans="1:10" x14ac:dyDescent="0.25">
      <c r="A4" vm="4">
        <f ca="1"/>
        <v>44258</v>
      </c>
      <c r="B4" t="e" vm="2">
        <f ca="1"/>
        <v>#N/A</v>
      </c>
      <c r="C4" t="e" vm="2">
        <f ca="1"/>
        <v>#N/A</v>
      </c>
      <c r="D4" t="e" vm="2">
        <f ca="1"/>
        <v>#N/A</v>
      </c>
      <c r="E4" t="e" vm="2">
        <f ca="1"/>
        <v>#N/A</v>
      </c>
      <c r="F4" t="e" vm="2">
        <f ca="1"/>
        <v>#N/A</v>
      </c>
      <c r="G4" s="5"/>
      <c r="H4" s="5"/>
      <c r="I4" s="5"/>
      <c r="J4" s="5"/>
    </row>
    <row r="5" spans="1:10" x14ac:dyDescent="0.25">
      <c r="A5" vm="5">
        <f ca="1"/>
        <v>44259</v>
      </c>
      <c r="B5" t="e" vm="2">
        <f ca="1"/>
        <v>#N/A</v>
      </c>
      <c r="C5" t="e" vm="2">
        <f ca="1"/>
        <v>#N/A</v>
      </c>
      <c r="D5" t="e" vm="2">
        <f ca="1"/>
        <v>#N/A</v>
      </c>
      <c r="E5" t="e" vm="2">
        <f ca="1"/>
        <v>#N/A</v>
      </c>
      <c r="F5" t="e" vm="2">
        <f ca="1"/>
        <v>#N/A</v>
      </c>
      <c r="G5" s="5"/>
      <c r="H5" s="5"/>
      <c r="I5" s="5"/>
      <c r="J5" s="5"/>
    </row>
    <row r="6" spans="1:10" x14ac:dyDescent="0.25">
      <c r="A6" vm="6">
        <f ca="1"/>
        <v>44260</v>
      </c>
      <c r="B6" t="e" vm="2">
        <f ca="1"/>
        <v>#N/A</v>
      </c>
      <c r="C6" t="e" vm="2">
        <f ca="1"/>
        <v>#N/A</v>
      </c>
      <c r="D6" t="e" vm="2">
        <f ca="1"/>
        <v>#N/A</v>
      </c>
      <c r="E6" t="e" vm="2">
        <f ca="1"/>
        <v>#N/A</v>
      </c>
      <c r="F6" t="e" vm="2">
        <f ca="1"/>
        <v>#N/A</v>
      </c>
      <c r="G6" s="5"/>
      <c r="H6" s="5"/>
      <c r="I6" s="5"/>
      <c r="J6" s="5"/>
    </row>
    <row r="7" spans="1:10" x14ac:dyDescent="0.25">
      <c r="A7" vm="7">
        <f ca="1"/>
        <v>44263</v>
      </c>
      <c r="B7" t="e" vm="2">
        <f ca="1"/>
        <v>#N/A</v>
      </c>
      <c r="C7" t="e" vm="2">
        <f ca="1"/>
        <v>#N/A</v>
      </c>
      <c r="D7" t="e" vm="2">
        <f ca="1"/>
        <v>#N/A</v>
      </c>
      <c r="E7" t="e" vm="2">
        <f ca="1"/>
        <v>#N/A</v>
      </c>
      <c r="F7" t="e" vm="2">
        <f ca="1"/>
        <v>#N/A</v>
      </c>
      <c r="G7" s="5"/>
      <c r="H7" s="5"/>
      <c r="I7" s="5"/>
      <c r="J7" s="5"/>
    </row>
    <row r="8" spans="1:10" x14ac:dyDescent="0.25">
      <c r="A8" vm="8">
        <f ca="1"/>
        <v>44264</v>
      </c>
      <c r="B8" t="e" vm="2">
        <f ca="1"/>
        <v>#N/A</v>
      </c>
      <c r="C8" t="e" vm="2">
        <f ca="1"/>
        <v>#N/A</v>
      </c>
      <c r="D8" t="e" vm="2">
        <f ca="1"/>
        <v>#N/A</v>
      </c>
      <c r="E8" t="e" vm="2">
        <f ca="1"/>
        <v>#N/A</v>
      </c>
      <c r="F8" t="e" vm="2">
        <f ca="1"/>
        <v>#N/A</v>
      </c>
      <c r="G8" s="5"/>
      <c r="H8" s="5"/>
      <c r="I8" s="5"/>
      <c r="J8" s="5"/>
    </row>
    <row r="9" spans="1:10" x14ac:dyDescent="0.25">
      <c r="A9" vm="9">
        <f ca="1"/>
        <v>44265</v>
      </c>
      <c r="B9" t="e" vm="2">
        <f ca="1"/>
        <v>#N/A</v>
      </c>
      <c r="C9" t="e" vm="2">
        <f ca="1"/>
        <v>#N/A</v>
      </c>
      <c r="D9" t="e" vm="2">
        <f ca="1"/>
        <v>#N/A</v>
      </c>
      <c r="E9" t="e" vm="2">
        <f ca="1"/>
        <v>#N/A</v>
      </c>
      <c r="F9" t="e" vm="2">
        <f ca="1"/>
        <v>#N/A</v>
      </c>
      <c r="G9" s="5"/>
      <c r="H9" s="5"/>
      <c r="I9" s="5"/>
      <c r="J9" s="5"/>
    </row>
    <row r="10" spans="1:10" x14ac:dyDescent="0.25">
      <c r="A10" vm="10">
        <f ca="1"/>
        <v>44266</v>
      </c>
      <c r="B10" t="e" vm="2">
        <f ca="1"/>
        <v>#N/A</v>
      </c>
      <c r="C10" t="e" vm="2">
        <f ca="1"/>
        <v>#N/A</v>
      </c>
      <c r="D10" t="e" vm="2">
        <f ca="1"/>
        <v>#N/A</v>
      </c>
      <c r="E10" t="e" vm="2">
        <f ca="1"/>
        <v>#N/A</v>
      </c>
      <c r="F10" t="e" vm="2">
        <f ca="1"/>
        <v>#N/A</v>
      </c>
      <c r="G10" s="5"/>
      <c r="H10" s="5"/>
      <c r="I10" s="5"/>
      <c r="J10" s="5"/>
    </row>
    <row r="11" spans="1:10" x14ac:dyDescent="0.25">
      <c r="A11" vm="11">
        <f ca="1"/>
        <v>44267</v>
      </c>
      <c r="B11" t="e" vm="2">
        <f ca="1"/>
        <v>#N/A</v>
      </c>
      <c r="C11" t="e" vm="2">
        <f ca="1"/>
        <v>#N/A</v>
      </c>
      <c r="D11" t="e" vm="2">
        <f ca="1"/>
        <v>#N/A</v>
      </c>
      <c r="E11" t="e" vm="2">
        <f ca="1"/>
        <v>#N/A</v>
      </c>
      <c r="F11" t="e" vm="2">
        <f ca="1"/>
        <v>#N/A</v>
      </c>
      <c r="G11" s="5"/>
      <c r="H11" s="5"/>
      <c r="I11" s="5"/>
      <c r="J11" s="5"/>
    </row>
    <row r="12" spans="1:10" x14ac:dyDescent="0.25">
      <c r="A12" vm="12">
        <f ca="1"/>
        <v>44270</v>
      </c>
      <c r="B12" t="e" vm="2">
        <f ca="1"/>
        <v>#N/A</v>
      </c>
      <c r="C12" t="e" vm="2">
        <f ca="1"/>
        <v>#N/A</v>
      </c>
      <c r="D12" t="e" vm="2">
        <f ca="1"/>
        <v>#N/A</v>
      </c>
      <c r="E12" t="e" vm="2">
        <f ca="1"/>
        <v>#N/A</v>
      </c>
      <c r="F12" t="e" vm="2">
        <f ca="1"/>
        <v>#N/A</v>
      </c>
      <c r="G12" s="5"/>
      <c r="H12" s="5"/>
      <c r="I12" s="5"/>
      <c r="J12" s="5"/>
    </row>
    <row r="13" spans="1:10" x14ac:dyDescent="0.25">
      <c r="A13" vm="13">
        <f ca="1"/>
        <v>44271</v>
      </c>
      <c r="B13" t="e" vm="2">
        <f ca="1"/>
        <v>#N/A</v>
      </c>
      <c r="C13" t="e" vm="2">
        <f ca="1"/>
        <v>#N/A</v>
      </c>
      <c r="D13" t="e" vm="2">
        <f ca="1"/>
        <v>#N/A</v>
      </c>
      <c r="E13" t="e" vm="2">
        <f ca="1"/>
        <v>#N/A</v>
      </c>
      <c r="F13" t="e" vm="2">
        <f ca="1"/>
        <v>#N/A</v>
      </c>
      <c r="G13" s="5"/>
      <c r="H13" s="5"/>
      <c r="I13" s="5"/>
      <c r="J13" s="5"/>
    </row>
    <row r="14" spans="1:10" x14ac:dyDescent="0.25">
      <c r="A14" vm="14">
        <f ca="1"/>
        <v>44272</v>
      </c>
      <c r="B14" t="e" vm="2">
        <f ca="1"/>
        <v>#N/A</v>
      </c>
      <c r="C14" t="e" vm="2">
        <f ca="1"/>
        <v>#N/A</v>
      </c>
      <c r="D14" t="e" vm="2">
        <f ca="1"/>
        <v>#N/A</v>
      </c>
      <c r="E14" t="e" vm="2">
        <f ca="1"/>
        <v>#N/A</v>
      </c>
      <c r="F14" t="e" vm="2">
        <f ca="1"/>
        <v>#N/A</v>
      </c>
      <c r="G14" s="5"/>
      <c r="H14" s="5"/>
      <c r="I14" s="5"/>
      <c r="J14" s="5"/>
    </row>
    <row r="15" spans="1:10" x14ac:dyDescent="0.25">
      <c r="A15" vm="15">
        <f ca="1"/>
        <v>44273</v>
      </c>
      <c r="B15" t="e" vm="2">
        <f ca="1"/>
        <v>#N/A</v>
      </c>
      <c r="C15" t="e" vm="2">
        <f ca="1"/>
        <v>#N/A</v>
      </c>
      <c r="D15" t="e" vm="2">
        <f ca="1"/>
        <v>#N/A</v>
      </c>
      <c r="E15" t="e" vm="2">
        <f ca="1"/>
        <v>#N/A</v>
      </c>
      <c r="F15" t="e" vm="2">
        <f ca="1"/>
        <v>#N/A</v>
      </c>
      <c r="G15" s="5"/>
      <c r="H15" s="5"/>
      <c r="I15" s="5"/>
      <c r="J15" s="5"/>
    </row>
    <row r="16" spans="1:10" x14ac:dyDescent="0.25">
      <c r="A16" vm="16">
        <f ca="1"/>
        <v>44274</v>
      </c>
      <c r="B16" t="e" vm="2">
        <f ca="1"/>
        <v>#N/A</v>
      </c>
      <c r="C16" t="e" vm="2">
        <f ca="1"/>
        <v>#N/A</v>
      </c>
      <c r="D16" t="e" vm="2">
        <f ca="1"/>
        <v>#N/A</v>
      </c>
      <c r="E16" t="e" vm="2">
        <f ca="1"/>
        <v>#N/A</v>
      </c>
      <c r="F16" t="e" vm="2">
        <f ca="1"/>
        <v>#N/A</v>
      </c>
      <c r="G16" s="5"/>
      <c r="H16" s="5"/>
      <c r="I16" s="5"/>
      <c r="J16" s="5"/>
    </row>
    <row r="17" spans="1:10" x14ac:dyDescent="0.25">
      <c r="A17" vm="17">
        <f ca="1"/>
        <v>44277</v>
      </c>
      <c r="B17" t="e" vm="2">
        <f ca="1"/>
        <v>#N/A</v>
      </c>
      <c r="C17" t="e" vm="2">
        <f ca="1"/>
        <v>#N/A</v>
      </c>
      <c r="D17" t="e" vm="2">
        <f ca="1"/>
        <v>#N/A</v>
      </c>
      <c r="E17" t="e" vm="2">
        <f ca="1"/>
        <v>#N/A</v>
      </c>
      <c r="F17" t="e" vm="2">
        <f ca="1"/>
        <v>#N/A</v>
      </c>
      <c r="G17" s="5"/>
      <c r="H17" s="5"/>
      <c r="I17" s="5"/>
      <c r="J17" s="5"/>
    </row>
    <row r="18" spans="1:10" x14ac:dyDescent="0.25">
      <c r="A18" vm="18">
        <f ca="1"/>
        <v>44278</v>
      </c>
      <c r="B18" t="e" vm="2">
        <f ca="1"/>
        <v>#N/A</v>
      </c>
      <c r="C18" t="e" vm="2">
        <f ca="1"/>
        <v>#N/A</v>
      </c>
      <c r="D18" t="e" vm="2">
        <f ca="1"/>
        <v>#N/A</v>
      </c>
      <c r="E18" t="e" vm="2">
        <f ca="1"/>
        <v>#N/A</v>
      </c>
      <c r="F18" t="e" vm="2">
        <f ca="1"/>
        <v>#N/A</v>
      </c>
      <c r="G18" s="5"/>
      <c r="H18" s="5"/>
      <c r="I18" s="5"/>
      <c r="J18" s="5"/>
    </row>
    <row r="19" spans="1:10" x14ac:dyDescent="0.25">
      <c r="A19" vm="19">
        <f ca="1"/>
        <v>44279</v>
      </c>
      <c r="B19" t="e" vm="2">
        <f ca="1"/>
        <v>#N/A</v>
      </c>
      <c r="C19" t="e" vm="2">
        <f ca="1"/>
        <v>#N/A</v>
      </c>
      <c r="D19" t="e" vm="2">
        <f ca="1"/>
        <v>#N/A</v>
      </c>
      <c r="E19" t="e" vm="2">
        <f ca="1"/>
        <v>#N/A</v>
      </c>
      <c r="F19" t="e" vm="2">
        <f ca="1"/>
        <v>#N/A</v>
      </c>
      <c r="G19" s="5"/>
      <c r="H19" s="5"/>
      <c r="I19" s="5"/>
      <c r="J19" s="5"/>
    </row>
    <row r="20" spans="1:10" x14ac:dyDescent="0.25">
      <c r="A20" vm="20">
        <f ca="1"/>
        <v>44280</v>
      </c>
      <c r="B20" t="e" vm="2">
        <f ca="1"/>
        <v>#N/A</v>
      </c>
      <c r="C20" t="e" vm="2">
        <f ca="1"/>
        <v>#N/A</v>
      </c>
      <c r="D20" t="e" vm="2">
        <f ca="1"/>
        <v>#N/A</v>
      </c>
      <c r="E20" t="e" vm="2">
        <f ca="1"/>
        <v>#N/A</v>
      </c>
      <c r="F20" t="e" vm="2">
        <f ca="1"/>
        <v>#N/A</v>
      </c>
      <c r="G20" s="5"/>
      <c r="H20" s="5"/>
      <c r="I20" s="5"/>
      <c r="J20" s="5"/>
    </row>
    <row r="21" spans="1:10" x14ac:dyDescent="0.25">
      <c r="A21" vm="21">
        <f ca="1"/>
        <v>44281</v>
      </c>
      <c r="B21" t="e" vm="2">
        <f ca="1"/>
        <v>#N/A</v>
      </c>
      <c r="C21" t="e" vm="2">
        <f ca="1"/>
        <v>#N/A</v>
      </c>
      <c r="D21" t="e" vm="2">
        <f ca="1"/>
        <v>#N/A</v>
      </c>
      <c r="E21" t="e" vm="2">
        <f ca="1"/>
        <v>#N/A</v>
      </c>
      <c r="F21" t="e" vm="2">
        <f ca="1"/>
        <v>#N/A</v>
      </c>
      <c r="G21" s="5"/>
      <c r="H21" s="5"/>
      <c r="I21" s="5"/>
      <c r="J21" s="5"/>
    </row>
    <row r="22" spans="1:10" x14ac:dyDescent="0.25">
      <c r="A22" vm="22">
        <f ca="1"/>
        <v>44284</v>
      </c>
      <c r="B22" t="e" vm="2">
        <f ca="1"/>
        <v>#N/A</v>
      </c>
      <c r="C22" t="e" vm="2">
        <f ca="1"/>
        <v>#N/A</v>
      </c>
      <c r="D22" t="e" vm="2">
        <f ca="1"/>
        <v>#N/A</v>
      </c>
      <c r="E22" t="e" vm="2">
        <f ca="1"/>
        <v>#N/A</v>
      </c>
      <c r="F22" t="e" vm="2">
        <f ca="1"/>
        <v>#N/A</v>
      </c>
      <c r="G22" s="5"/>
      <c r="H22" s="5"/>
      <c r="I22" s="5"/>
      <c r="J22" s="5"/>
    </row>
    <row r="23" spans="1:10" x14ac:dyDescent="0.25">
      <c r="A23" vm="23">
        <f ca="1"/>
        <v>44285</v>
      </c>
      <c r="B23" t="e" vm="2">
        <f ca="1"/>
        <v>#N/A</v>
      </c>
      <c r="C23" t="e" vm="2">
        <f ca="1"/>
        <v>#N/A</v>
      </c>
      <c r="D23" t="e" vm="2">
        <f ca="1"/>
        <v>#N/A</v>
      </c>
      <c r="E23" t="e" vm="2">
        <f ca="1"/>
        <v>#N/A</v>
      </c>
      <c r="F23" t="e" vm="2">
        <f ca="1"/>
        <v>#N/A</v>
      </c>
      <c r="G23" s="5"/>
      <c r="H23" s="5"/>
      <c r="I23" s="5"/>
      <c r="J23" s="5"/>
    </row>
    <row r="24" spans="1:10" x14ac:dyDescent="0.25">
      <c r="A24" vm="24">
        <f ca="1"/>
        <v>44286</v>
      </c>
      <c r="B24" t="e" vm="2">
        <f ca="1"/>
        <v>#N/A</v>
      </c>
      <c r="C24" t="e" vm="2">
        <f ca="1"/>
        <v>#N/A</v>
      </c>
      <c r="D24" t="e" vm="2">
        <f ca="1"/>
        <v>#N/A</v>
      </c>
      <c r="E24" t="e" vm="2">
        <f ca="1"/>
        <v>#N/A</v>
      </c>
      <c r="F24" t="e" vm="2">
        <f ca="1"/>
        <v>#N/A</v>
      </c>
      <c r="G24" s="5"/>
      <c r="H24" s="5"/>
      <c r="I24" s="5"/>
      <c r="J24" s="5"/>
    </row>
    <row r="25" spans="1:10" x14ac:dyDescent="0.25">
      <c r="A25" vm="25">
        <f ca="1"/>
        <v>44287</v>
      </c>
      <c r="B25" t="e" vm="2">
        <f ca="1"/>
        <v>#N/A</v>
      </c>
      <c r="C25" t="e" vm="2">
        <f ca="1"/>
        <v>#N/A</v>
      </c>
      <c r="D25" t="e" vm="2">
        <f ca="1"/>
        <v>#N/A</v>
      </c>
      <c r="E25" t="e" vm="2">
        <f ca="1"/>
        <v>#N/A</v>
      </c>
      <c r="F25" t="e" vm="2">
        <f ca="1"/>
        <v>#N/A</v>
      </c>
      <c r="G25" s="5"/>
      <c r="H25" s="5"/>
      <c r="I25" s="5"/>
      <c r="J25" s="5"/>
    </row>
    <row r="26" spans="1:10" x14ac:dyDescent="0.25">
      <c r="A26" vm="26">
        <f ca="1"/>
        <v>44291</v>
      </c>
      <c r="B26" t="e" vm="2">
        <f ca="1"/>
        <v>#N/A</v>
      </c>
      <c r="C26" t="e" vm="2">
        <f ca="1"/>
        <v>#N/A</v>
      </c>
      <c r="D26" t="e" vm="2">
        <f ca="1"/>
        <v>#N/A</v>
      </c>
      <c r="E26" t="e" vm="2">
        <f ca="1"/>
        <v>#N/A</v>
      </c>
      <c r="F26" t="e" vm="2">
        <f ca="1"/>
        <v>#N/A</v>
      </c>
      <c r="G26" s="5"/>
      <c r="H26" s="5"/>
      <c r="I26" s="5"/>
      <c r="J26" s="5"/>
    </row>
    <row r="27" spans="1:10" x14ac:dyDescent="0.25">
      <c r="A27" vm="27">
        <f ca="1"/>
        <v>44292</v>
      </c>
      <c r="B27" t="e" vm="2">
        <f ca="1"/>
        <v>#N/A</v>
      </c>
      <c r="C27" t="e" vm="2">
        <f ca="1"/>
        <v>#N/A</v>
      </c>
      <c r="D27" t="e" vm="2">
        <f ca="1"/>
        <v>#N/A</v>
      </c>
      <c r="E27" t="e" vm="2">
        <f ca="1"/>
        <v>#N/A</v>
      </c>
      <c r="F27" t="e" vm="2">
        <f ca="1"/>
        <v>#N/A</v>
      </c>
      <c r="G27" s="5"/>
      <c r="H27" s="5"/>
      <c r="I27" s="5"/>
      <c r="J27" s="5"/>
    </row>
    <row r="28" spans="1:10" x14ac:dyDescent="0.25">
      <c r="A28" vm="28">
        <f ca="1"/>
        <v>44293</v>
      </c>
      <c r="B28" t="e" vm="2">
        <f ca="1"/>
        <v>#N/A</v>
      </c>
      <c r="C28" t="e" vm="2">
        <f ca="1"/>
        <v>#N/A</v>
      </c>
      <c r="D28" t="e" vm="2">
        <f ca="1"/>
        <v>#N/A</v>
      </c>
      <c r="E28" t="e" vm="2">
        <f ca="1"/>
        <v>#N/A</v>
      </c>
      <c r="F28" t="e" vm="2">
        <f ca="1"/>
        <v>#N/A</v>
      </c>
      <c r="G28" s="5"/>
      <c r="H28" s="5"/>
      <c r="I28" s="5"/>
      <c r="J28" s="5"/>
    </row>
    <row r="29" spans="1:10" x14ac:dyDescent="0.25">
      <c r="A29" vm="29">
        <f ca="1"/>
        <v>44294</v>
      </c>
      <c r="B29" t="e" vm="2">
        <f ca="1"/>
        <v>#N/A</v>
      </c>
      <c r="C29" t="e" vm="2">
        <f ca="1"/>
        <v>#N/A</v>
      </c>
      <c r="D29" t="e" vm="2">
        <f ca="1"/>
        <v>#N/A</v>
      </c>
      <c r="E29" t="e" vm="2">
        <f ca="1"/>
        <v>#N/A</v>
      </c>
      <c r="F29" t="e" vm="2">
        <f ca="1"/>
        <v>#N/A</v>
      </c>
      <c r="G29" s="5"/>
      <c r="H29" s="5"/>
      <c r="I29" s="5"/>
      <c r="J29" s="5"/>
    </row>
    <row r="30" spans="1:10" x14ac:dyDescent="0.25">
      <c r="A30" vm="30">
        <f ca="1"/>
        <v>44295</v>
      </c>
      <c r="B30" t="e" vm="2">
        <f ca="1"/>
        <v>#N/A</v>
      </c>
      <c r="C30" t="e" vm="2">
        <f ca="1"/>
        <v>#N/A</v>
      </c>
      <c r="D30" t="e" vm="2">
        <f ca="1"/>
        <v>#N/A</v>
      </c>
      <c r="E30" t="e" vm="2">
        <f ca="1"/>
        <v>#N/A</v>
      </c>
      <c r="F30" t="e" vm="2">
        <f ca="1"/>
        <v>#N/A</v>
      </c>
      <c r="G30" s="5"/>
      <c r="H30" s="5"/>
      <c r="I30" s="5"/>
      <c r="J30" s="5"/>
    </row>
    <row r="31" spans="1:10" x14ac:dyDescent="0.25">
      <c r="A31" vm="31">
        <f ca="1"/>
        <v>44298</v>
      </c>
      <c r="B31" t="e" vm="2">
        <f ca="1"/>
        <v>#N/A</v>
      </c>
      <c r="C31" t="e" vm="2">
        <f ca="1"/>
        <v>#N/A</v>
      </c>
      <c r="D31" t="e" vm="2">
        <f ca="1"/>
        <v>#N/A</v>
      </c>
      <c r="E31" t="e" vm="2">
        <f ca="1"/>
        <v>#N/A</v>
      </c>
      <c r="F31" t="e" vm="2">
        <f ca="1"/>
        <v>#N/A</v>
      </c>
      <c r="G31" s="5"/>
      <c r="H31" s="5"/>
      <c r="I31" s="5"/>
      <c r="J31" s="5"/>
    </row>
    <row r="32" spans="1:10" x14ac:dyDescent="0.25">
      <c r="A32" vm="32">
        <f ca="1"/>
        <v>44299</v>
      </c>
      <c r="B32" t="e" vm="2">
        <f ca="1"/>
        <v>#N/A</v>
      </c>
      <c r="C32" t="e" vm="2">
        <f ca="1"/>
        <v>#N/A</v>
      </c>
      <c r="D32" t="e" vm="2">
        <f ca="1"/>
        <v>#N/A</v>
      </c>
      <c r="E32" t="e" vm="2">
        <f ca="1"/>
        <v>#N/A</v>
      </c>
      <c r="F32" t="e" vm="2">
        <f ca="1"/>
        <v>#N/A</v>
      </c>
      <c r="G32" s="5"/>
      <c r="H32" s="5"/>
      <c r="I32" s="5"/>
      <c r="J32" s="5"/>
    </row>
    <row r="33" spans="1:10" x14ac:dyDescent="0.25">
      <c r="A33" vm="33">
        <f ca="1"/>
        <v>44300</v>
      </c>
      <c r="B33" vm="34">
        <f ca="1"/>
        <v>328.28</v>
      </c>
      <c r="C33" vm="35">
        <f ca="1"/>
        <v>381</v>
      </c>
      <c r="D33" vm="36">
        <f ca="1"/>
        <v>429.54</v>
      </c>
      <c r="E33" vm="37">
        <f ca="1"/>
        <v>310</v>
      </c>
      <c r="F33" vm="38">
        <f ca="1"/>
        <v>81065746</v>
      </c>
      <c r="G33" s="5"/>
      <c r="H33" s="5"/>
      <c r="I33" s="5"/>
      <c r="J33" s="5">
        <f>SUM(G31:G33)/3</f>
        <v>0</v>
      </c>
    </row>
    <row r="34" spans="1:10" x14ac:dyDescent="0.25">
      <c r="A34" vm="39">
        <f ca="1"/>
        <v>44301</v>
      </c>
      <c r="B34" vm="40">
        <f ca="1"/>
        <v>322.75</v>
      </c>
      <c r="C34" vm="41">
        <f ca="1"/>
        <v>348.9</v>
      </c>
      <c r="D34" vm="42">
        <f ca="1"/>
        <v>349.2</v>
      </c>
      <c r="E34" vm="43">
        <f ca="1"/>
        <v>317.27010000000001</v>
      </c>
      <c r="F34" vm="44">
        <f ca="1"/>
        <v>39777858</v>
      </c>
      <c r="G34" s="5"/>
      <c r="H34" s="5"/>
      <c r="I34" s="5"/>
      <c r="J34" s="5">
        <f>SUM(G32:G34)/3</f>
        <v>0</v>
      </c>
    </row>
    <row r="35" spans="1:10" x14ac:dyDescent="0.25">
      <c r="A35" vm="45">
        <f ca="1"/>
        <v>44302</v>
      </c>
      <c r="B35" vm="46">
        <f ca="1"/>
        <v>342</v>
      </c>
      <c r="C35" vm="47">
        <f ca="1"/>
        <v>327.5</v>
      </c>
      <c r="D35" vm="48">
        <f ca="1"/>
        <v>345.99</v>
      </c>
      <c r="E35" vm="49">
        <f ca="1"/>
        <v>321.02999999999997</v>
      </c>
      <c r="F35" vm="50">
        <f ca="1"/>
        <v>22654542</v>
      </c>
      <c r="G35" s="5"/>
      <c r="H35" s="5"/>
      <c r="I35" s="5"/>
      <c r="J35" s="5">
        <f>SUM(G33:G35)/3</f>
        <v>0</v>
      </c>
    </row>
    <row r="36" spans="1:10" x14ac:dyDescent="0.25">
      <c r="A36" vm="51">
        <f ca="1"/>
        <v>44305</v>
      </c>
      <c r="B36" vm="52">
        <f ca="1"/>
        <v>333</v>
      </c>
      <c r="C36" vm="53">
        <f ca="1"/>
        <v>337.26</v>
      </c>
      <c r="D36" vm="54">
        <f ca="1"/>
        <v>341.01</v>
      </c>
      <c r="E36" vm="55">
        <f ca="1"/>
        <v>326.79000000000002</v>
      </c>
      <c r="F36" vm="56">
        <f ca="1"/>
        <v>11405556</v>
      </c>
      <c r="G36" s="5"/>
      <c r="H36" s="5"/>
      <c r="I36" s="5"/>
      <c r="J36" s="5">
        <f>SUM(G34:G36)/3</f>
        <v>0</v>
      </c>
    </row>
    <row r="37" spans="1:10" x14ac:dyDescent="0.25">
      <c r="A37" vm="57">
        <f ca="1"/>
        <v>44306</v>
      </c>
      <c r="B37" vm="58">
        <f ca="1"/>
        <v>320.82</v>
      </c>
      <c r="C37" vm="59">
        <f ca="1"/>
        <v>333.42500000000001</v>
      </c>
      <c r="D37" vm="60">
        <f ca="1"/>
        <v>334.83</v>
      </c>
      <c r="E37" vm="61">
        <f ca="1"/>
        <v>312.02010000000001</v>
      </c>
      <c r="F37" vm="62">
        <f ca="1"/>
        <v>18082257</v>
      </c>
      <c r="G37" s="5"/>
      <c r="H37" s="5"/>
      <c r="I37" s="5"/>
      <c r="J37" s="5">
        <f>SUM(G35:G37)/3</f>
        <v>0</v>
      </c>
    </row>
    <row r="38" spans="1:10" x14ac:dyDescent="0.25">
      <c r="A38" vm="63">
        <f ca="1"/>
        <v>44307</v>
      </c>
      <c r="B38" vm="64">
        <f ca="1"/>
        <v>311.92</v>
      </c>
      <c r="C38" vm="65">
        <f ca="1"/>
        <v>312.52</v>
      </c>
      <c r="D38" vm="66">
        <f ca="1"/>
        <v>327.47000000000003</v>
      </c>
      <c r="E38" vm="67">
        <f ca="1"/>
        <v>302.10000000000002</v>
      </c>
      <c r="F38" vm="68">
        <f ca="1"/>
        <v>10103896</v>
      </c>
      <c r="G38" s="5"/>
      <c r="H38" s="5"/>
      <c r="I38" s="5"/>
      <c r="J38" s="5">
        <f>SUM(G36:G38)/3</f>
        <v>0</v>
      </c>
    </row>
    <row r="39" spans="1:10" x14ac:dyDescent="0.25">
      <c r="A39" vm="69">
        <f ca="1"/>
        <v>44308</v>
      </c>
      <c r="B39" vm="70">
        <f ca="1"/>
        <v>293.45</v>
      </c>
      <c r="C39" vm="71">
        <f ca="1"/>
        <v>305.7595</v>
      </c>
      <c r="D39" vm="72">
        <f ca="1"/>
        <v>313.5</v>
      </c>
      <c r="E39" vm="73">
        <f ca="1"/>
        <v>287.20330000000001</v>
      </c>
      <c r="F39" vm="74">
        <f ca="1"/>
        <v>14991941</v>
      </c>
      <c r="G39" s="5">
        <f ca="1">((B39-MIN(B33:B39))/(MAX(B33:B39)-MIN(B33:B39)))*100</f>
        <v>0</v>
      </c>
      <c r="H39" s="5"/>
      <c r="I39" s="5"/>
      <c r="J39" s="5">
        <f ca="1">SUM(G37:G39)/3</f>
        <v>0</v>
      </c>
    </row>
    <row r="40" spans="1:10" x14ac:dyDescent="0.25">
      <c r="A40" vm="75">
        <f ca="1"/>
        <v>44309</v>
      </c>
      <c r="B40" vm="76">
        <f ca="1"/>
        <v>291.60000000000002</v>
      </c>
      <c r="C40" vm="77">
        <f ca="1"/>
        <v>282.75</v>
      </c>
      <c r="D40" vm="78">
        <f ca="1"/>
        <v>303</v>
      </c>
      <c r="E40" vm="79">
        <f ca="1"/>
        <v>282.07</v>
      </c>
      <c r="F40" vm="80">
        <f ca="1"/>
        <v>9891146</v>
      </c>
      <c r="G40" s="5">
        <f t="shared" ref="G40:H103" ca="1" si="0">((B40-MIN(B34:B40))/(MAX(B34:B40)-MIN(B34:B40)))*100</f>
        <v>0</v>
      </c>
      <c r="H40" s="5"/>
      <c r="I40" s="5"/>
      <c r="J40" s="5">
        <f ca="1">SUM(G38:G40)/3</f>
        <v>0</v>
      </c>
    </row>
    <row r="41" spans="1:10" x14ac:dyDescent="0.25">
      <c r="A41" vm="81">
        <f ca="1"/>
        <v>44312</v>
      </c>
      <c r="B41" vm="82">
        <f ca="1"/>
        <v>304.54000000000002</v>
      </c>
      <c r="C41" vm="83">
        <f ca="1"/>
        <v>304.29000000000002</v>
      </c>
      <c r="D41" vm="84">
        <f ca="1"/>
        <v>306.10000000000002</v>
      </c>
      <c r="E41" vm="85">
        <f ca="1"/>
        <v>296.89999999999998</v>
      </c>
      <c r="F41" vm="86">
        <f ca="1"/>
        <v>6330230</v>
      </c>
      <c r="G41" s="5">
        <f t="shared" ca="1" si="0"/>
        <v>25.674603174603185</v>
      </c>
      <c r="H41" s="5"/>
      <c r="I41" s="5"/>
      <c r="J41" s="5">
        <f t="shared" ref="J41:J104" ca="1" si="1">SUM(G39:G41)/3</f>
        <v>8.5582010582010621</v>
      </c>
    </row>
    <row r="42" spans="1:10" x14ac:dyDescent="0.25">
      <c r="A42" vm="87">
        <f ca="1"/>
        <v>44313</v>
      </c>
      <c r="B42" vm="88">
        <f ca="1"/>
        <v>302</v>
      </c>
      <c r="C42" vm="89">
        <f ca="1"/>
        <v>306.7</v>
      </c>
      <c r="D42" vm="89">
        <f ca="1"/>
        <v>306.7</v>
      </c>
      <c r="E42" vm="90">
        <f ca="1"/>
        <v>299.5</v>
      </c>
      <c r="F42" vm="91">
        <f ca="1"/>
        <v>3901957</v>
      </c>
      <c r="G42" s="5">
        <f t="shared" ca="1" si="0"/>
        <v>25.120772946859859</v>
      </c>
      <c r="H42" s="5"/>
      <c r="I42" s="5"/>
      <c r="J42" s="5">
        <f t="shared" ca="1" si="1"/>
        <v>16.931792040487682</v>
      </c>
    </row>
    <row r="43" spans="1:10" x14ac:dyDescent="0.25">
      <c r="A43" vm="92">
        <f ca="1"/>
        <v>44314</v>
      </c>
      <c r="B43" vm="93">
        <f ca="1"/>
        <v>298.05</v>
      </c>
      <c r="C43" vm="94">
        <f ca="1"/>
        <v>301.01</v>
      </c>
      <c r="D43" vm="95">
        <f ca="1"/>
        <v>302.8999</v>
      </c>
      <c r="E43" vm="93">
        <f ca="1"/>
        <v>298.05</v>
      </c>
      <c r="F43" vm="96">
        <f ca="1"/>
        <v>2746079</v>
      </c>
      <c r="G43" s="5">
        <f t="shared" ca="1" si="0"/>
        <v>22.073921971252549</v>
      </c>
      <c r="H43" s="5"/>
      <c r="I43" s="5"/>
      <c r="J43" s="5">
        <f t="shared" ca="1" si="1"/>
        <v>24.289766030905199</v>
      </c>
    </row>
    <row r="44" spans="1:10" x14ac:dyDescent="0.25">
      <c r="A44" vm="97">
        <f ca="1"/>
        <v>44315</v>
      </c>
      <c r="B44" vm="98">
        <f ca="1"/>
        <v>294.77</v>
      </c>
      <c r="C44" vm="99">
        <f ca="1"/>
        <v>298.44940000000003</v>
      </c>
      <c r="D44" vm="100">
        <f ca="1"/>
        <v>300</v>
      </c>
      <c r="E44" vm="101">
        <f ca="1"/>
        <v>292.10000000000002</v>
      </c>
      <c r="F44" vm="102">
        <f ca="1"/>
        <v>2845798</v>
      </c>
      <c r="G44" s="5">
        <f t="shared" ca="1" si="0"/>
        <v>15.600393700787205</v>
      </c>
      <c r="H44" s="5"/>
      <c r="I44" s="5"/>
      <c r="J44" s="5">
        <f t="shared" ca="1" si="1"/>
        <v>20.931696206299872</v>
      </c>
    </row>
    <row r="45" spans="1:10" x14ac:dyDescent="0.25">
      <c r="A45" vm="103">
        <f ca="1"/>
        <v>44316</v>
      </c>
      <c r="B45" vm="104">
        <f ca="1"/>
        <v>297.64</v>
      </c>
      <c r="C45" vm="105">
        <f ca="1"/>
        <v>293</v>
      </c>
      <c r="D45" vm="106">
        <f ca="1"/>
        <v>302.73989999999998</v>
      </c>
      <c r="E45" vm="107">
        <f ca="1"/>
        <v>291</v>
      </c>
      <c r="F45" vm="108">
        <f ca="1"/>
        <v>3997384</v>
      </c>
      <c r="G45" s="5">
        <f t="shared" ca="1" si="0"/>
        <v>46.676970633693699</v>
      </c>
      <c r="H45" s="5"/>
      <c r="I45" s="5"/>
      <c r="J45" s="5">
        <f t="shared" ca="1" si="1"/>
        <v>28.117095435244483</v>
      </c>
    </row>
    <row r="46" spans="1:10" x14ac:dyDescent="0.25">
      <c r="A46" vm="109">
        <f ca="1"/>
        <v>44319</v>
      </c>
      <c r="B46" vm="110">
        <f ca="1"/>
        <v>294.20999999999998</v>
      </c>
      <c r="C46" vm="111">
        <f ca="1"/>
        <v>304</v>
      </c>
      <c r="D46" vm="112">
        <f ca="1"/>
        <v>305.02999999999997</v>
      </c>
      <c r="E46" vm="113">
        <f ca="1"/>
        <v>293.94</v>
      </c>
      <c r="F46" vm="114">
        <f ca="1"/>
        <v>3333846</v>
      </c>
      <c r="G46" s="5">
        <f t="shared" ca="1" si="0"/>
        <v>20.17001545595021</v>
      </c>
      <c r="H46" s="5">
        <f ca="1">((B46-MIN(B33:B46))/(MAX(B33:B46)-MIN(B33:B46)))*100</f>
        <v>5.1785714285713453</v>
      </c>
      <c r="I46" s="5"/>
      <c r="J46" s="5">
        <f t="shared" ca="1" si="1"/>
        <v>27.482459930143705</v>
      </c>
    </row>
    <row r="47" spans="1:10" x14ac:dyDescent="0.25">
      <c r="A47" vm="115">
        <f ca="1"/>
        <v>44320</v>
      </c>
      <c r="B47" vm="116">
        <f ca="1"/>
        <v>280.66000000000003</v>
      </c>
      <c r="C47" vm="117">
        <f ca="1"/>
        <v>292.06220000000002</v>
      </c>
      <c r="D47" vm="118">
        <f ca="1"/>
        <v>292.19</v>
      </c>
      <c r="E47" vm="119">
        <f ca="1"/>
        <v>275.61</v>
      </c>
      <c r="F47" vm="120">
        <f ca="1"/>
        <v>5707704</v>
      </c>
      <c r="G47" s="5">
        <f t="shared" ca="1" si="0"/>
        <v>0</v>
      </c>
      <c r="H47" s="5">
        <f t="shared" ref="H47:I110" ca="1" si="2">((B47-MIN(B34:B47))/(MAX(B34:B47)-MIN(B34:B47)))*100</f>
        <v>0</v>
      </c>
      <c r="I47" s="5"/>
      <c r="J47" s="5">
        <f t="shared" ca="1" si="1"/>
        <v>22.282328696547967</v>
      </c>
    </row>
    <row r="48" spans="1:10" x14ac:dyDescent="0.25">
      <c r="A48" vm="121">
        <f ca="1"/>
        <v>44321</v>
      </c>
      <c r="B48" vm="122">
        <f ca="1"/>
        <v>273</v>
      </c>
      <c r="C48" vm="123">
        <f ca="1"/>
        <v>284.95209999999997</v>
      </c>
      <c r="D48" vm="124">
        <f ca="1"/>
        <v>289.14999999999998</v>
      </c>
      <c r="E48" vm="125">
        <f ca="1"/>
        <v>269</v>
      </c>
      <c r="F48" vm="126">
        <f ca="1"/>
        <v>5074631</v>
      </c>
      <c r="G48" s="5">
        <f t="shared" ca="1" si="0"/>
        <v>0</v>
      </c>
      <c r="H48" s="5">
        <f t="shared" ca="1" si="2"/>
        <v>0</v>
      </c>
      <c r="I48" s="5"/>
      <c r="J48" s="5">
        <f t="shared" ca="1" si="1"/>
        <v>6.7233384853167371</v>
      </c>
    </row>
    <row r="49" spans="1:10" x14ac:dyDescent="0.25">
      <c r="A49" vm="127">
        <f ca="1"/>
        <v>44322</v>
      </c>
      <c r="B49" vm="128">
        <f ca="1"/>
        <v>256.76</v>
      </c>
      <c r="C49" vm="129">
        <f ca="1"/>
        <v>271.14999999999998</v>
      </c>
      <c r="D49" vm="130">
        <f ca="1"/>
        <v>272.14</v>
      </c>
      <c r="E49" vm="131">
        <f ca="1"/>
        <v>250.51</v>
      </c>
      <c r="F49" vm="132">
        <f ca="1"/>
        <v>8342002</v>
      </c>
      <c r="G49" s="5">
        <f t="shared" ca="1" si="0"/>
        <v>0</v>
      </c>
      <c r="H49" s="5">
        <f t="shared" ca="1" si="2"/>
        <v>0</v>
      </c>
      <c r="I49" s="5"/>
      <c r="J49" s="5">
        <f t="shared" ca="1" si="1"/>
        <v>0</v>
      </c>
    </row>
    <row r="50" spans="1:10" x14ac:dyDescent="0.25">
      <c r="A50" vm="133">
        <f ca="1"/>
        <v>44323</v>
      </c>
      <c r="B50" vm="134">
        <f ca="1"/>
        <v>263.7</v>
      </c>
      <c r="C50" vm="135">
        <f ca="1"/>
        <v>261.15190000000001</v>
      </c>
      <c r="D50" vm="136">
        <f ca="1"/>
        <v>267.072</v>
      </c>
      <c r="E50" vm="137">
        <f ca="1"/>
        <v>258.38010000000003</v>
      </c>
      <c r="F50" vm="138">
        <f ca="1"/>
        <v>4243741</v>
      </c>
      <c r="G50" s="5">
        <f t="shared" ca="1" si="0"/>
        <v>16.976516634050878</v>
      </c>
      <c r="H50" s="5">
        <f t="shared" ca="1" si="2"/>
        <v>10.833593506088038</v>
      </c>
      <c r="I50" s="5"/>
      <c r="J50" s="5">
        <f t="shared" ca="1" si="1"/>
        <v>5.658838878016959</v>
      </c>
    </row>
    <row r="51" spans="1:10" x14ac:dyDescent="0.25">
      <c r="A51" vm="139">
        <f ca="1"/>
        <v>44326</v>
      </c>
      <c r="B51" vm="70">
        <f ca="1"/>
        <v>293.45</v>
      </c>
      <c r="C51" vm="140">
        <f ca="1"/>
        <v>266.39999999999998</v>
      </c>
      <c r="D51" vm="141">
        <f ca="1"/>
        <v>297.5</v>
      </c>
      <c r="E51" vm="142">
        <f ca="1"/>
        <v>259.37</v>
      </c>
      <c r="F51" vm="143">
        <f ca="1"/>
        <v>10268641</v>
      </c>
      <c r="G51" s="5">
        <f t="shared" ca="1" si="0"/>
        <v>89.750489236790614</v>
      </c>
      <c r="H51" s="5">
        <f t="shared" ca="1" si="2"/>
        <v>66.515591007976766</v>
      </c>
      <c r="I51" s="5"/>
      <c r="J51" s="5">
        <f t="shared" ca="1" si="1"/>
        <v>35.575668623613829</v>
      </c>
    </row>
    <row r="52" spans="1:10" x14ac:dyDescent="0.25">
      <c r="A52" vm="144">
        <f ca="1"/>
        <v>44327</v>
      </c>
      <c r="B52" vm="78">
        <f ca="1"/>
        <v>303</v>
      </c>
      <c r="C52" vm="145">
        <f ca="1"/>
        <v>281.05</v>
      </c>
      <c r="D52" vm="146">
        <f ca="1"/>
        <v>303.32</v>
      </c>
      <c r="E52" vm="147">
        <f ca="1"/>
        <v>276.51</v>
      </c>
      <c r="F52" vm="148">
        <f ca="1"/>
        <v>7456019</v>
      </c>
      <c r="G52" s="5">
        <f t="shared" ca="1" si="0"/>
        <v>100</v>
      </c>
      <c r="H52" s="5">
        <f t="shared" ca="1" si="2"/>
        <v>96.776894097948897</v>
      </c>
      <c r="I52" s="5">
        <f ca="1">((B52-MIN(B33:B52))/(MAX(B33:B52)-MIN(B33:B52)))*100</f>
        <v>54.246832473017371</v>
      </c>
      <c r="J52" s="5">
        <f t="shared" ca="1" si="1"/>
        <v>68.909001956947165</v>
      </c>
    </row>
    <row r="53" spans="1:10" x14ac:dyDescent="0.25">
      <c r="A53" vm="149">
        <f ca="1"/>
        <v>44328</v>
      </c>
      <c r="B53" vm="150">
        <f ca="1"/>
        <v>283.61</v>
      </c>
      <c r="C53" vm="151">
        <f ca="1"/>
        <v>299.5428</v>
      </c>
      <c r="D53" vm="152">
        <f ca="1"/>
        <v>306.98</v>
      </c>
      <c r="E53" vm="153">
        <f ca="1"/>
        <v>280.79000000000002</v>
      </c>
      <c r="F53" vm="154">
        <f ca="1"/>
        <v>7214195</v>
      </c>
      <c r="G53" s="5">
        <f t="shared" ca="1" si="0"/>
        <v>58.066608996539827</v>
      </c>
      <c r="H53" s="5">
        <f t="shared" ca="1" si="2"/>
        <v>56.195060694851421</v>
      </c>
      <c r="I53" s="5">
        <f t="shared" ref="I53:I116" ca="1" si="3">((B53-MIN(B34:B53))/(MAX(B34:B53)-MIN(B34:B53)))*100</f>
        <v>31.499296105114993</v>
      </c>
      <c r="J53" s="5">
        <f t="shared" ca="1" si="1"/>
        <v>82.605699411110137</v>
      </c>
    </row>
    <row r="54" spans="1:10" x14ac:dyDescent="0.25">
      <c r="A54" vm="155">
        <f ca="1"/>
        <v>44329</v>
      </c>
      <c r="B54" vm="156">
        <f ca="1"/>
        <v>265.10000000000002</v>
      </c>
      <c r="C54" vm="157">
        <f ca="1"/>
        <v>276.45999999999998</v>
      </c>
      <c r="D54" vm="158">
        <f ca="1"/>
        <v>285</v>
      </c>
      <c r="E54" vm="159">
        <f ca="1"/>
        <v>252.26</v>
      </c>
      <c r="F54" vm="160">
        <f ca="1"/>
        <v>11226843</v>
      </c>
      <c r="G54" s="5">
        <f t="shared" ca="1" si="0"/>
        <v>18.036332179930863</v>
      </c>
      <c r="H54" s="5">
        <f t="shared" ca="1" si="2"/>
        <v>17.455002092925966</v>
      </c>
      <c r="I54" s="5">
        <f t="shared" ca="1" si="3"/>
        <v>9.784138901924015</v>
      </c>
      <c r="J54" s="5">
        <f t="shared" ca="1" si="1"/>
        <v>58.7009803921569</v>
      </c>
    </row>
    <row r="55" spans="1:10" x14ac:dyDescent="0.25">
      <c r="A55" vm="161">
        <f ca="1"/>
        <v>44330</v>
      </c>
      <c r="B55" vm="162">
        <f ca="1"/>
        <v>258.37</v>
      </c>
      <c r="C55" vm="163">
        <f ca="1"/>
        <v>280.37</v>
      </c>
      <c r="D55" vm="164">
        <f ca="1"/>
        <v>280.64</v>
      </c>
      <c r="E55" vm="165">
        <f ca="1"/>
        <v>256.351</v>
      </c>
      <c r="F55" vm="166">
        <f ca="1"/>
        <v>11678500</v>
      </c>
      <c r="G55" s="5">
        <f t="shared" ca="1" si="0"/>
        <v>3.4818339100346312</v>
      </c>
      <c r="H55" s="5">
        <f t="shared" ca="1" si="2"/>
        <v>3.4818339100346312</v>
      </c>
      <c r="I55" s="5">
        <f t="shared" ca="1" si="3"/>
        <v>2.1117523609653901</v>
      </c>
      <c r="J55" s="5">
        <f t="shared" ca="1" si="1"/>
        <v>26.528258362168444</v>
      </c>
    </row>
    <row r="56" spans="1:10" x14ac:dyDescent="0.25">
      <c r="A56" vm="167">
        <f ca="1"/>
        <v>44333</v>
      </c>
      <c r="B56" vm="168">
        <f ca="1"/>
        <v>248.24</v>
      </c>
      <c r="C56" vm="169">
        <f ca="1"/>
        <v>250</v>
      </c>
      <c r="D56" vm="170">
        <f ca="1"/>
        <v>250.25</v>
      </c>
      <c r="E56" vm="171">
        <f ca="1"/>
        <v>238.25</v>
      </c>
      <c r="F56" vm="172">
        <f ca="1"/>
        <v>8828143</v>
      </c>
      <c r="G56" s="5">
        <f t="shared" ca="1" si="0"/>
        <v>0</v>
      </c>
      <c r="H56" s="5">
        <f t="shared" ca="1" si="2"/>
        <v>0</v>
      </c>
      <c r="I56" s="5">
        <f t="shared" ca="1" si="3"/>
        <v>0</v>
      </c>
      <c r="J56" s="5">
        <f t="shared" ca="1" si="1"/>
        <v>7.1727220299884982</v>
      </c>
    </row>
    <row r="57" spans="1:10" x14ac:dyDescent="0.25">
      <c r="A57" vm="173">
        <f ca="1"/>
        <v>44334</v>
      </c>
      <c r="B57" vm="174">
        <f ca="1"/>
        <v>239</v>
      </c>
      <c r="C57" vm="175">
        <f ca="1"/>
        <v>238.83</v>
      </c>
      <c r="D57" vm="176">
        <f ca="1"/>
        <v>252.16499999999999</v>
      </c>
      <c r="E57" vm="177">
        <f ca="1"/>
        <v>238.5</v>
      </c>
      <c r="F57" vm="178">
        <f ca="1"/>
        <v>7852101</v>
      </c>
      <c r="G57" s="5">
        <f t="shared" ca="1" si="0"/>
        <v>0</v>
      </c>
      <c r="H57" s="5">
        <f t="shared" ca="1" si="2"/>
        <v>0</v>
      </c>
      <c r="I57" s="5">
        <f t="shared" ca="1" si="3"/>
        <v>0</v>
      </c>
      <c r="J57" s="5">
        <f t="shared" ca="1" si="1"/>
        <v>1.1606113033448771</v>
      </c>
    </row>
    <row r="58" spans="1:10" x14ac:dyDescent="0.25">
      <c r="A58" vm="179">
        <f ca="1"/>
        <v>44335</v>
      </c>
      <c r="B58" vm="180">
        <f ca="1"/>
        <v>224.8</v>
      </c>
      <c r="C58" vm="181">
        <f ca="1"/>
        <v>212.9256</v>
      </c>
      <c r="D58" vm="182">
        <f ca="1"/>
        <v>229</v>
      </c>
      <c r="E58" vm="183">
        <f ca="1"/>
        <v>208</v>
      </c>
      <c r="F58" vm="184">
        <f ca="1"/>
        <v>16765954</v>
      </c>
      <c r="G58" s="5">
        <f t="shared" ca="1" si="0"/>
        <v>0</v>
      </c>
      <c r="H58" s="5">
        <f t="shared" ca="1" si="2"/>
        <v>0</v>
      </c>
      <c r="I58" s="5">
        <f t="shared" ca="1" si="3"/>
        <v>0</v>
      </c>
      <c r="J58" s="5">
        <f t="shared" ca="1" si="1"/>
        <v>0</v>
      </c>
    </row>
    <row r="59" spans="1:10" x14ac:dyDescent="0.25">
      <c r="A59" vm="185">
        <f ca="1"/>
        <v>44336</v>
      </c>
      <c r="B59" vm="186">
        <f ca="1"/>
        <v>233.4</v>
      </c>
      <c r="C59" vm="187">
        <f ca="1"/>
        <v>236.1</v>
      </c>
      <c r="D59" vm="188">
        <f ca="1"/>
        <v>238.8</v>
      </c>
      <c r="E59" vm="189">
        <f ca="1"/>
        <v>226.26009999999999</v>
      </c>
      <c r="F59" vm="190">
        <f ca="1"/>
        <v>10386891</v>
      </c>
      <c r="G59" s="5">
        <f t="shared" ca="1" si="0"/>
        <v>14.623363373575913</v>
      </c>
      <c r="H59" s="5">
        <f t="shared" ca="1" si="2"/>
        <v>10.997442455242961</v>
      </c>
      <c r="I59" s="5">
        <f t="shared" ca="1" si="3"/>
        <v>10.785051417105585</v>
      </c>
      <c r="J59" s="5">
        <f t="shared" ca="1" si="1"/>
        <v>4.8744544578586373</v>
      </c>
    </row>
    <row r="60" spans="1:10" x14ac:dyDescent="0.25">
      <c r="A60" vm="191">
        <f ca="1"/>
        <v>44337</v>
      </c>
      <c r="B60" vm="192">
        <f ca="1"/>
        <v>224.35</v>
      </c>
      <c r="C60" vm="193">
        <f ca="1"/>
        <v>235.97</v>
      </c>
      <c r="D60" vm="194">
        <f ca="1"/>
        <v>238.97</v>
      </c>
      <c r="E60" vm="195">
        <f ca="1"/>
        <v>223.9</v>
      </c>
      <c r="F60" vm="196">
        <f ca="1"/>
        <v>7554937</v>
      </c>
      <c r="G60" s="5">
        <f t="shared" ca="1" si="0"/>
        <v>0</v>
      </c>
      <c r="H60" s="5">
        <f t="shared" ca="1" si="2"/>
        <v>0</v>
      </c>
      <c r="I60" s="5">
        <f t="shared" ca="1" si="3"/>
        <v>0</v>
      </c>
      <c r="J60" s="5">
        <f t="shared" ca="1" si="1"/>
        <v>4.8744544578586373</v>
      </c>
    </row>
    <row r="61" spans="1:10" x14ac:dyDescent="0.25">
      <c r="A61" vm="197">
        <f ca="1"/>
        <v>44340</v>
      </c>
      <c r="B61" vm="198">
        <f ca="1"/>
        <v>225.3</v>
      </c>
      <c r="C61" vm="199">
        <f ca="1"/>
        <v>227.28</v>
      </c>
      <c r="D61" vm="200">
        <f ca="1"/>
        <v>231</v>
      </c>
      <c r="E61" vm="201">
        <f ca="1"/>
        <v>224.04</v>
      </c>
      <c r="F61" vm="202">
        <f ca="1"/>
        <v>10185621</v>
      </c>
      <c r="G61" s="5">
        <f t="shared" ca="1" si="0"/>
        <v>2.7924750146972861</v>
      </c>
      <c r="H61" s="5">
        <f t="shared" ca="1" si="2"/>
        <v>1.2078830260648659</v>
      </c>
      <c r="I61" s="5">
        <f t="shared" ca="1" si="3"/>
        <v>1.2078830260648659</v>
      </c>
      <c r="J61" s="5">
        <f t="shared" ca="1" si="1"/>
        <v>5.8052794627577322</v>
      </c>
    </row>
    <row r="62" spans="1:10" x14ac:dyDescent="0.25">
      <c r="A62" vm="203">
        <f ca="1"/>
        <v>44341</v>
      </c>
      <c r="B62" vm="204">
        <f ca="1"/>
        <v>242.41</v>
      </c>
      <c r="C62" vm="205">
        <f ca="1"/>
        <v>230</v>
      </c>
      <c r="D62" vm="206">
        <f ca="1"/>
        <v>243.99</v>
      </c>
      <c r="E62" vm="207">
        <f ca="1"/>
        <v>228</v>
      </c>
      <c r="F62" vm="208">
        <f ca="1"/>
        <v>11827823</v>
      </c>
      <c r="G62" s="5">
        <f t="shared" ca="1" si="0"/>
        <v>75.596483884470459</v>
      </c>
      <c r="H62" s="5">
        <f t="shared" ca="1" si="2"/>
        <v>22.962492053401146</v>
      </c>
      <c r="I62" s="5">
        <f t="shared" ca="1" si="3"/>
        <v>22.962492053401146</v>
      </c>
      <c r="J62" s="5">
        <f t="shared" ca="1" si="1"/>
        <v>26.129652966389248</v>
      </c>
    </row>
    <row r="63" spans="1:10" x14ac:dyDescent="0.25">
      <c r="A63" vm="209">
        <f ca="1"/>
        <v>44342</v>
      </c>
      <c r="B63" vm="210">
        <f ca="1"/>
        <v>241.52</v>
      </c>
      <c r="C63" vm="211">
        <f ca="1"/>
        <v>247.5</v>
      </c>
      <c r="D63" vm="212">
        <f ca="1"/>
        <v>249.39</v>
      </c>
      <c r="E63" vm="213">
        <f ca="1"/>
        <v>239.37270000000001</v>
      </c>
      <c r="F63" vm="214">
        <f ca="1"/>
        <v>6602815</v>
      </c>
      <c r="G63" s="5">
        <f t="shared" ca="1" si="0"/>
        <v>95.07198228128469</v>
      </c>
      <c r="H63" s="5">
        <f t="shared" ca="1" si="2"/>
        <v>21.830896376350942</v>
      </c>
      <c r="I63" s="5">
        <f t="shared" ca="1" si="3"/>
        <v>21.830896376350942</v>
      </c>
      <c r="J63" s="5">
        <f t="shared" ca="1" si="1"/>
        <v>57.820313726817481</v>
      </c>
    </row>
    <row r="64" spans="1:10" x14ac:dyDescent="0.25">
      <c r="A64" vm="215">
        <f ca="1"/>
        <v>44343</v>
      </c>
      <c r="B64" vm="216">
        <f ca="1"/>
        <v>247.09</v>
      </c>
      <c r="C64" vm="217">
        <f ca="1"/>
        <v>245.21</v>
      </c>
      <c r="D64" vm="218">
        <f ca="1"/>
        <v>247.24</v>
      </c>
      <c r="E64" vm="219">
        <f ca="1"/>
        <v>240.32</v>
      </c>
      <c r="F64" vm="220">
        <f ca="1"/>
        <v>5083274</v>
      </c>
      <c r="G64" s="5">
        <f t="shared" ca="1" si="0"/>
        <v>100</v>
      </c>
      <c r="H64" s="5">
        <f t="shared" ca="1" si="2"/>
        <v>28.91290527654165</v>
      </c>
      <c r="I64" s="5">
        <f t="shared" ca="1" si="3"/>
        <v>28.91290527654165</v>
      </c>
      <c r="J64" s="5">
        <f t="shared" ca="1" si="1"/>
        <v>90.222822055251712</v>
      </c>
    </row>
    <row r="65" spans="1:10" x14ac:dyDescent="0.25">
      <c r="A65" vm="221">
        <f ca="1"/>
        <v>44344</v>
      </c>
      <c r="B65" vm="222">
        <f ca="1"/>
        <v>236.54</v>
      </c>
      <c r="C65" vm="223">
        <f ca="1"/>
        <v>243.57</v>
      </c>
      <c r="D65" vm="224">
        <f ca="1"/>
        <v>244.63</v>
      </c>
      <c r="E65" vm="222">
        <f ca="1"/>
        <v>236.54</v>
      </c>
      <c r="F65" vm="225">
        <f ca="1"/>
        <v>5091479</v>
      </c>
      <c r="G65" s="5">
        <f t="shared" ca="1" si="0"/>
        <v>53.605980650835505</v>
      </c>
      <c r="H65" s="5">
        <f t="shared" ca="1" si="2"/>
        <v>15.499046408137312</v>
      </c>
      <c r="I65" s="5">
        <f t="shared" ca="1" si="3"/>
        <v>15.499046408137312</v>
      </c>
      <c r="J65" s="5">
        <f t="shared" ca="1" si="1"/>
        <v>82.892654310706732</v>
      </c>
    </row>
    <row r="66" spans="1:10" x14ac:dyDescent="0.25">
      <c r="A66" vm="226">
        <f ca="1"/>
        <v>44348</v>
      </c>
      <c r="B66" vm="227">
        <f ca="1"/>
        <v>238.93</v>
      </c>
      <c r="C66" vm="228">
        <f ca="1"/>
        <v>238.51</v>
      </c>
      <c r="D66" vm="229">
        <f ca="1"/>
        <v>244.70939999999999</v>
      </c>
      <c r="E66" vm="230">
        <f ca="1"/>
        <v>238.1</v>
      </c>
      <c r="F66" vm="231">
        <f ca="1"/>
        <v>3962697</v>
      </c>
      <c r="G66" s="5">
        <f t="shared" ca="1" si="0"/>
        <v>64.116094986807411</v>
      </c>
      <c r="H66" s="5">
        <f t="shared" ca="1" si="2"/>
        <v>24.603442456969301</v>
      </c>
      <c r="I66" s="5">
        <f t="shared" ca="1" si="3"/>
        <v>18.537825810553098</v>
      </c>
      <c r="J66" s="5">
        <f t="shared" ca="1" si="1"/>
        <v>72.574025212547639</v>
      </c>
    </row>
    <row r="67" spans="1:10" x14ac:dyDescent="0.25">
      <c r="A67" vm="232">
        <f ca="1"/>
        <v>44349</v>
      </c>
      <c r="B67" vm="233">
        <f ca="1"/>
        <v>240.48</v>
      </c>
      <c r="C67" vm="234">
        <f ca="1"/>
        <v>242.7962</v>
      </c>
      <c r="D67" vm="235">
        <f ca="1"/>
        <v>243.9</v>
      </c>
      <c r="E67" vm="236">
        <f ca="1"/>
        <v>238.71</v>
      </c>
      <c r="F67" vm="237">
        <f ca="1"/>
        <v>3383753</v>
      </c>
      <c r="G67" s="5">
        <f t="shared" ca="1" si="0"/>
        <v>69.664983937585973</v>
      </c>
      <c r="H67" s="5">
        <f t="shared" ca="1" si="2"/>
        <v>39.582822085889532</v>
      </c>
      <c r="I67" s="5">
        <f t="shared" ca="1" si="3"/>
        <v>20.508582326764138</v>
      </c>
      <c r="J67" s="5">
        <f t="shared" ca="1" si="1"/>
        <v>62.462353191742956</v>
      </c>
    </row>
    <row r="68" spans="1:10" x14ac:dyDescent="0.25">
      <c r="A68" vm="238">
        <f ca="1"/>
        <v>44350</v>
      </c>
      <c r="B68" vm="239">
        <f ca="1"/>
        <v>233.66</v>
      </c>
      <c r="C68" vm="240">
        <f ca="1"/>
        <v>241.39</v>
      </c>
      <c r="D68" vm="241">
        <f ca="1"/>
        <v>241.5</v>
      </c>
      <c r="E68" vm="242">
        <f ca="1"/>
        <v>233.5001</v>
      </c>
      <c r="F68" vm="243">
        <f ca="1"/>
        <v>3091112</v>
      </c>
      <c r="G68" s="5">
        <f t="shared" ca="1" si="0"/>
        <v>0</v>
      </c>
      <c r="H68" s="5">
        <f t="shared" ca="1" si="2"/>
        <v>27.36625514403292</v>
      </c>
      <c r="I68" s="5">
        <f t="shared" ca="1" si="3"/>
        <v>11.837253655435475</v>
      </c>
      <c r="J68" s="5">
        <f t="shared" ca="1" si="1"/>
        <v>44.593692974797797</v>
      </c>
    </row>
    <row r="69" spans="1:10" x14ac:dyDescent="0.25">
      <c r="A69" vm="244">
        <f ca="1"/>
        <v>44351</v>
      </c>
      <c r="B69" vm="245">
        <f ca="1"/>
        <v>228.79</v>
      </c>
      <c r="C69" vm="246">
        <f ca="1"/>
        <v>229.9939</v>
      </c>
      <c r="D69" vm="247">
        <f ca="1"/>
        <v>233.36</v>
      </c>
      <c r="E69" vm="248">
        <f ca="1"/>
        <v>227.5</v>
      </c>
      <c r="F69" vm="249">
        <f ca="1"/>
        <v>3775123</v>
      </c>
      <c r="G69" s="5">
        <f t="shared" ca="1" si="0"/>
        <v>0</v>
      </c>
      <c r="H69" s="5">
        <f t="shared" ca="1" si="2"/>
        <v>18.585182084554187</v>
      </c>
      <c r="I69" s="5">
        <f t="shared" ca="1" si="3"/>
        <v>5.6452638270820055</v>
      </c>
      <c r="J69" s="5">
        <f t="shared" ca="1" si="1"/>
        <v>23.221661312528656</v>
      </c>
    </row>
    <row r="70" spans="1:10" x14ac:dyDescent="0.25">
      <c r="A70" vm="250">
        <f ca="1"/>
        <v>44354</v>
      </c>
      <c r="B70" vm="251">
        <f ca="1"/>
        <v>231.45</v>
      </c>
      <c r="C70" vm="252">
        <f ca="1"/>
        <v>229.9179</v>
      </c>
      <c r="D70" vm="253">
        <f ca="1"/>
        <v>232.56</v>
      </c>
      <c r="E70" vm="254">
        <f ca="1"/>
        <v>226.5</v>
      </c>
      <c r="F70" vm="255">
        <f ca="1"/>
        <v>2658314</v>
      </c>
      <c r="G70" s="5">
        <f t="shared" ca="1" si="0"/>
        <v>14.535519125683033</v>
      </c>
      <c r="H70" s="5">
        <f t="shared" ca="1" si="2"/>
        <v>31.222515391380789</v>
      </c>
      <c r="I70" s="5">
        <f t="shared" ca="1" si="3"/>
        <v>9.0273363000635651</v>
      </c>
      <c r="J70" s="5">
        <f t="shared" ca="1" si="1"/>
        <v>4.8451730418943439</v>
      </c>
    </row>
    <row r="71" spans="1:10" x14ac:dyDescent="0.25">
      <c r="A71" vm="256">
        <f ca="1"/>
        <v>44355</v>
      </c>
      <c r="B71" vm="257">
        <f ca="1"/>
        <v>220.66</v>
      </c>
      <c r="C71" vm="258">
        <f ca="1"/>
        <v>227.16</v>
      </c>
      <c r="D71" vm="259">
        <f ca="1"/>
        <v>229.32900000000001</v>
      </c>
      <c r="E71" vm="260">
        <f ca="1"/>
        <v>217.4</v>
      </c>
      <c r="F71" vm="261">
        <f ca="1"/>
        <v>6015772</v>
      </c>
      <c r="G71" s="5">
        <f t="shared" ca="1" si="0"/>
        <v>0</v>
      </c>
      <c r="H71" s="5">
        <f t="shared" ca="1" si="2"/>
        <v>0</v>
      </c>
      <c r="I71" s="5">
        <f t="shared" ca="1" si="3"/>
        <v>0</v>
      </c>
      <c r="J71" s="5">
        <f t="shared" ca="1" si="1"/>
        <v>4.8451730418943439</v>
      </c>
    </row>
    <row r="72" spans="1:10" x14ac:dyDescent="0.25">
      <c r="A72" vm="262">
        <f ca="1"/>
        <v>44356</v>
      </c>
      <c r="B72" vm="263">
        <f ca="1"/>
        <v>224.32</v>
      </c>
      <c r="C72" vm="264">
        <f ca="1"/>
        <v>222.79499999999999</v>
      </c>
      <c r="D72" vm="265">
        <f ca="1"/>
        <v>229.78899999999999</v>
      </c>
      <c r="E72" vm="260">
        <f ca="1"/>
        <v>217.4</v>
      </c>
      <c r="F72" vm="266">
        <f ca="1"/>
        <v>6865914</v>
      </c>
      <c r="G72" s="5">
        <f t="shared" ca="1" si="0"/>
        <v>18.466195761856699</v>
      </c>
      <c r="H72" s="5">
        <f t="shared" ca="1" si="2"/>
        <v>13.847900113507361</v>
      </c>
      <c r="I72" s="5">
        <f t="shared" ca="1" si="3"/>
        <v>5.8141382049245367</v>
      </c>
      <c r="J72" s="5">
        <f t="shared" ca="1" si="1"/>
        <v>11.000571629179911</v>
      </c>
    </row>
    <row r="73" spans="1:10" x14ac:dyDescent="0.25">
      <c r="A73" vm="267">
        <f ca="1"/>
        <v>44357</v>
      </c>
      <c r="B73" vm="268">
        <f ca="1"/>
        <v>221.85</v>
      </c>
      <c r="C73" vm="269">
        <f ca="1"/>
        <v>226.22</v>
      </c>
      <c r="D73" vm="270">
        <f ca="1"/>
        <v>229.78559999999999</v>
      </c>
      <c r="E73" vm="271">
        <f ca="1"/>
        <v>221.47</v>
      </c>
      <c r="F73" vm="272">
        <f ca="1"/>
        <v>3955294</v>
      </c>
      <c r="G73" s="5">
        <f t="shared" ca="1" si="0"/>
        <v>6.0040363269424732</v>
      </c>
      <c r="H73" s="5">
        <f t="shared" ca="1" si="2"/>
        <v>4.5024593265228807</v>
      </c>
      <c r="I73" s="5">
        <f t="shared" ca="1" si="3"/>
        <v>2.6777677767776709</v>
      </c>
      <c r="J73" s="5">
        <f t="shared" ca="1" si="1"/>
        <v>8.1567440295997233</v>
      </c>
    </row>
    <row r="74" spans="1:10" x14ac:dyDescent="0.25">
      <c r="A74" vm="273">
        <f ca="1"/>
        <v>44358</v>
      </c>
      <c r="B74" vm="274">
        <f ca="1"/>
        <v>223.92</v>
      </c>
      <c r="C74" vm="275">
        <f ca="1"/>
        <v>223.5</v>
      </c>
      <c r="D74" vm="276">
        <f ca="1"/>
        <v>225.74</v>
      </c>
      <c r="E74" vm="277">
        <f ca="1"/>
        <v>221.96</v>
      </c>
      <c r="F74" vm="278">
        <f ca="1"/>
        <v>2383458</v>
      </c>
      <c r="G74" s="5">
        <f t="shared" ca="1" si="0"/>
        <v>25.076923076923009</v>
      </c>
      <c r="H74" s="5">
        <f t="shared" ca="1" si="2"/>
        <v>12.334468407113091</v>
      </c>
      <c r="I74" s="5">
        <f t="shared" ca="1" si="3"/>
        <v>8.6449217714133919</v>
      </c>
      <c r="J74" s="5">
        <f t="shared" ca="1" si="1"/>
        <v>16.515718388574061</v>
      </c>
    </row>
    <row r="75" spans="1:10" x14ac:dyDescent="0.25">
      <c r="A75" vm="279">
        <f ca="1"/>
        <v>44361</v>
      </c>
      <c r="B75" vm="280">
        <f ca="1"/>
        <v>239.1</v>
      </c>
      <c r="C75" vm="281">
        <f ca="1"/>
        <v>231.26499999999999</v>
      </c>
      <c r="D75" vm="282">
        <f ca="1"/>
        <v>239.76</v>
      </c>
      <c r="E75" vm="283">
        <f ca="1"/>
        <v>229.76</v>
      </c>
      <c r="F75" vm="284">
        <f ca="1"/>
        <v>6069401</v>
      </c>
      <c r="G75" s="5">
        <f t="shared" ca="1" si="0"/>
        <v>100</v>
      </c>
      <c r="H75" s="5">
        <f t="shared" ca="1" si="2"/>
        <v>69.769201664774855</v>
      </c>
      <c r="I75" s="5">
        <f t="shared" ca="1" si="3"/>
        <v>66.860043509789662</v>
      </c>
      <c r="J75" s="5">
        <f t="shared" ca="1" si="1"/>
        <v>43.693653134621826</v>
      </c>
    </row>
    <row r="76" spans="1:10" x14ac:dyDescent="0.25">
      <c r="A76" vm="285">
        <f ca="1"/>
        <v>44362</v>
      </c>
      <c r="B76" vm="286">
        <f ca="1"/>
        <v>232.21</v>
      </c>
      <c r="C76" vm="287">
        <f ca="1"/>
        <v>236.227</v>
      </c>
      <c r="D76" vm="288">
        <f ca="1"/>
        <v>237.66990000000001</v>
      </c>
      <c r="E76" vm="289">
        <f ca="1"/>
        <v>230.96</v>
      </c>
      <c r="F76" vm="290">
        <f ca="1"/>
        <v>3007899</v>
      </c>
      <c r="G76" s="5">
        <f t="shared" ca="1" si="0"/>
        <v>62.635574837310259</v>
      </c>
      <c r="H76" s="5">
        <f t="shared" ca="1" si="2"/>
        <v>43.70034052213397</v>
      </c>
      <c r="I76" s="5">
        <f t="shared" ca="1" si="3"/>
        <v>43.70034052213397</v>
      </c>
      <c r="J76" s="5">
        <f t="shared" ca="1" si="1"/>
        <v>62.570832638077754</v>
      </c>
    </row>
    <row r="77" spans="1:10" x14ac:dyDescent="0.25">
      <c r="A77" vm="291">
        <f ca="1"/>
        <v>44363</v>
      </c>
      <c r="B77" vm="292">
        <f ca="1"/>
        <v>228.05</v>
      </c>
      <c r="C77" vm="293">
        <f ca="1"/>
        <v>231.4</v>
      </c>
      <c r="D77" vm="294">
        <f ca="1"/>
        <v>234.68</v>
      </c>
      <c r="E77" vm="295">
        <f ca="1"/>
        <v>226.28</v>
      </c>
      <c r="F77" vm="296">
        <f ca="1"/>
        <v>2874844</v>
      </c>
      <c r="G77" s="5">
        <f t="shared" ca="1" si="0"/>
        <v>40.075921908893797</v>
      </c>
      <c r="H77" s="5">
        <f t="shared" ca="1" si="2"/>
        <v>27.960650775633798</v>
      </c>
      <c r="I77" s="5">
        <f t="shared" ca="1" si="3"/>
        <v>27.960650775633798</v>
      </c>
      <c r="J77" s="5">
        <f t="shared" ca="1" si="1"/>
        <v>67.570498915401359</v>
      </c>
    </row>
    <row r="78" spans="1:10" x14ac:dyDescent="0.25">
      <c r="A78" vm="297">
        <f ca="1"/>
        <v>44364</v>
      </c>
      <c r="B78" vm="298">
        <f ca="1"/>
        <v>230.66</v>
      </c>
      <c r="C78" vm="299">
        <f ca="1"/>
        <v>226.88</v>
      </c>
      <c r="D78" vm="300">
        <f ca="1"/>
        <v>233.23</v>
      </c>
      <c r="E78" vm="301">
        <f ca="1"/>
        <v>226.35</v>
      </c>
      <c r="F78" vm="302">
        <f ca="1"/>
        <v>2589611</v>
      </c>
      <c r="G78" s="5">
        <f t="shared" ca="1" si="0"/>
        <v>51.072463768115952</v>
      </c>
      <c r="H78" s="5">
        <f t="shared" ca="1" si="2"/>
        <v>50.454086781029282</v>
      </c>
      <c r="I78" s="5">
        <f t="shared" ca="1" si="3"/>
        <v>37.835792659856217</v>
      </c>
      <c r="J78" s="5">
        <f t="shared" ca="1" si="1"/>
        <v>51.261320171440012</v>
      </c>
    </row>
    <row r="79" spans="1:10" x14ac:dyDescent="0.25">
      <c r="A79" vm="303">
        <f ca="1"/>
        <v>44365</v>
      </c>
      <c r="B79" vm="304">
        <f ca="1"/>
        <v>229.29</v>
      </c>
      <c r="C79" vm="305">
        <f ca="1"/>
        <v>226.92</v>
      </c>
      <c r="D79" vm="306">
        <f ca="1"/>
        <v>232.69</v>
      </c>
      <c r="E79" vm="254">
        <f ca="1"/>
        <v>226.5</v>
      </c>
      <c r="F79" vm="307">
        <f ca="1"/>
        <v>3265165</v>
      </c>
      <c r="G79" s="5">
        <f t="shared" ca="1" si="0"/>
        <v>43.130434782608681</v>
      </c>
      <c r="H79" s="5">
        <f t="shared" ca="1" si="2"/>
        <v>43.541876892028249</v>
      </c>
      <c r="I79" s="5">
        <f t="shared" ca="1" si="3"/>
        <v>32.652289065455896</v>
      </c>
      <c r="J79" s="5">
        <f t="shared" ca="1" si="1"/>
        <v>44.759606819872808</v>
      </c>
    </row>
    <row r="80" spans="1:10" x14ac:dyDescent="0.25">
      <c r="A80" vm="308">
        <f ca="1"/>
        <v>44368</v>
      </c>
      <c r="B80" vm="309">
        <f ca="1"/>
        <v>222.6</v>
      </c>
      <c r="C80" vm="310">
        <f ca="1"/>
        <v>223.14</v>
      </c>
      <c r="D80" vm="311">
        <f ca="1"/>
        <v>224.99</v>
      </c>
      <c r="E80" vm="312">
        <f ca="1"/>
        <v>218.7672</v>
      </c>
      <c r="F80" vm="313">
        <f ca="1"/>
        <v>4687569</v>
      </c>
      <c r="G80" s="5">
        <f t="shared" ca="1" si="0"/>
        <v>0</v>
      </c>
      <c r="H80" s="5">
        <f t="shared" ca="1" si="2"/>
        <v>9.7880928355196684</v>
      </c>
      <c r="I80" s="5">
        <f t="shared" ca="1" si="3"/>
        <v>7.3401437760120967</v>
      </c>
      <c r="J80" s="5">
        <f t="shared" ca="1" si="1"/>
        <v>31.400966183574877</v>
      </c>
    </row>
    <row r="81" spans="1:10" x14ac:dyDescent="0.25">
      <c r="A81" vm="314">
        <f ca="1"/>
        <v>44369</v>
      </c>
      <c r="B81" vm="315">
        <f ca="1"/>
        <v>222.47</v>
      </c>
      <c r="C81" vm="316">
        <f ca="1"/>
        <v>216.25</v>
      </c>
      <c r="D81" vm="317">
        <f ca="1"/>
        <v>223.15</v>
      </c>
      <c r="E81" vm="318">
        <f ca="1"/>
        <v>210.77</v>
      </c>
      <c r="F81" vm="319">
        <f ca="1"/>
        <v>6206112</v>
      </c>
      <c r="G81" s="5">
        <f t="shared" ca="1" si="0"/>
        <v>0</v>
      </c>
      <c r="H81" s="5">
        <f t="shared" ca="1" si="2"/>
        <v>9.8156182212581466</v>
      </c>
      <c r="I81" s="5">
        <f t="shared" ca="1" si="3"/>
        <v>6.8482784714339831</v>
      </c>
      <c r="J81" s="5">
        <f t="shared" ca="1" si="1"/>
        <v>14.376811594202893</v>
      </c>
    </row>
    <row r="82" spans="1:10" x14ac:dyDescent="0.25">
      <c r="A82" vm="320">
        <f ca="1"/>
        <v>44370</v>
      </c>
      <c r="B82" vm="321">
        <f ca="1"/>
        <v>226.01</v>
      </c>
      <c r="C82" vm="322">
        <f ca="1"/>
        <v>225.54</v>
      </c>
      <c r="D82" vm="323">
        <f ca="1"/>
        <v>230.5231</v>
      </c>
      <c r="E82" vm="324">
        <f ca="1"/>
        <v>224.5001</v>
      </c>
      <c r="F82" vm="325">
        <f ca="1"/>
        <v>3394664</v>
      </c>
      <c r="G82" s="5">
        <f t="shared" ca="1" si="0"/>
        <v>36.344969199178529</v>
      </c>
      <c r="H82" s="5">
        <f t="shared" ca="1" si="2"/>
        <v>29.01301518438175</v>
      </c>
      <c r="I82" s="5">
        <f t="shared" ca="1" si="3"/>
        <v>20.242149073023054</v>
      </c>
      <c r="J82" s="5">
        <f t="shared" ca="1" si="1"/>
        <v>12.11498973305951</v>
      </c>
    </row>
    <row r="83" spans="1:10" x14ac:dyDescent="0.25">
      <c r="A83" vm="326">
        <f ca="1"/>
        <v>44371</v>
      </c>
      <c r="B83" vm="327">
        <f ca="1"/>
        <v>229.93</v>
      </c>
      <c r="C83" vm="328">
        <f ca="1"/>
        <v>228.46</v>
      </c>
      <c r="D83" vm="329">
        <f ca="1"/>
        <v>230.04</v>
      </c>
      <c r="E83" vm="330">
        <f ca="1"/>
        <v>226.66499999999999</v>
      </c>
      <c r="F83" vm="331">
        <f ca="1"/>
        <v>2857722</v>
      </c>
      <c r="G83" s="5">
        <f t="shared" ca="1" si="0"/>
        <v>91.086691086691204</v>
      </c>
      <c r="H83" s="5">
        <f t="shared" ca="1" si="2"/>
        <v>50.271149674620453</v>
      </c>
      <c r="I83" s="5">
        <f t="shared" ca="1" si="3"/>
        <v>35.073779795686747</v>
      </c>
      <c r="J83" s="5">
        <f t="shared" ca="1" si="1"/>
        <v>42.477220095289908</v>
      </c>
    </row>
    <row r="84" spans="1:10" x14ac:dyDescent="0.25">
      <c r="A84" vm="332">
        <f ca="1"/>
        <v>44372</v>
      </c>
      <c r="B84" vm="333">
        <f ca="1"/>
        <v>224.54</v>
      </c>
      <c r="C84" vm="334">
        <f ca="1"/>
        <v>226.97</v>
      </c>
      <c r="D84" vm="335">
        <f ca="1"/>
        <v>227.82</v>
      </c>
      <c r="E84" vm="336">
        <f ca="1"/>
        <v>223.22</v>
      </c>
      <c r="F84" vm="337">
        <f ca="1"/>
        <v>2506957</v>
      </c>
      <c r="G84" s="5">
        <f t="shared" ca="1" si="0"/>
        <v>25.274725274725196</v>
      </c>
      <c r="H84" s="5">
        <f t="shared" ca="1" si="2"/>
        <v>21.041214750542277</v>
      </c>
      <c r="I84" s="5">
        <f t="shared" ca="1" si="3"/>
        <v>19.576185671039337</v>
      </c>
      <c r="J84" s="5">
        <f t="shared" ca="1" si="1"/>
        <v>50.90212852019831</v>
      </c>
    </row>
    <row r="85" spans="1:10" x14ac:dyDescent="0.25">
      <c r="A85" vm="338">
        <f ca="1"/>
        <v>44375</v>
      </c>
      <c r="B85" vm="339">
        <f ca="1"/>
        <v>246.69</v>
      </c>
      <c r="C85" vm="340">
        <f ca="1"/>
        <v>227.64</v>
      </c>
      <c r="D85" vm="341">
        <f ca="1"/>
        <v>248.06</v>
      </c>
      <c r="E85" vm="342">
        <f ca="1"/>
        <v>226.13</v>
      </c>
      <c r="F85" vm="343">
        <f ca="1"/>
        <v>7449035</v>
      </c>
      <c r="G85" s="5">
        <f t="shared" ca="1" si="0"/>
        <v>100</v>
      </c>
      <c r="H85" s="5">
        <f t="shared" ca="1" si="2"/>
        <v>100</v>
      </c>
      <c r="I85" s="5">
        <f t="shared" ca="1" si="3"/>
        <v>100</v>
      </c>
      <c r="J85" s="5">
        <f t="shared" ca="1" si="1"/>
        <v>72.12047212047213</v>
      </c>
    </row>
    <row r="86" spans="1:10" x14ac:dyDescent="0.25">
      <c r="A86" vm="344">
        <f ca="1"/>
        <v>44376</v>
      </c>
      <c r="B86" vm="345">
        <f ca="1"/>
        <v>254.9</v>
      </c>
      <c r="C86" vm="346">
        <f ca="1"/>
        <v>250.2</v>
      </c>
      <c r="D86" vm="347">
        <f ca="1"/>
        <v>261.14999999999998</v>
      </c>
      <c r="E86" vm="348">
        <f ca="1"/>
        <v>250.01</v>
      </c>
      <c r="F86" vm="349">
        <f ca="1"/>
        <v>7867552</v>
      </c>
      <c r="G86" s="5">
        <f t="shared" ca="1" si="0"/>
        <v>100</v>
      </c>
      <c r="H86" s="5">
        <f t="shared" ca="1" si="2"/>
        <v>100</v>
      </c>
      <c r="I86" s="5">
        <f t="shared" ca="1" si="3"/>
        <v>100</v>
      </c>
      <c r="J86" s="5">
        <f t="shared" ca="1" si="1"/>
        <v>75.091575091575066</v>
      </c>
    </row>
    <row r="87" spans="1:10" x14ac:dyDescent="0.25">
      <c r="A87" vm="350">
        <f ca="1"/>
        <v>44377</v>
      </c>
      <c r="B87" vm="351">
        <f ca="1"/>
        <v>253.3</v>
      </c>
      <c r="C87" vm="352">
        <f ca="1"/>
        <v>248.3</v>
      </c>
      <c r="D87" vm="353">
        <f ca="1"/>
        <v>254.67</v>
      </c>
      <c r="E87" vm="354">
        <f ca="1"/>
        <v>247</v>
      </c>
      <c r="F87" vm="355">
        <f ca="1"/>
        <v>4143487</v>
      </c>
      <c r="G87" s="5">
        <f t="shared" ca="1" si="0"/>
        <v>95.066296638914608</v>
      </c>
      <c r="H87" s="5">
        <f t="shared" ca="1" si="2"/>
        <v>95.066296638914608</v>
      </c>
      <c r="I87" s="5">
        <f t="shared" ca="1" si="3"/>
        <v>95.327102803738342</v>
      </c>
      <c r="J87" s="5">
        <f t="shared" ca="1" si="1"/>
        <v>98.355432212971536</v>
      </c>
    </row>
    <row r="88" spans="1:10" x14ac:dyDescent="0.25">
      <c r="A88" vm="356">
        <f ca="1"/>
        <v>44378</v>
      </c>
      <c r="B88" vm="357">
        <f ca="1"/>
        <v>241.44</v>
      </c>
      <c r="C88" vm="358">
        <f ca="1"/>
        <v>251.09</v>
      </c>
      <c r="D88" vm="359">
        <f ca="1"/>
        <v>255.15</v>
      </c>
      <c r="E88" vm="360">
        <f ca="1"/>
        <v>240.53</v>
      </c>
      <c r="F88" vm="361">
        <f ca="1"/>
        <v>3627357</v>
      </c>
      <c r="G88" s="5">
        <f t="shared" ca="1" si="0"/>
        <v>55.665349143610008</v>
      </c>
      <c r="H88" s="5">
        <f t="shared" ca="1" si="2"/>
        <v>58.495220474868937</v>
      </c>
      <c r="I88" s="5">
        <f t="shared" ca="1" si="3"/>
        <v>60.689252336448583</v>
      </c>
      <c r="J88" s="5">
        <f t="shared" ca="1" si="1"/>
        <v>83.577215260841527</v>
      </c>
    </row>
    <row r="89" spans="1:10" x14ac:dyDescent="0.25">
      <c r="A89" vm="362">
        <f ca="1"/>
        <v>44379</v>
      </c>
      <c r="B89" vm="363">
        <f ca="1"/>
        <v>240.72</v>
      </c>
      <c r="C89" vm="364">
        <f ca="1"/>
        <v>242</v>
      </c>
      <c r="D89" vm="365">
        <f ca="1"/>
        <v>246.8004</v>
      </c>
      <c r="E89" vm="366">
        <f ca="1"/>
        <v>238.88</v>
      </c>
      <c r="F89" vm="367">
        <f ca="1"/>
        <v>2328028</v>
      </c>
      <c r="G89" s="5">
        <f t="shared" ca="1" si="0"/>
        <v>53.293807641633727</v>
      </c>
      <c r="H89" s="5">
        <f t="shared" ca="1" si="2"/>
        <v>56.275053962380497</v>
      </c>
      <c r="I89" s="5">
        <f t="shared" ca="1" si="3"/>
        <v>58.586448598130836</v>
      </c>
      <c r="J89" s="5">
        <f t="shared" ca="1" si="1"/>
        <v>68.008484474719452</v>
      </c>
    </row>
    <row r="90" spans="1:10" x14ac:dyDescent="0.25">
      <c r="A90" vm="368">
        <f ca="1"/>
        <v>44383</v>
      </c>
      <c r="B90" vm="369">
        <f ca="1"/>
        <v>235.41</v>
      </c>
      <c r="C90" vm="370">
        <f ca="1"/>
        <v>243</v>
      </c>
      <c r="D90" vm="370">
        <f ca="1"/>
        <v>243</v>
      </c>
      <c r="E90" vm="371">
        <f ca="1"/>
        <v>234.02010000000001</v>
      </c>
      <c r="F90" vm="372">
        <f ca="1"/>
        <v>2212615</v>
      </c>
      <c r="G90" s="5">
        <f t="shared" ca="1" si="0"/>
        <v>35.803689064558633</v>
      </c>
      <c r="H90" s="5">
        <f t="shared" ca="1" si="2"/>
        <v>39.901325932778278</v>
      </c>
      <c r="I90" s="5">
        <f t="shared" ca="1" si="3"/>
        <v>43.078271028037371</v>
      </c>
      <c r="J90" s="5">
        <f t="shared" ca="1" si="1"/>
        <v>48.254281949934125</v>
      </c>
    </row>
    <row r="91" spans="1:10" x14ac:dyDescent="0.25">
      <c r="A91" vm="373">
        <f ca="1"/>
        <v>44384</v>
      </c>
      <c r="B91" vm="374">
        <f ca="1"/>
        <v>251.97</v>
      </c>
      <c r="C91" vm="375">
        <f ca="1"/>
        <v>238.96080000000001</v>
      </c>
      <c r="D91" vm="376">
        <f ca="1"/>
        <v>252.99</v>
      </c>
      <c r="E91" vm="377">
        <f ca="1"/>
        <v>232.33619999999999</v>
      </c>
      <c r="F91" vm="378">
        <f ca="1"/>
        <v>4804431</v>
      </c>
      <c r="G91" s="5">
        <f t="shared" ca="1" si="0"/>
        <v>84.966649563878889</v>
      </c>
      <c r="H91" s="5">
        <f t="shared" ca="1" si="2"/>
        <v>90.965155720012319</v>
      </c>
      <c r="I91" s="5">
        <f t="shared" ca="1" si="3"/>
        <v>91.134644478063521</v>
      </c>
      <c r="J91" s="5">
        <f t="shared" ca="1" si="1"/>
        <v>58.021382090023756</v>
      </c>
    </row>
    <row r="92" spans="1:10" x14ac:dyDescent="0.25">
      <c r="A92" vm="379">
        <f ca="1"/>
        <v>44385</v>
      </c>
      <c r="B92" vm="380">
        <f ca="1"/>
        <v>244.29</v>
      </c>
      <c r="C92" vm="174">
        <f ca="1"/>
        <v>239</v>
      </c>
      <c r="D92" vm="381">
        <f ca="1"/>
        <v>246.6</v>
      </c>
      <c r="E92" vm="382">
        <f ca="1"/>
        <v>233.61</v>
      </c>
      <c r="F92" vm="383">
        <f ca="1"/>
        <v>4349961</v>
      </c>
      <c r="G92" s="5">
        <f t="shared" ca="1" si="0"/>
        <v>45.561826577732127</v>
      </c>
      <c r="H92" s="5">
        <f t="shared" ca="1" si="2"/>
        <v>67.283379586802312</v>
      </c>
      <c r="I92" s="5">
        <f t="shared" ca="1" si="3"/>
        <v>67.89712556732222</v>
      </c>
      <c r="J92" s="5">
        <f t="shared" ca="1" si="1"/>
        <v>55.444055068723209</v>
      </c>
    </row>
    <row r="93" spans="1:10" x14ac:dyDescent="0.25">
      <c r="A93" vm="384">
        <f ca="1"/>
        <v>44386</v>
      </c>
      <c r="B93" vm="385">
        <f ca="1"/>
        <v>253.88</v>
      </c>
      <c r="C93" vm="386">
        <f ca="1"/>
        <v>245</v>
      </c>
      <c r="D93" vm="387">
        <f ca="1"/>
        <v>256.99</v>
      </c>
      <c r="E93" vm="388">
        <f ca="1"/>
        <v>244.21</v>
      </c>
      <c r="F93" vm="389">
        <f ca="1"/>
        <v>4457367</v>
      </c>
      <c r="G93" s="5">
        <f t="shared" ca="1" si="0"/>
        <v>100</v>
      </c>
      <c r="H93" s="5">
        <f t="shared" ca="1" si="2"/>
        <v>96.854764107308029</v>
      </c>
      <c r="I93" s="5">
        <f t="shared" ca="1" si="3"/>
        <v>96.854764107308029</v>
      </c>
      <c r="J93" s="5">
        <f t="shared" ca="1" si="1"/>
        <v>76.842825380537008</v>
      </c>
    </row>
    <row r="94" spans="1:10" x14ac:dyDescent="0.25">
      <c r="A94" vm="390">
        <f ca="1"/>
        <v>44389</v>
      </c>
      <c r="B94" vm="391">
        <f ca="1"/>
        <v>247.67</v>
      </c>
      <c r="C94" vm="392">
        <f ca="1"/>
        <v>254</v>
      </c>
      <c r="D94" vm="393">
        <f ca="1"/>
        <v>254.89</v>
      </c>
      <c r="E94" vm="394">
        <f ca="1"/>
        <v>246.83</v>
      </c>
      <c r="F94" vm="395">
        <f ca="1"/>
        <v>2222085</v>
      </c>
      <c r="G94" s="5">
        <f t="shared" ca="1" si="0"/>
        <v>66.377910124526224</v>
      </c>
      <c r="H94" s="5">
        <f t="shared" ca="1" si="2"/>
        <v>77.705827937095222</v>
      </c>
      <c r="I94" s="5">
        <f t="shared" ca="1" si="3"/>
        <v>77.705827937095222</v>
      </c>
      <c r="J94" s="5">
        <f t="shared" ca="1" si="1"/>
        <v>70.646578900752786</v>
      </c>
    </row>
    <row r="95" spans="1:10" x14ac:dyDescent="0.25">
      <c r="A95" vm="396">
        <f ca="1"/>
        <v>44390</v>
      </c>
      <c r="B95" vm="397">
        <f ca="1"/>
        <v>243.31</v>
      </c>
      <c r="C95" vm="398">
        <f ca="1"/>
        <v>245.51</v>
      </c>
      <c r="D95" vm="399">
        <f ca="1"/>
        <v>249.15</v>
      </c>
      <c r="E95" vm="400">
        <f ca="1"/>
        <v>242.93029999999999</v>
      </c>
      <c r="F95" vm="401">
        <f ca="1"/>
        <v>3307965</v>
      </c>
      <c r="G95" s="5">
        <f t="shared" ca="1" si="0"/>
        <v>42.77206280454795</v>
      </c>
      <c r="H95" s="5">
        <f t="shared" ca="1" si="2"/>
        <v>61.824769433465086</v>
      </c>
      <c r="I95" s="5">
        <f t="shared" ca="1" si="3"/>
        <v>64.261486278137525</v>
      </c>
      <c r="J95" s="5">
        <f t="shared" ca="1" si="1"/>
        <v>69.716657643024732</v>
      </c>
    </row>
    <row r="96" spans="1:10" x14ac:dyDescent="0.25">
      <c r="A96" vm="402">
        <f ca="1"/>
        <v>44391</v>
      </c>
      <c r="B96" vm="403">
        <f ca="1"/>
        <v>229.94</v>
      </c>
      <c r="C96" vm="404">
        <f ca="1"/>
        <v>244.9</v>
      </c>
      <c r="D96" vm="405">
        <f ca="1"/>
        <v>247.45</v>
      </c>
      <c r="E96" vm="406">
        <f ca="1"/>
        <v>229.16</v>
      </c>
      <c r="F96" vm="407">
        <f ca="1"/>
        <v>4808426</v>
      </c>
      <c r="G96" s="5">
        <f t="shared" ca="1" si="0"/>
        <v>0</v>
      </c>
      <c r="H96" s="5">
        <f t="shared" ca="1" si="2"/>
        <v>17.786561264822147</v>
      </c>
      <c r="I96" s="5">
        <f t="shared" ca="1" si="3"/>
        <v>23.034227567067521</v>
      </c>
      <c r="J96" s="5">
        <f t="shared" ca="1" si="1"/>
        <v>36.383324309691396</v>
      </c>
    </row>
    <row r="97" spans="1:10" x14ac:dyDescent="0.25">
      <c r="A97" vm="408">
        <f ca="1"/>
        <v>44392</v>
      </c>
      <c r="B97" vm="409">
        <f ca="1"/>
        <v>224.63</v>
      </c>
      <c r="C97" vm="403">
        <f ca="1"/>
        <v>229.94</v>
      </c>
      <c r="D97" vm="410">
        <f ca="1"/>
        <v>234.47</v>
      </c>
      <c r="E97" vm="411">
        <f ca="1"/>
        <v>220.37</v>
      </c>
      <c r="F97" vm="412">
        <f ca="1"/>
        <v>3635910</v>
      </c>
      <c r="G97" s="5">
        <f t="shared" ca="1" si="0"/>
        <v>0</v>
      </c>
      <c r="H97" s="5">
        <f t="shared" ca="1" si="2"/>
        <v>0.29644268774704663</v>
      </c>
      <c r="I97" s="5">
        <f t="shared" ca="1" si="3"/>
        <v>6.6604995374652978</v>
      </c>
      <c r="J97" s="5">
        <f t="shared" ca="1" si="1"/>
        <v>14.257354268182651</v>
      </c>
    </row>
    <row r="98" spans="1:10" x14ac:dyDescent="0.25">
      <c r="A98" vm="413">
        <f ca="1"/>
        <v>44393</v>
      </c>
      <c r="B98" vm="414">
        <f ca="1"/>
        <v>225.01</v>
      </c>
      <c r="C98" vm="415">
        <f ca="1"/>
        <v>227.2</v>
      </c>
      <c r="D98" vm="416">
        <f ca="1"/>
        <v>231.3</v>
      </c>
      <c r="E98" vm="417">
        <f ca="1"/>
        <v>220.6645</v>
      </c>
      <c r="F98" vm="418">
        <f ca="1"/>
        <v>3373060</v>
      </c>
      <c r="G98" s="5">
        <f t="shared" ca="1" si="0"/>
        <v>1.2991452991452834</v>
      </c>
      <c r="H98" s="5">
        <f t="shared" ca="1" si="2"/>
        <v>1.2553683515031229</v>
      </c>
      <c r="I98" s="5">
        <f t="shared" ca="1" si="3"/>
        <v>7.8322540857230702</v>
      </c>
      <c r="J98" s="5">
        <f t="shared" ca="1" si="1"/>
        <v>0.43304843304842783</v>
      </c>
    </row>
    <row r="99" spans="1:10" x14ac:dyDescent="0.25">
      <c r="A99" vm="419">
        <f ca="1"/>
        <v>44396</v>
      </c>
      <c r="B99" vm="420">
        <f ca="1"/>
        <v>220.61</v>
      </c>
      <c r="C99" vm="421">
        <f ca="1"/>
        <v>216.92</v>
      </c>
      <c r="D99" vm="422">
        <f ca="1"/>
        <v>221.89</v>
      </c>
      <c r="E99" vm="423">
        <f ca="1"/>
        <v>213.22</v>
      </c>
      <c r="F99" vm="424">
        <f ca="1"/>
        <v>3149313</v>
      </c>
      <c r="G99" s="5">
        <f t="shared" ca="1" si="0"/>
        <v>0</v>
      </c>
      <c r="H99" s="5">
        <f t="shared" ca="1" si="2"/>
        <v>0</v>
      </c>
      <c r="I99" s="5">
        <f t="shared" ca="1" si="3"/>
        <v>0</v>
      </c>
      <c r="J99" s="5">
        <f t="shared" ca="1" si="1"/>
        <v>0.43304843304842783</v>
      </c>
    </row>
    <row r="100" spans="1:10" x14ac:dyDescent="0.25">
      <c r="A100" vm="425">
        <f ca="1"/>
        <v>44397</v>
      </c>
      <c r="B100" vm="426">
        <f ca="1"/>
        <v>224.96</v>
      </c>
      <c r="C100" vm="427">
        <f ca="1"/>
        <v>216.71</v>
      </c>
      <c r="D100" vm="428">
        <f ca="1"/>
        <v>226.89</v>
      </c>
      <c r="E100" vm="429">
        <f ca="1"/>
        <v>213.23</v>
      </c>
      <c r="F100" vm="430">
        <f ca="1"/>
        <v>3104775</v>
      </c>
      <c r="G100" s="5">
        <f t="shared" ca="1" si="0"/>
        <v>16.075388026607534</v>
      </c>
      <c r="H100" s="5">
        <f t="shared" ca="1" si="2"/>
        <v>13.074842200180333</v>
      </c>
      <c r="I100" s="5">
        <f t="shared" ca="1" si="3"/>
        <v>12.685914260717396</v>
      </c>
      <c r="J100" s="5">
        <f t="shared" ca="1" si="1"/>
        <v>5.791511108584273</v>
      </c>
    </row>
    <row r="101" spans="1:10" x14ac:dyDescent="0.25">
      <c r="A101" vm="431">
        <f ca="1"/>
        <v>44398</v>
      </c>
      <c r="B101" vm="432">
        <f ca="1"/>
        <v>230.87</v>
      </c>
      <c r="C101" vm="433">
        <f ca="1"/>
        <v>231.69749999999999</v>
      </c>
      <c r="D101" vm="434">
        <f ca="1"/>
        <v>237.15</v>
      </c>
      <c r="E101" vm="435">
        <f ca="1"/>
        <v>229.19</v>
      </c>
      <c r="F101" vm="436">
        <f ca="1"/>
        <v>3677370</v>
      </c>
      <c r="G101" s="5">
        <f t="shared" ca="1" si="0"/>
        <v>45.19823788546254</v>
      </c>
      <c r="H101" s="5">
        <f t="shared" ca="1" si="2"/>
        <v>30.838593327321899</v>
      </c>
      <c r="I101" s="5">
        <f t="shared" ca="1" si="3"/>
        <v>29.921259842519664</v>
      </c>
      <c r="J101" s="5">
        <f t="shared" ca="1" si="1"/>
        <v>20.424541970690026</v>
      </c>
    </row>
    <row r="102" spans="1:10" x14ac:dyDescent="0.25">
      <c r="A102" vm="437">
        <f ca="1"/>
        <v>44399</v>
      </c>
      <c r="B102" vm="438">
        <f ca="1"/>
        <v>226.08</v>
      </c>
      <c r="C102" vm="439">
        <f ca="1"/>
        <v>232</v>
      </c>
      <c r="D102" vm="440">
        <f ca="1"/>
        <v>232.32</v>
      </c>
      <c r="E102" vm="441">
        <f ca="1"/>
        <v>224.5</v>
      </c>
      <c r="F102" vm="442">
        <f ca="1"/>
        <v>2551694</v>
      </c>
      <c r="G102" s="5">
        <f t="shared" ca="1" si="0"/>
        <v>53.313840155945456</v>
      </c>
      <c r="H102" s="5">
        <f t="shared" ca="1" si="2"/>
        <v>16.44123835287046</v>
      </c>
      <c r="I102" s="5">
        <f t="shared" ca="1" si="3"/>
        <v>15.952172645086032</v>
      </c>
      <c r="J102" s="5">
        <f t="shared" ca="1" si="1"/>
        <v>38.195822022671841</v>
      </c>
    </row>
    <row r="103" spans="1:10" x14ac:dyDescent="0.25">
      <c r="A103" vm="443">
        <f ca="1"/>
        <v>44400</v>
      </c>
      <c r="B103" vm="444">
        <f ca="1"/>
        <v>224.92</v>
      </c>
      <c r="C103" vm="269">
        <f ca="1"/>
        <v>226.22</v>
      </c>
      <c r="D103" vm="445">
        <f ca="1"/>
        <v>227.34649999999999</v>
      </c>
      <c r="E103" vm="446">
        <f ca="1"/>
        <v>222.73</v>
      </c>
      <c r="F103" vm="447">
        <f ca="1"/>
        <v>1574726</v>
      </c>
      <c r="G103" s="5">
        <f t="shared" ca="1" si="0"/>
        <v>42.007797270954953</v>
      </c>
      <c r="H103" s="5">
        <f t="shared" ca="1" si="2"/>
        <v>12.954613766155623</v>
      </c>
      <c r="I103" s="5">
        <f t="shared" ca="1" si="3"/>
        <v>12.569262175561317</v>
      </c>
      <c r="J103" s="5">
        <f t="shared" ca="1" si="1"/>
        <v>46.839958437454321</v>
      </c>
    </row>
    <row r="104" spans="1:10" x14ac:dyDescent="0.25">
      <c r="A104" vm="448">
        <f ca="1"/>
        <v>44403</v>
      </c>
      <c r="B104" vm="449">
        <f ca="1"/>
        <v>245.45</v>
      </c>
      <c r="C104" vm="450">
        <f ca="1"/>
        <v>240.08349999999999</v>
      </c>
      <c r="D104" vm="451">
        <f ca="1"/>
        <v>249.8</v>
      </c>
      <c r="E104" vm="452">
        <f ca="1"/>
        <v>237.88</v>
      </c>
      <c r="F104" vm="453">
        <f ca="1"/>
        <v>7615718</v>
      </c>
      <c r="G104" s="5">
        <f t="shared" ref="G104:G167" ca="1" si="4">((B104-MIN(B98:B104))/(MAX(B98:B104)-MIN(B98:B104)))*100</f>
        <v>100</v>
      </c>
      <c r="H104" s="5">
        <f t="shared" ca="1" si="2"/>
        <v>74.661857529305635</v>
      </c>
      <c r="I104" s="5">
        <f t="shared" ca="1" si="3"/>
        <v>72.440944881889706</v>
      </c>
      <c r="J104" s="5">
        <f t="shared" ca="1" si="1"/>
        <v>65.10721247563346</v>
      </c>
    </row>
    <row r="105" spans="1:10" x14ac:dyDescent="0.25">
      <c r="A105" vm="454">
        <f ca="1"/>
        <v>44404</v>
      </c>
      <c r="B105" vm="455">
        <f ca="1"/>
        <v>235.08</v>
      </c>
      <c r="C105" vm="370">
        <f ca="1"/>
        <v>243</v>
      </c>
      <c r="D105" vm="456">
        <f ca="1"/>
        <v>243.21</v>
      </c>
      <c r="E105" vm="457">
        <f ca="1"/>
        <v>229.12</v>
      </c>
      <c r="F105" vm="458">
        <f ca="1"/>
        <v>5636360</v>
      </c>
      <c r="G105" s="5">
        <f t="shared" ca="1" si="4"/>
        <v>58.252818035426792</v>
      </c>
      <c r="H105" s="5">
        <f t="shared" ca="1" si="2"/>
        <v>43.492636008416014</v>
      </c>
      <c r="I105" s="5">
        <f t="shared" ca="1" si="3"/>
        <v>42.198891805191025</v>
      </c>
      <c r="J105" s="5">
        <f t="shared" ref="J105:J168" ca="1" si="5">SUM(G103:G105)/3</f>
        <v>66.753538435460584</v>
      </c>
    </row>
    <row r="106" spans="1:10" x14ac:dyDescent="0.25">
      <c r="A106" vm="459">
        <f ca="1"/>
        <v>44405</v>
      </c>
      <c r="B106" vm="460">
        <f ca="1"/>
        <v>241.75</v>
      </c>
      <c r="C106" vm="461">
        <f ca="1"/>
        <v>240.3</v>
      </c>
      <c r="D106" vm="462">
        <f ca="1"/>
        <v>242.8657</v>
      </c>
      <c r="E106" vm="463">
        <f ca="1"/>
        <v>238.03</v>
      </c>
      <c r="F106" vm="464">
        <f ca="1"/>
        <v>2065223</v>
      </c>
      <c r="G106" s="5">
        <f t="shared" ca="1" si="4"/>
        <v>81.977593765221684</v>
      </c>
      <c r="H106" s="5">
        <f t="shared" ca="1" si="2"/>
        <v>63.540727382025842</v>
      </c>
      <c r="I106" s="5">
        <f t="shared" ca="1" si="3"/>
        <v>63.540727382025842</v>
      </c>
      <c r="J106" s="5">
        <f t="shared" ca="1" si="5"/>
        <v>80.076803933549499</v>
      </c>
    </row>
    <row r="107" spans="1:10" x14ac:dyDescent="0.25">
      <c r="A107" vm="465">
        <f ca="1"/>
        <v>44406</v>
      </c>
      <c r="B107" vm="466">
        <f ca="1"/>
        <v>235.78</v>
      </c>
      <c r="C107" vm="467">
        <f ca="1"/>
        <v>241.77</v>
      </c>
      <c r="D107" vm="468">
        <f ca="1"/>
        <v>245.15989999999999</v>
      </c>
      <c r="E107" vm="469">
        <f ca="1"/>
        <v>235.33</v>
      </c>
      <c r="F107" vm="470">
        <f ca="1"/>
        <v>2453058</v>
      </c>
      <c r="G107" s="5">
        <f t="shared" ca="1" si="4"/>
        <v>52.898197759376586</v>
      </c>
      <c r="H107" s="5">
        <f t="shared" ca="1" si="2"/>
        <v>56.060606060606069</v>
      </c>
      <c r="I107" s="5">
        <f t="shared" ca="1" si="3"/>
        <v>45.596633603847295</v>
      </c>
      <c r="J107" s="5">
        <f t="shared" ca="1" si="5"/>
        <v>64.376203186675028</v>
      </c>
    </row>
    <row r="108" spans="1:10" x14ac:dyDescent="0.25">
      <c r="A108" vm="471">
        <f ca="1"/>
        <v>44407</v>
      </c>
      <c r="B108" vm="472">
        <f ca="1"/>
        <v>236.58</v>
      </c>
      <c r="C108" vm="473">
        <f ca="1"/>
        <v>233.28</v>
      </c>
      <c r="D108" vm="474">
        <f ca="1"/>
        <v>238.07</v>
      </c>
      <c r="E108" vm="475">
        <f ca="1"/>
        <v>231.8956</v>
      </c>
      <c r="F108" vm="476">
        <f ca="1"/>
        <v>2041063</v>
      </c>
      <c r="G108" s="5">
        <f t="shared" ca="1" si="4"/>
        <v>56.794934242571962</v>
      </c>
      <c r="H108" s="5">
        <f t="shared" ca="1" si="2"/>
        <v>64.291465378421961</v>
      </c>
      <c r="I108" s="5">
        <f t="shared" ca="1" si="3"/>
        <v>48.001202284340273</v>
      </c>
      <c r="J108" s="5">
        <f t="shared" ca="1" si="5"/>
        <v>63.890241922390082</v>
      </c>
    </row>
    <row r="109" spans="1:10" x14ac:dyDescent="0.25">
      <c r="A109" vm="477">
        <f ca="1"/>
        <v>44410</v>
      </c>
      <c r="B109" vm="478">
        <f ca="1"/>
        <v>235.4</v>
      </c>
      <c r="C109" vm="479">
        <f ca="1"/>
        <v>237.28</v>
      </c>
      <c r="D109" vm="480">
        <f ca="1"/>
        <v>240.37649999999999</v>
      </c>
      <c r="E109" vm="481">
        <f ca="1"/>
        <v>233.8</v>
      </c>
      <c r="F109" vm="482">
        <f ca="1"/>
        <v>2151346</v>
      </c>
      <c r="G109" s="5">
        <f t="shared" ca="1" si="4"/>
        <v>51.047247929858827</v>
      </c>
      <c r="H109" s="5">
        <f t="shared" ca="1" si="2"/>
        <v>59.541062801932398</v>
      </c>
      <c r="I109" s="5">
        <f t="shared" ca="1" si="3"/>
        <v>44.454463480613164</v>
      </c>
      <c r="J109" s="5">
        <f t="shared" ca="1" si="5"/>
        <v>53.580126643935792</v>
      </c>
    </row>
    <row r="110" spans="1:10" x14ac:dyDescent="0.25">
      <c r="A110" vm="483">
        <f ca="1"/>
        <v>44411</v>
      </c>
      <c r="B110" vm="484">
        <f ca="1"/>
        <v>230.18</v>
      </c>
      <c r="C110" vm="485">
        <f ca="1"/>
        <v>233.87</v>
      </c>
      <c r="D110" vm="486">
        <f ca="1"/>
        <v>235.68989999999999</v>
      </c>
      <c r="E110" vm="487">
        <f ca="1"/>
        <v>226.91</v>
      </c>
      <c r="F110" vm="488">
        <f ca="1"/>
        <v>2850545</v>
      </c>
      <c r="G110" s="5">
        <f t="shared" ca="1" si="4"/>
        <v>0</v>
      </c>
      <c r="H110" s="5">
        <f t="shared" ca="1" si="2"/>
        <v>38.526570048309189</v>
      </c>
      <c r="I110" s="5">
        <f t="shared" ca="1" si="3"/>
        <v>28.764652840396749</v>
      </c>
      <c r="J110" s="5">
        <f t="shared" ca="1" si="5"/>
        <v>35.947394057476934</v>
      </c>
    </row>
    <row r="111" spans="1:10" x14ac:dyDescent="0.25">
      <c r="A111" vm="489">
        <f ca="1"/>
        <v>44412</v>
      </c>
      <c r="B111" vm="490">
        <f ca="1"/>
        <v>244.36</v>
      </c>
      <c r="C111" vm="491">
        <f ca="1"/>
        <v>231.06</v>
      </c>
      <c r="D111" vm="492">
        <f ca="1"/>
        <v>245.4683</v>
      </c>
      <c r="E111" vm="493">
        <f ca="1"/>
        <v>229.85</v>
      </c>
      <c r="F111" vm="494">
        <f ca="1"/>
        <v>3684694</v>
      </c>
      <c r="G111" s="5">
        <f t="shared" ca="1" si="4"/>
        <v>100</v>
      </c>
      <c r="H111" s="5">
        <f t="shared" ref="H111:H174" ca="1" si="6">((B111-MIN(B98:B111))/(MAX(B98:B111)-MIN(B98:B111)))*100</f>
        <v>95.611916264090269</v>
      </c>
      <c r="I111" s="5">
        <f t="shared" ca="1" si="3"/>
        <v>71.385632702134089</v>
      </c>
      <c r="J111" s="5">
        <f t="shared" ca="1" si="5"/>
        <v>50.349082643286273</v>
      </c>
    </row>
    <row r="112" spans="1:10" x14ac:dyDescent="0.25">
      <c r="A112" vm="495">
        <f ca="1"/>
        <v>44413</v>
      </c>
      <c r="B112" vm="496">
        <f ca="1"/>
        <v>255.5</v>
      </c>
      <c r="C112" vm="282">
        <f ca="1"/>
        <v>239.76</v>
      </c>
      <c r="D112" vm="497">
        <f ca="1"/>
        <v>258.31</v>
      </c>
      <c r="E112" vm="498">
        <f ca="1"/>
        <v>237.59</v>
      </c>
      <c r="F112" vm="499">
        <f ca="1"/>
        <v>6017849</v>
      </c>
      <c r="G112" s="5">
        <f t="shared" ca="1" si="4"/>
        <v>100</v>
      </c>
      <c r="H112" s="5">
        <f t="shared" ca="1" si="6"/>
        <v>100</v>
      </c>
      <c r="I112" s="5">
        <f t="shared" ca="1" si="3"/>
        <v>100</v>
      </c>
      <c r="J112" s="5">
        <f t="shared" ca="1" si="5"/>
        <v>66.666666666666671</v>
      </c>
    </row>
    <row r="113" spans="1:10" x14ac:dyDescent="0.25">
      <c r="A113" vm="500">
        <f ca="1"/>
        <v>44414</v>
      </c>
      <c r="B113" vm="501">
        <f ca="1"/>
        <v>258.26</v>
      </c>
      <c r="C113" vm="496">
        <f ca="1"/>
        <v>255.5</v>
      </c>
      <c r="D113" vm="502">
        <f ca="1"/>
        <v>263.89999999999998</v>
      </c>
      <c r="E113" vm="503">
        <f ca="1"/>
        <v>250.23</v>
      </c>
      <c r="F113" vm="504">
        <f ca="1"/>
        <v>5579943</v>
      </c>
      <c r="G113" s="5">
        <f t="shared" ca="1" si="4"/>
        <v>100</v>
      </c>
      <c r="H113" s="5">
        <f t="shared" ca="1" si="6"/>
        <v>100</v>
      </c>
      <c r="I113" s="5">
        <f t="shared" ca="1" si="3"/>
        <v>100</v>
      </c>
      <c r="J113" s="5">
        <f t="shared" ca="1" si="5"/>
        <v>100</v>
      </c>
    </row>
    <row r="114" spans="1:10" x14ac:dyDescent="0.25">
      <c r="A114" vm="505">
        <f ca="1"/>
        <v>44417</v>
      </c>
      <c r="B114" vm="506">
        <f ca="1"/>
        <v>280.47000000000003</v>
      </c>
      <c r="C114" vm="507">
        <f ca="1"/>
        <v>267.85000000000002</v>
      </c>
      <c r="D114" vm="508">
        <f ca="1"/>
        <v>282.43</v>
      </c>
      <c r="E114" vm="509">
        <f ca="1"/>
        <v>267.5</v>
      </c>
      <c r="F114" vm="510">
        <f ca="1"/>
        <v>8892383</v>
      </c>
      <c r="G114" s="5">
        <f t="shared" ca="1" si="4"/>
        <v>100</v>
      </c>
      <c r="H114" s="5">
        <f t="shared" ca="1" si="6"/>
        <v>100</v>
      </c>
      <c r="I114" s="5">
        <f t="shared" ca="1" si="3"/>
        <v>100</v>
      </c>
      <c r="J114" s="5">
        <f t="shared" ca="1" si="5"/>
        <v>100</v>
      </c>
    </row>
    <row r="115" spans="1:10" x14ac:dyDescent="0.25">
      <c r="A115" vm="511">
        <f ca="1"/>
        <v>44418</v>
      </c>
      <c r="B115" vm="512">
        <f ca="1"/>
        <v>269.67</v>
      </c>
      <c r="C115" vm="513">
        <f ca="1"/>
        <v>280.67</v>
      </c>
      <c r="D115" vm="514">
        <f ca="1"/>
        <v>281.5</v>
      </c>
      <c r="E115" vm="515">
        <f ca="1"/>
        <v>264.25</v>
      </c>
      <c r="F115" vm="516">
        <f ca="1"/>
        <v>7723436</v>
      </c>
      <c r="G115" s="5">
        <f t="shared" ca="1" si="4"/>
        <v>78.524557566116513</v>
      </c>
      <c r="H115" s="5">
        <f t="shared" ca="1" si="6"/>
        <v>80.558055805580551</v>
      </c>
      <c r="I115" s="5">
        <f t="shared" ca="1" si="3"/>
        <v>81.957901770798514</v>
      </c>
      <c r="J115" s="5">
        <f t="shared" ca="1" si="5"/>
        <v>92.841519188705504</v>
      </c>
    </row>
    <row r="116" spans="1:10" x14ac:dyDescent="0.25">
      <c r="A116" vm="517">
        <f ca="1"/>
        <v>44419</v>
      </c>
      <c r="B116" vm="518">
        <f ca="1"/>
        <v>278.39999999999998</v>
      </c>
      <c r="C116" vm="519">
        <f ca="1"/>
        <v>282.33800000000002</v>
      </c>
      <c r="D116" vm="520">
        <f ca="1"/>
        <v>294</v>
      </c>
      <c r="E116" vm="521">
        <f ca="1"/>
        <v>274.3501</v>
      </c>
      <c r="F116" vm="522">
        <f ca="1"/>
        <v>13998306</v>
      </c>
      <c r="G116" s="5">
        <f t="shared" ca="1" si="4"/>
        <v>95.883873533505565</v>
      </c>
      <c r="H116" s="5">
        <f t="shared" ca="1" si="6"/>
        <v>96.273627362736192</v>
      </c>
      <c r="I116" s="5">
        <f t="shared" ca="1" si="3"/>
        <v>96.541931172736312</v>
      </c>
      <c r="J116" s="5">
        <f t="shared" ca="1" si="5"/>
        <v>91.469477033207355</v>
      </c>
    </row>
    <row r="117" spans="1:10" x14ac:dyDescent="0.25">
      <c r="A117" vm="523">
        <f ca="1"/>
        <v>44420</v>
      </c>
      <c r="B117" vm="524">
        <f ca="1"/>
        <v>256.5</v>
      </c>
      <c r="C117" vm="525">
        <f ca="1"/>
        <v>266.39</v>
      </c>
      <c r="D117" vm="526">
        <f ca="1"/>
        <v>267.75</v>
      </c>
      <c r="E117" vm="527">
        <f ca="1"/>
        <v>255.2</v>
      </c>
      <c r="F117" vm="528">
        <f ca="1"/>
        <v>8266747</v>
      </c>
      <c r="G117" s="5">
        <f t="shared" ca="1" si="4"/>
        <v>33.619495984491785</v>
      </c>
      <c r="H117" s="5">
        <f t="shared" ca="1" si="6"/>
        <v>52.336448598130801</v>
      </c>
      <c r="I117" s="5">
        <f t="shared" ref="I117:I180" ca="1" si="7">((B117-MIN(B98:B117))/(MAX(B98:B117)-MIN(B98:B117)))*100</f>
        <v>59.956565319077818</v>
      </c>
      <c r="J117" s="5">
        <f t="shared" ca="1" si="5"/>
        <v>69.34264236137129</v>
      </c>
    </row>
    <row r="118" spans="1:10" x14ac:dyDescent="0.25">
      <c r="A118" vm="529">
        <f ca="1"/>
        <v>44421</v>
      </c>
      <c r="B118" vm="530">
        <f ca="1"/>
        <v>261.25</v>
      </c>
      <c r="C118" vm="531">
        <f ca="1"/>
        <v>262.82</v>
      </c>
      <c r="D118" vm="532">
        <f ca="1"/>
        <v>266.5</v>
      </c>
      <c r="E118" vm="533">
        <f ca="1"/>
        <v>259.97000000000003</v>
      </c>
      <c r="F118" vm="534">
        <f ca="1"/>
        <v>4472802</v>
      </c>
      <c r="G118" s="5">
        <f t="shared" ca="1" si="4"/>
        <v>23.027633159791723</v>
      </c>
      <c r="H118" s="5">
        <f t="shared" ca="1" si="6"/>
        <v>61.78166633525548</v>
      </c>
      <c r="I118" s="5">
        <f t="shared" ca="1" si="7"/>
        <v>67.891747410624745</v>
      </c>
      <c r="J118" s="5">
        <f t="shared" ca="1" si="5"/>
        <v>50.843667559263025</v>
      </c>
    </row>
    <row r="119" spans="1:10" x14ac:dyDescent="0.25">
      <c r="A119" vm="535">
        <f ca="1"/>
        <v>44424</v>
      </c>
      <c r="B119" vm="536">
        <f ca="1"/>
        <v>256.83</v>
      </c>
      <c r="C119" vm="537">
        <f ca="1"/>
        <v>265.26</v>
      </c>
      <c r="D119" vm="538">
        <f ca="1"/>
        <v>265.43</v>
      </c>
      <c r="E119" vm="539">
        <f ca="1"/>
        <v>253.6018</v>
      </c>
      <c r="F119" vm="540">
        <f ca="1"/>
        <v>3241136</v>
      </c>
      <c r="G119" s="5">
        <f t="shared" ca="1" si="4"/>
        <v>1.3767209011263402</v>
      </c>
      <c r="H119" s="5">
        <f t="shared" ca="1" si="6"/>
        <v>52.992642672499436</v>
      </c>
      <c r="I119" s="5">
        <f t="shared" ca="1" si="7"/>
        <v>57.443744374437401</v>
      </c>
      <c r="J119" s="5">
        <f t="shared" ca="1" si="5"/>
        <v>19.34128334846995</v>
      </c>
    </row>
    <row r="120" spans="1:10" x14ac:dyDescent="0.25">
      <c r="A120" vm="541">
        <f ca="1"/>
        <v>44425</v>
      </c>
      <c r="B120" vm="542">
        <f ca="1"/>
        <v>250.8</v>
      </c>
      <c r="C120" vm="543">
        <f ca="1"/>
        <v>253.14</v>
      </c>
      <c r="D120" vm="544">
        <f ca="1"/>
        <v>260.74</v>
      </c>
      <c r="E120" vm="545">
        <f ca="1"/>
        <v>246.23</v>
      </c>
      <c r="F120" vm="546">
        <f ca="1"/>
        <v>3101977</v>
      </c>
      <c r="G120" s="5">
        <f t="shared" ca="1" si="4"/>
        <v>0</v>
      </c>
      <c r="H120" s="5">
        <f t="shared" ca="1" si="6"/>
        <v>41.002187313581224</v>
      </c>
      <c r="I120" s="5">
        <f t="shared" ca="1" si="7"/>
        <v>46.5886588658866</v>
      </c>
      <c r="J120" s="5">
        <f t="shared" ca="1" si="5"/>
        <v>8.1347846869726883</v>
      </c>
    </row>
    <row r="121" spans="1:10" x14ac:dyDescent="0.25">
      <c r="A121" vm="547">
        <f ca="1"/>
        <v>44426</v>
      </c>
      <c r="B121" vm="548">
        <f ca="1"/>
        <v>244.39</v>
      </c>
      <c r="C121" vm="549">
        <f ca="1"/>
        <v>249</v>
      </c>
      <c r="D121" vm="550">
        <f ca="1"/>
        <v>254.4</v>
      </c>
      <c r="E121" vm="551">
        <f ca="1"/>
        <v>243.76</v>
      </c>
      <c r="F121" vm="552">
        <f ca="1"/>
        <v>2564969</v>
      </c>
      <c r="G121" s="5">
        <f t="shared" ca="1" si="4"/>
        <v>0</v>
      </c>
      <c r="H121" s="5">
        <f t="shared" ca="1" si="6"/>
        <v>28.256114535692927</v>
      </c>
      <c r="I121" s="5">
        <f t="shared" ca="1" si="7"/>
        <v>35.049504950495027</v>
      </c>
      <c r="J121" s="5">
        <f t="shared" ca="1" si="5"/>
        <v>0.45890696704211337</v>
      </c>
    </row>
    <row r="122" spans="1:10" x14ac:dyDescent="0.25">
      <c r="A122" vm="553">
        <f ca="1"/>
        <v>44427</v>
      </c>
      <c r="B122" vm="168">
        <f ca="1"/>
        <v>248.24</v>
      </c>
      <c r="C122" vm="554">
        <f ca="1"/>
        <v>240.6</v>
      </c>
      <c r="D122" vm="555">
        <f ca="1"/>
        <v>249.77</v>
      </c>
      <c r="E122" vm="556">
        <f ca="1"/>
        <v>239.19159999999999</v>
      </c>
      <c r="F122" vm="557">
        <f ca="1"/>
        <v>3247230</v>
      </c>
      <c r="G122" s="5">
        <f t="shared" ca="1" si="4"/>
        <v>11.320199941193836</v>
      </c>
      <c r="H122" s="5">
        <f t="shared" ca="1" si="6"/>
        <v>35.911712069994024</v>
      </c>
      <c r="I122" s="5">
        <f t="shared" ca="1" si="7"/>
        <v>41.980198019801989</v>
      </c>
      <c r="J122" s="5">
        <f t="shared" ca="1" si="5"/>
        <v>3.7733999803979454</v>
      </c>
    </row>
    <row r="123" spans="1:10" x14ac:dyDescent="0.25">
      <c r="A123" vm="558">
        <f ca="1"/>
        <v>44428</v>
      </c>
      <c r="B123" vm="559">
        <f ca="1"/>
        <v>257.32</v>
      </c>
      <c r="C123" vm="560">
        <f ca="1"/>
        <v>252</v>
      </c>
      <c r="D123" vm="561">
        <f ca="1"/>
        <v>260.62</v>
      </c>
      <c r="E123" vm="562">
        <f ca="1"/>
        <v>251.42</v>
      </c>
      <c r="F123" vm="563">
        <f ca="1"/>
        <v>4031097</v>
      </c>
      <c r="G123" s="5">
        <f t="shared" ca="1" si="4"/>
        <v>76.690391459074718</v>
      </c>
      <c r="H123" s="5">
        <f t="shared" ca="1" si="6"/>
        <v>53.966991449592314</v>
      </c>
      <c r="I123" s="5">
        <f t="shared" ca="1" si="7"/>
        <v>53.966991449592314</v>
      </c>
      <c r="J123" s="5">
        <f t="shared" ca="1" si="5"/>
        <v>29.336863800089517</v>
      </c>
    </row>
    <row r="124" spans="1:10" x14ac:dyDescent="0.25">
      <c r="A124" vm="564">
        <f ca="1"/>
        <v>44431</v>
      </c>
      <c r="B124" vm="565">
        <f ca="1"/>
        <v>256</v>
      </c>
      <c r="C124" vm="566">
        <f ca="1"/>
        <v>263.66629999999998</v>
      </c>
      <c r="D124" vm="532">
        <f ca="1"/>
        <v>266.5</v>
      </c>
      <c r="E124" vm="567">
        <f ca="1"/>
        <v>255</v>
      </c>
      <c r="F124" vm="568">
        <f ca="1"/>
        <v>5705279</v>
      </c>
      <c r="G124" s="5">
        <f t="shared" ca="1" si="4"/>
        <v>68.861209964412836</v>
      </c>
      <c r="H124" s="5">
        <f t="shared" ca="1" si="6"/>
        <v>32.234837995015184</v>
      </c>
      <c r="I124" s="5">
        <f t="shared" ca="1" si="7"/>
        <v>51.342215152117689</v>
      </c>
      <c r="J124" s="5">
        <f t="shared" ca="1" si="5"/>
        <v>52.290600454893799</v>
      </c>
    </row>
    <row r="125" spans="1:10" x14ac:dyDescent="0.25">
      <c r="A125" vm="569">
        <f ca="1"/>
        <v>44432</v>
      </c>
      <c r="B125" vm="570">
        <f ca="1"/>
        <v>259.27999999999997</v>
      </c>
      <c r="C125" vm="387">
        <f ca="1"/>
        <v>256.99</v>
      </c>
      <c r="D125" vm="571">
        <f ca="1"/>
        <v>260.24990000000003</v>
      </c>
      <c r="E125" vm="572">
        <f ca="1"/>
        <v>253.2</v>
      </c>
      <c r="F125" vm="573">
        <f ca="1"/>
        <v>3982757</v>
      </c>
      <c r="G125" s="5">
        <f t="shared" ca="1" si="4"/>
        <v>100</v>
      </c>
      <c r="H125" s="5">
        <f t="shared" ca="1" si="6"/>
        <v>41.269401330376851</v>
      </c>
      <c r="I125" s="5">
        <f t="shared" ca="1" si="7"/>
        <v>57.864386557963719</v>
      </c>
      <c r="J125" s="5">
        <f t="shared" ca="1" si="5"/>
        <v>81.850533807829194</v>
      </c>
    </row>
    <row r="126" spans="1:10" x14ac:dyDescent="0.25">
      <c r="A126" vm="574">
        <f ca="1"/>
        <v>44433</v>
      </c>
      <c r="B126" vm="575">
        <f ca="1"/>
        <v>256.77</v>
      </c>
      <c r="C126" vm="576">
        <f ca="1"/>
        <v>257</v>
      </c>
      <c r="D126" vm="577">
        <f ca="1"/>
        <v>262.11</v>
      </c>
      <c r="E126" vm="565">
        <f ca="1"/>
        <v>256</v>
      </c>
      <c r="F126" vm="578">
        <f ca="1"/>
        <v>2675110</v>
      </c>
      <c r="G126" s="5">
        <f t="shared" ca="1" si="4"/>
        <v>83.143049026192116</v>
      </c>
      <c r="H126" s="5">
        <f t="shared" ca="1" si="6"/>
        <v>34.312638580931214</v>
      </c>
      <c r="I126" s="5">
        <f t="shared" ca="1" si="7"/>
        <v>52.873334658977853</v>
      </c>
      <c r="J126" s="5">
        <f t="shared" ca="1" si="5"/>
        <v>84.001419663534989</v>
      </c>
    </row>
    <row r="127" spans="1:10" x14ac:dyDescent="0.25">
      <c r="A127" vm="579">
        <f ca="1"/>
        <v>44434</v>
      </c>
      <c r="B127" vm="580">
        <f ca="1"/>
        <v>248.54</v>
      </c>
      <c r="C127" vm="581">
        <f ca="1"/>
        <v>253.21</v>
      </c>
      <c r="D127" vm="527">
        <f ca="1"/>
        <v>255.2</v>
      </c>
      <c r="E127" vm="582">
        <f ca="1"/>
        <v>248.5</v>
      </c>
      <c r="F127" vm="583">
        <f ca="1"/>
        <v>3038888</v>
      </c>
      <c r="G127" s="5">
        <f t="shared" ca="1" si="4"/>
        <v>27.871054398925516</v>
      </c>
      <c r="H127" s="5">
        <f t="shared" ca="1" si="6"/>
        <v>11.502217294900225</v>
      </c>
      <c r="I127" s="5">
        <f t="shared" ca="1" si="7"/>
        <v>36.508252137601865</v>
      </c>
      <c r="J127" s="5">
        <f t="shared" ca="1" si="5"/>
        <v>70.338034475039208</v>
      </c>
    </row>
    <row r="128" spans="1:10" x14ac:dyDescent="0.25">
      <c r="A128" vm="584">
        <f ca="1"/>
        <v>44435</v>
      </c>
      <c r="B128" vm="585">
        <f ca="1"/>
        <v>259.12</v>
      </c>
      <c r="C128" vm="212">
        <f ca="1"/>
        <v>249.39</v>
      </c>
      <c r="D128" vm="586">
        <f ca="1"/>
        <v>259.67</v>
      </c>
      <c r="E128" vm="587">
        <f ca="1"/>
        <v>248.08629999999999</v>
      </c>
      <c r="F128" vm="588">
        <f ca="1"/>
        <v>3201369</v>
      </c>
      <c r="G128" s="5">
        <f t="shared" ca="1" si="4"/>
        <v>98.550724637681441</v>
      </c>
      <c r="H128" s="5">
        <f t="shared" ca="1" si="6"/>
        <v>43.310790943840111</v>
      </c>
      <c r="I128" s="5">
        <f t="shared" ca="1" si="7"/>
        <v>57.546231855239583</v>
      </c>
      <c r="J128" s="5">
        <f t="shared" ca="1" si="5"/>
        <v>69.854942687599689</v>
      </c>
    </row>
    <row r="129" spans="1:10" x14ac:dyDescent="0.25">
      <c r="A129" vm="589">
        <f ca="1"/>
        <v>44438</v>
      </c>
      <c r="B129" vm="590">
        <f ca="1"/>
        <v>262.66000000000003</v>
      </c>
      <c r="C129" vm="591">
        <f ca="1"/>
        <v>256.34820000000002</v>
      </c>
      <c r="D129" vm="592">
        <f ca="1"/>
        <v>263.33690000000001</v>
      </c>
      <c r="E129" vm="593">
        <f ca="1"/>
        <v>256.25009999999997</v>
      </c>
      <c r="F129" vm="594">
        <f ca="1"/>
        <v>2687570</v>
      </c>
      <c r="G129" s="5">
        <f t="shared" ca="1" si="4"/>
        <v>100</v>
      </c>
      <c r="H129" s="5">
        <f t="shared" ca="1" si="6"/>
        <v>53.719494266392367</v>
      </c>
      <c r="I129" s="5">
        <f t="shared" ca="1" si="7"/>
        <v>64.585404653012532</v>
      </c>
      <c r="J129" s="5">
        <f t="shared" ca="1" si="5"/>
        <v>75.473926345535645</v>
      </c>
    </row>
    <row r="130" spans="1:10" x14ac:dyDescent="0.25">
      <c r="A130" vm="595">
        <f ca="1"/>
        <v>44439</v>
      </c>
      <c r="B130" vm="596">
        <f ca="1"/>
        <v>259</v>
      </c>
      <c r="C130" vm="597">
        <f ca="1"/>
        <v>260.0172</v>
      </c>
      <c r="D130" vm="598">
        <f ca="1"/>
        <v>263.39999999999998</v>
      </c>
      <c r="E130" vm="599">
        <f ca="1"/>
        <v>257.18</v>
      </c>
      <c r="F130" vm="600">
        <f ca="1"/>
        <v>2493804</v>
      </c>
      <c r="G130" s="5">
        <f t="shared" ca="1" si="4"/>
        <v>74.079320113314324</v>
      </c>
      <c r="H130" s="5">
        <f t="shared" ca="1" si="6"/>
        <v>79.96715927750401</v>
      </c>
      <c r="I130" s="5">
        <f t="shared" ca="1" si="7"/>
        <v>40.542785931874775</v>
      </c>
      <c r="J130" s="5">
        <f t="shared" ca="1" si="5"/>
        <v>90.876681583665246</v>
      </c>
    </row>
    <row r="131" spans="1:10" x14ac:dyDescent="0.25">
      <c r="A131" vm="601">
        <f ca="1"/>
        <v>44440</v>
      </c>
      <c r="B131" vm="602">
        <f ca="1"/>
        <v>265.89999999999998</v>
      </c>
      <c r="C131" vm="603">
        <f ca="1"/>
        <v>260.31270000000001</v>
      </c>
      <c r="D131" vm="604">
        <f ca="1"/>
        <v>272.10000000000002</v>
      </c>
      <c r="E131" vm="605">
        <f ca="1"/>
        <v>258.63010000000003</v>
      </c>
      <c r="F131" vm="606">
        <f ca="1"/>
        <v>4789631</v>
      </c>
      <c r="G131" s="5">
        <f t="shared" ca="1" si="4"/>
        <v>100</v>
      </c>
      <c r="H131" s="5">
        <f t="shared" ca="1" si="6"/>
        <v>100</v>
      </c>
      <c r="I131" s="5">
        <f t="shared" ca="1" si="7"/>
        <v>59.617516629711666</v>
      </c>
      <c r="J131" s="5">
        <f t="shared" ca="1" si="5"/>
        <v>91.359773371104779</v>
      </c>
    </row>
    <row r="132" spans="1:10" x14ac:dyDescent="0.25">
      <c r="A132" vm="607">
        <f ca="1"/>
        <v>44441</v>
      </c>
      <c r="B132" vm="608">
        <f ca="1"/>
        <v>268.18</v>
      </c>
      <c r="C132" vm="609">
        <f ca="1"/>
        <v>272.54000000000002</v>
      </c>
      <c r="D132" vm="610">
        <f ca="1"/>
        <v>275.66000000000003</v>
      </c>
      <c r="E132" vm="611">
        <f ca="1"/>
        <v>266</v>
      </c>
      <c r="F132" vm="612">
        <f ca="1"/>
        <v>3736924</v>
      </c>
      <c r="G132" s="5">
        <f t="shared" ca="1" si="4"/>
        <v>100</v>
      </c>
      <c r="H132" s="5">
        <f t="shared" ca="1" si="6"/>
        <v>100</v>
      </c>
      <c r="I132" s="5">
        <f t="shared" ca="1" si="7"/>
        <v>65.936807095343667</v>
      </c>
      <c r="J132" s="5">
        <f t="shared" ca="1" si="5"/>
        <v>91.359773371104779</v>
      </c>
    </row>
    <row r="133" spans="1:10" x14ac:dyDescent="0.25">
      <c r="A133" vm="613">
        <f ca="1"/>
        <v>44442</v>
      </c>
      <c r="B133" vm="614">
        <f ca="1"/>
        <v>278.44</v>
      </c>
      <c r="C133" vm="615">
        <f ca="1"/>
        <v>272</v>
      </c>
      <c r="D133" vm="616">
        <f ca="1"/>
        <v>280.61</v>
      </c>
      <c r="E133" vm="617">
        <f ca="1"/>
        <v>270.02999999999997</v>
      </c>
      <c r="F133" vm="618">
        <f ca="1"/>
        <v>4438250</v>
      </c>
      <c r="G133" s="5">
        <f t="shared" ca="1" si="4"/>
        <v>100</v>
      </c>
      <c r="H133" s="5">
        <f t="shared" ca="1" si="6"/>
        <v>100</v>
      </c>
      <c r="I133" s="5">
        <f t="shared" ca="1" si="7"/>
        <v>94.373614190687277</v>
      </c>
      <c r="J133" s="5">
        <f t="shared" ca="1" si="5"/>
        <v>100</v>
      </c>
    </row>
    <row r="134" spans="1:10" x14ac:dyDescent="0.25">
      <c r="A134" vm="619">
        <f ca="1"/>
        <v>44446</v>
      </c>
      <c r="B134" vm="620">
        <f ca="1"/>
        <v>266.81</v>
      </c>
      <c r="C134" vm="621">
        <f ca="1"/>
        <v>277</v>
      </c>
      <c r="D134" vm="622">
        <f ca="1"/>
        <v>278.87</v>
      </c>
      <c r="E134" vm="623">
        <f ca="1"/>
        <v>262.6001</v>
      </c>
      <c r="F134" vm="624">
        <f ca="1"/>
        <v>5173032</v>
      </c>
      <c r="G134" s="5">
        <f t="shared" ca="1" si="4"/>
        <v>40.17489711934158</v>
      </c>
      <c r="H134" s="5">
        <f t="shared" ca="1" si="6"/>
        <v>65.844346549192394</v>
      </c>
      <c r="I134" s="5">
        <f t="shared" ca="1" si="7"/>
        <v>65.844346549192394</v>
      </c>
      <c r="J134" s="5">
        <f t="shared" ca="1" si="5"/>
        <v>80.058299039780522</v>
      </c>
    </row>
    <row r="135" spans="1:10" x14ac:dyDescent="0.25">
      <c r="A135" vm="625">
        <f ca="1"/>
        <v>44447</v>
      </c>
      <c r="B135" vm="626">
        <f ca="1"/>
        <v>258.2</v>
      </c>
      <c r="C135" vm="576">
        <f ca="1"/>
        <v>257</v>
      </c>
      <c r="D135" vm="627">
        <f ca="1"/>
        <v>262.95</v>
      </c>
      <c r="E135" vm="385">
        <f ca="1"/>
        <v>253.88</v>
      </c>
      <c r="F135" vm="628">
        <f ca="1"/>
        <v>4507574</v>
      </c>
      <c r="G135" s="5">
        <f t="shared" ca="1" si="4"/>
        <v>0</v>
      </c>
      <c r="H135" s="5">
        <f t="shared" ca="1" si="6"/>
        <v>32.98013245033107</v>
      </c>
      <c r="I135" s="5">
        <f t="shared" ca="1" si="7"/>
        <v>40.558002936857555</v>
      </c>
      <c r="J135" s="5">
        <f t="shared" ca="1" si="5"/>
        <v>46.724965706447193</v>
      </c>
    </row>
    <row r="136" spans="1:10" x14ac:dyDescent="0.25">
      <c r="A136" vm="629">
        <f ca="1"/>
        <v>44448</v>
      </c>
      <c r="B136" vm="630">
        <f ca="1"/>
        <v>256.42</v>
      </c>
      <c r="C136" vm="631">
        <f ca="1"/>
        <v>260.3</v>
      </c>
      <c r="D136" vm="632">
        <f ca="1"/>
        <v>263.81</v>
      </c>
      <c r="E136" vm="633">
        <f ca="1"/>
        <v>255.7</v>
      </c>
      <c r="F136" vm="634">
        <f ca="1"/>
        <v>3074527</v>
      </c>
      <c r="G136" s="5">
        <f t="shared" ca="1" si="4"/>
        <v>0</v>
      </c>
      <c r="H136" s="5">
        <f t="shared" ca="1" si="6"/>
        <v>26.354515050167297</v>
      </c>
      <c r="I136" s="5">
        <f t="shared" ca="1" si="7"/>
        <v>35.330396475770996</v>
      </c>
      <c r="J136" s="5">
        <f t="shared" ca="1" si="5"/>
        <v>13.391632373113859</v>
      </c>
    </row>
    <row r="137" spans="1:10" x14ac:dyDescent="0.25">
      <c r="A137" vm="635">
        <f ca="1"/>
        <v>44449</v>
      </c>
      <c r="B137" vm="636">
        <f ca="1"/>
        <v>248.32</v>
      </c>
      <c r="C137" vm="637">
        <f ca="1"/>
        <v>257.31</v>
      </c>
      <c r="D137" vm="638">
        <f ca="1"/>
        <v>258.87</v>
      </c>
      <c r="E137" vm="639">
        <f ca="1"/>
        <v>247.4</v>
      </c>
      <c r="F137" vm="640">
        <f ca="1"/>
        <v>3191273</v>
      </c>
      <c r="G137" s="5">
        <f t="shared" ca="1" si="4"/>
        <v>0</v>
      </c>
      <c r="H137" s="5">
        <f t="shared" ca="1" si="6"/>
        <v>0</v>
      </c>
      <c r="I137" s="5">
        <f t="shared" ca="1" si="7"/>
        <v>11.541850220264333</v>
      </c>
      <c r="J137" s="5">
        <f t="shared" ca="1" si="5"/>
        <v>0</v>
      </c>
    </row>
    <row r="138" spans="1:10" x14ac:dyDescent="0.25">
      <c r="A138" vm="641">
        <f ca="1"/>
        <v>44452</v>
      </c>
      <c r="B138" vm="642">
        <f ca="1"/>
        <v>242.84</v>
      </c>
      <c r="C138" vm="643">
        <f ca="1"/>
        <v>246.51</v>
      </c>
      <c r="D138" vm="644">
        <f ca="1"/>
        <v>251.88</v>
      </c>
      <c r="E138" vm="645">
        <f ca="1"/>
        <v>239.6</v>
      </c>
      <c r="F138" vm="646">
        <f ca="1"/>
        <v>4021434</v>
      </c>
      <c r="G138" s="5">
        <f t="shared" ca="1" si="4"/>
        <v>0</v>
      </c>
      <c r="H138" s="5">
        <f t="shared" ca="1" si="6"/>
        <v>0</v>
      </c>
      <c r="I138" s="5">
        <f t="shared" ca="1" si="7"/>
        <v>0</v>
      </c>
      <c r="J138" s="5">
        <f t="shared" ca="1" si="5"/>
        <v>0</v>
      </c>
    </row>
    <row r="139" spans="1:10" x14ac:dyDescent="0.25">
      <c r="A139" vm="647">
        <f ca="1"/>
        <v>44453</v>
      </c>
      <c r="B139" vm="370">
        <f ca="1"/>
        <v>243</v>
      </c>
      <c r="C139" vm="648">
        <f ca="1"/>
        <v>247.25</v>
      </c>
      <c r="D139" vm="649">
        <f ca="1"/>
        <v>248.78989999999999</v>
      </c>
      <c r="E139" vm="650">
        <f ca="1"/>
        <v>241.27199999999999</v>
      </c>
      <c r="F139" vm="651">
        <f ca="1"/>
        <v>2748872</v>
      </c>
      <c r="G139" s="5">
        <f t="shared" ca="1" si="4"/>
        <v>0.44943820224718151</v>
      </c>
      <c r="H139" s="5">
        <f t="shared" ca="1" si="6"/>
        <v>0.44943820224718151</v>
      </c>
      <c r="I139" s="5">
        <f t="shared" ca="1" si="7"/>
        <v>0.44943820224718151</v>
      </c>
      <c r="J139" s="5">
        <f t="shared" ca="1" si="5"/>
        <v>0.14981273408239384</v>
      </c>
    </row>
    <row r="140" spans="1:10" x14ac:dyDescent="0.25">
      <c r="A140" vm="652">
        <f ca="1"/>
        <v>44454</v>
      </c>
      <c r="B140" vm="653">
        <f ca="1"/>
        <v>247.07</v>
      </c>
      <c r="C140" vm="654">
        <f ca="1"/>
        <v>244</v>
      </c>
      <c r="D140" vm="655">
        <f ca="1"/>
        <v>249.47</v>
      </c>
      <c r="E140" vm="656">
        <f ca="1"/>
        <v>242.05</v>
      </c>
      <c r="F140" vm="657">
        <f ca="1"/>
        <v>2148260</v>
      </c>
      <c r="G140" s="5">
        <f t="shared" ca="1" si="4"/>
        <v>17.64705882352937</v>
      </c>
      <c r="H140" s="5">
        <f t="shared" ca="1" si="6"/>
        <v>11.882022471910085</v>
      </c>
      <c r="I140" s="5">
        <f t="shared" ca="1" si="7"/>
        <v>11.882022471910085</v>
      </c>
      <c r="J140" s="5">
        <f t="shared" ca="1" si="5"/>
        <v>6.0321656752588515</v>
      </c>
    </row>
    <row r="141" spans="1:10" x14ac:dyDescent="0.25">
      <c r="A141" vm="658">
        <f ca="1"/>
        <v>44455</v>
      </c>
      <c r="B141" vm="456">
        <f ca="1"/>
        <v>243.21</v>
      </c>
      <c r="C141" vm="659">
        <f ca="1"/>
        <v>247.38</v>
      </c>
      <c r="D141" vm="660">
        <f ca="1"/>
        <v>247.46</v>
      </c>
      <c r="E141" vm="661">
        <f ca="1"/>
        <v>239.61</v>
      </c>
      <c r="F141" vm="662">
        <f ca="1"/>
        <v>2596793</v>
      </c>
      <c r="G141" s="5">
        <f t="shared" ca="1" si="4"/>
        <v>2.4088541666666985</v>
      </c>
      <c r="H141" s="5">
        <f t="shared" ca="1" si="6"/>
        <v>1.0393258426966421</v>
      </c>
      <c r="I141" s="5">
        <f t="shared" ca="1" si="7"/>
        <v>1.0393258426966421</v>
      </c>
      <c r="J141" s="5">
        <f t="shared" ca="1" si="5"/>
        <v>6.8351170641477514</v>
      </c>
    </row>
    <row r="142" spans="1:10" x14ac:dyDescent="0.25">
      <c r="A142" vm="663">
        <f ca="1"/>
        <v>44456</v>
      </c>
      <c r="B142" vm="664">
        <f ca="1"/>
        <v>245.19</v>
      </c>
      <c r="C142" vm="665">
        <f ca="1"/>
        <v>243.125</v>
      </c>
      <c r="D142" vm="666">
        <f ca="1"/>
        <v>245.63</v>
      </c>
      <c r="E142" vm="667">
        <f ca="1"/>
        <v>238.75</v>
      </c>
      <c r="F142" vm="668">
        <f ca="1"/>
        <v>2947971</v>
      </c>
      <c r="G142" s="5">
        <f t="shared" ca="1" si="4"/>
        <v>17.304860088365185</v>
      </c>
      <c r="H142" s="5">
        <f t="shared" ca="1" si="6"/>
        <v>6.6011235955056033</v>
      </c>
      <c r="I142" s="5">
        <f t="shared" ca="1" si="7"/>
        <v>6.6011235955056033</v>
      </c>
      <c r="J142" s="5">
        <f t="shared" ca="1" si="5"/>
        <v>12.453591026187084</v>
      </c>
    </row>
    <row r="143" spans="1:10" x14ac:dyDescent="0.25">
      <c r="A143" vm="669">
        <f ca="1"/>
        <v>44459</v>
      </c>
      <c r="B143" vm="670">
        <f ca="1"/>
        <v>236.53</v>
      </c>
      <c r="C143" vm="671">
        <f ca="1"/>
        <v>234.45</v>
      </c>
      <c r="D143" vm="672">
        <f ca="1"/>
        <v>237.36</v>
      </c>
      <c r="E143" vm="673">
        <f ca="1"/>
        <v>231.15</v>
      </c>
      <c r="F143" vm="674">
        <f ca="1"/>
        <v>4192592</v>
      </c>
      <c r="G143" s="5">
        <f t="shared" ca="1" si="4"/>
        <v>0</v>
      </c>
      <c r="H143" s="5">
        <f t="shared" ca="1" si="6"/>
        <v>0</v>
      </c>
      <c r="I143" s="5">
        <f t="shared" ca="1" si="7"/>
        <v>0</v>
      </c>
      <c r="J143" s="5">
        <f t="shared" ca="1" si="5"/>
        <v>6.571238085010628</v>
      </c>
    </row>
    <row r="144" spans="1:10" x14ac:dyDescent="0.25">
      <c r="A144" vm="675">
        <f ca="1"/>
        <v>44460</v>
      </c>
      <c r="B144" vm="676">
        <f ca="1"/>
        <v>238.46</v>
      </c>
      <c r="C144" vm="677">
        <f ca="1"/>
        <v>237.01</v>
      </c>
      <c r="D144" vm="678">
        <f ca="1"/>
        <v>240.26</v>
      </c>
      <c r="E144" vm="679">
        <f ca="1"/>
        <v>234.26</v>
      </c>
      <c r="F144" vm="680">
        <f ca="1"/>
        <v>2174748</v>
      </c>
      <c r="G144" s="5">
        <f t="shared" ca="1" si="4"/>
        <v>18.311195445920383</v>
      </c>
      <c r="H144" s="5">
        <f t="shared" ca="1" si="6"/>
        <v>4.6051061799093462</v>
      </c>
      <c r="I144" s="5">
        <f t="shared" ca="1" si="7"/>
        <v>4.6051061799093462</v>
      </c>
      <c r="J144" s="5">
        <f t="shared" ca="1" si="5"/>
        <v>11.872018511428521</v>
      </c>
    </row>
    <row r="145" spans="1:10" x14ac:dyDescent="0.25">
      <c r="A145" vm="681">
        <f ca="1"/>
        <v>44461</v>
      </c>
      <c r="B145" vm="682">
        <f ca="1"/>
        <v>241.85</v>
      </c>
      <c r="C145" vm="683">
        <f ca="1"/>
        <v>239.91</v>
      </c>
      <c r="D145" vm="684">
        <f ca="1"/>
        <v>243.2</v>
      </c>
      <c r="E145" vm="685">
        <f ca="1"/>
        <v>237.76</v>
      </c>
      <c r="F145" vm="686">
        <f ca="1"/>
        <v>1660175</v>
      </c>
      <c r="G145" s="5">
        <f t="shared" ca="1" si="4"/>
        <v>50.474383301707746</v>
      </c>
      <c r="H145" s="5">
        <f t="shared" ca="1" si="6"/>
        <v>12.693867811978032</v>
      </c>
      <c r="I145" s="5">
        <f t="shared" ca="1" si="7"/>
        <v>12.693867811978032</v>
      </c>
      <c r="J145" s="5">
        <f t="shared" ca="1" si="5"/>
        <v>22.92852624920938</v>
      </c>
    </row>
    <row r="146" spans="1:10" x14ac:dyDescent="0.25">
      <c r="A146" vm="687">
        <f ca="1"/>
        <v>44462</v>
      </c>
      <c r="B146" vm="688">
        <f ca="1"/>
        <v>237.5</v>
      </c>
      <c r="C146" vm="689">
        <f ca="1"/>
        <v>244.57</v>
      </c>
      <c r="D146" vm="690">
        <f ca="1"/>
        <v>245.8</v>
      </c>
      <c r="E146" vm="691">
        <f ca="1"/>
        <v>237.07</v>
      </c>
      <c r="F146" vm="692">
        <f ca="1"/>
        <v>3151330</v>
      </c>
      <c r="G146" s="5">
        <f t="shared" ca="1" si="4"/>
        <v>9.2030360531309263</v>
      </c>
      <c r="H146" s="5">
        <f t="shared" ca="1" si="6"/>
        <v>2.314483416845619</v>
      </c>
      <c r="I146" s="5">
        <f t="shared" ca="1" si="7"/>
        <v>2.314483416845619</v>
      </c>
      <c r="J146" s="5">
        <f t="shared" ca="1" si="5"/>
        <v>25.996204933586355</v>
      </c>
    </row>
    <row r="147" spans="1:10" x14ac:dyDescent="0.25">
      <c r="A147" vm="693">
        <f ca="1"/>
        <v>44463</v>
      </c>
      <c r="B147" vm="694">
        <f ca="1"/>
        <v>231.82</v>
      </c>
      <c r="C147" vm="200">
        <f ca="1"/>
        <v>231</v>
      </c>
      <c r="D147" vm="695">
        <f ca="1"/>
        <v>235.31</v>
      </c>
      <c r="E147" vm="696">
        <f ca="1"/>
        <v>229.17009999999999</v>
      </c>
      <c r="F147" vm="697">
        <f ca="1"/>
        <v>3699987</v>
      </c>
      <c r="G147" s="5">
        <f t="shared" ca="1" si="4"/>
        <v>0</v>
      </c>
      <c r="H147" s="5">
        <f t="shared" ca="1" si="6"/>
        <v>0</v>
      </c>
      <c r="I147" s="5">
        <f t="shared" ca="1" si="7"/>
        <v>0</v>
      </c>
      <c r="J147" s="5">
        <f t="shared" ca="1" si="5"/>
        <v>19.892473118279558</v>
      </c>
    </row>
    <row r="148" spans="1:10" x14ac:dyDescent="0.25">
      <c r="A148" vm="698">
        <f ca="1"/>
        <v>44466</v>
      </c>
      <c r="B148" vm="699">
        <f ca="1"/>
        <v>232.24</v>
      </c>
      <c r="C148" vm="700">
        <f ca="1"/>
        <v>231.88</v>
      </c>
      <c r="D148" vm="701">
        <f ca="1"/>
        <v>233.399</v>
      </c>
      <c r="E148" vm="702">
        <f ca="1"/>
        <v>227.35</v>
      </c>
      <c r="F148" vm="703">
        <f ca="1"/>
        <v>3234810</v>
      </c>
      <c r="G148" s="5">
        <f t="shared" ca="1" si="4"/>
        <v>3.1413612565446205</v>
      </c>
      <c r="H148" s="5">
        <f t="shared" ca="1" si="6"/>
        <v>1.5921152388173463</v>
      </c>
      <c r="I148" s="5">
        <f t="shared" ca="1" si="7"/>
        <v>0.90090090090093489</v>
      </c>
      <c r="J148" s="5">
        <f t="shared" ca="1" si="5"/>
        <v>4.1147991032251818</v>
      </c>
    </row>
    <row r="149" spans="1:10" x14ac:dyDescent="0.25">
      <c r="A149" vm="704">
        <f ca="1"/>
        <v>44467</v>
      </c>
      <c r="B149" vm="705">
        <f ca="1"/>
        <v>229.84</v>
      </c>
      <c r="C149" vm="706">
        <f ca="1"/>
        <v>229.68</v>
      </c>
      <c r="D149" vm="707">
        <f ca="1"/>
        <v>232.51259999999999</v>
      </c>
      <c r="E149" vm="708">
        <f ca="1"/>
        <v>227.52</v>
      </c>
      <c r="F149" vm="709">
        <f ca="1"/>
        <v>3231210</v>
      </c>
      <c r="G149" s="5">
        <f t="shared" ca="1" si="4"/>
        <v>0</v>
      </c>
      <c r="H149" s="5">
        <f t="shared" ca="1" si="6"/>
        <v>0</v>
      </c>
      <c r="I149" s="5">
        <f t="shared" ca="1" si="7"/>
        <v>0</v>
      </c>
      <c r="J149" s="5">
        <f t="shared" ca="1" si="5"/>
        <v>1.0471204188482068</v>
      </c>
    </row>
    <row r="150" spans="1:10" x14ac:dyDescent="0.25">
      <c r="A150" vm="710">
        <f ca="1"/>
        <v>44468</v>
      </c>
      <c r="B150" vm="711">
        <f ca="1"/>
        <v>225.28</v>
      </c>
      <c r="C150" vm="200">
        <f ca="1"/>
        <v>231</v>
      </c>
      <c r="D150" vm="712">
        <f ca="1"/>
        <v>233.77</v>
      </c>
      <c r="E150" vm="713">
        <f ca="1"/>
        <v>225.04</v>
      </c>
      <c r="F150" vm="714">
        <f ca="1"/>
        <v>2547285</v>
      </c>
      <c r="G150" s="5">
        <f t="shared" ca="1" si="4"/>
        <v>0</v>
      </c>
      <c r="H150" s="5">
        <f t="shared" ca="1" si="6"/>
        <v>0</v>
      </c>
      <c r="I150" s="5">
        <f t="shared" ca="1" si="7"/>
        <v>0</v>
      </c>
      <c r="J150" s="5">
        <f t="shared" ca="1" si="5"/>
        <v>1.0471204188482068</v>
      </c>
    </row>
    <row r="151" spans="1:10" x14ac:dyDescent="0.25">
      <c r="A151" vm="715">
        <f ca="1"/>
        <v>44469</v>
      </c>
      <c r="B151" vm="716">
        <f ca="1"/>
        <v>227.48</v>
      </c>
      <c r="C151" vm="717">
        <f ca="1"/>
        <v>227</v>
      </c>
      <c r="D151" vm="718">
        <f ca="1"/>
        <v>229.99</v>
      </c>
      <c r="E151" vm="711">
        <f ca="1"/>
        <v>225.28</v>
      </c>
      <c r="F151" vm="719">
        <f ca="1"/>
        <v>2522537</v>
      </c>
      <c r="G151" s="5">
        <f t="shared" ca="1" si="4"/>
        <v>13.277006638503256</v>
      </c>
      <c r="H151" s="5">
        <f t="shared" ca="1" si="6"/>
        <v>10.096374483708075</v>
      </c>
      <c r="I151" s="5">
        <f t="shared" ca="1" si="7"/>
        <v>4.138449962377706</v>
      </c>
      <c r="J151" s="5">
        <f t="shared" ca="1" si="5"/>
        <v>4.4256688795010852</v>
      </c>
    </row>
    <row r="152" spans="1:10" x14ac:dyDescent="0.25">
      <c r="A152" vm="720">
        <f ca="1"/>
        <v>44470</v>
      </c>
      <c r="B152" vm="673">
        <f ca="1"/>
        <v>231.15</v>
      </c>
      <c r="C152" vm="721">
        <f ca="1"/>
        <v>232.8869</v>
      </c>
      <c r="D152" vm="722">
        <f ca="1"/>
        <v>235.76</v>
      </c>
      <c r="E152" vm="723">
        <f ca="1"/>
        <v>226.929</v>
      </c>
      <c r="F152" vm="724">
        <f ca="1"/>
        <v>3457269</v>
      </c>
      <c r="G152" s="5">
        <f t="shared" ca="1" si="4"/>
        <v>48.036006546644892</v>
      </c>
      <c r="H152" s="5">
        <f t="shared" ca="1" si="6"/>
        <v>26.938962826984884</v>
      </c>
      <c r="I152" s="5">
        <f t="shared" ca="1" si="7"/>
        <v>11.042136945071492</v>
      </c>
      <c r="J152" s="5">
        <f t="shared" ca="1" si="5"/>
        <v>20.437671061716049</v>
      </c>
    </row>
    <row r="153" spans="1:10" x14ac:dyDescent="0.25">
      <c r="A153" vm="725">
        <f ca="1"/>
        <v>44473</v>
      </c>
      <c r="B153" vm="726">
        <f ca="1"/>
        <v>229.31</v>
      </c>
      <c r="C153" vm="727">
        <f ca="1"/>
        <v>231.49</v>
      </c>
      <c r="D153" vm="728">
        <f ca="1"/>
        <v>233.1</v>
      </c>
      <c r="E153" vm="729">
        <f ca="1"/>
        <v>224.51</v>
      </c>
      <c r="F153" vm="730">
        <f ca="1"/>
        <v>2591132</v>
      </c>
      <c r="G153" s="5">
        <f t="shared" ca="1" si="4"/>
        <v>57.90229885057466</v>
      </c>
      <c r="H153" s="5">
        <f t="shared" ca="1" si="6"/>
        <v>18.494722349701711</v>
      </c>
      <c r="I153" s="5">
        <f t="shared" ca="1" si="7"/>
        <v>9.7038285576691568</v>
      </c>
      <c r="J153" s="5">
        <f t="shared" ca="1" si="5"/>
        <v>39.738437345240932</v>
      </c>
    </row>
    <row r="154" spans="1:10" x14ac:dyDescent="0.25">
      <c r="A154" vm="731">
        <f ca="1"/>
        <v>44474</v>
      </c>
      <c r="B154" vm="732">
        <f ca="1"/>
        <v>240.09</v>
      </c>
      <c r="C154" vm="733">
        <f ca="1"/>
        <v>231.35</v>
      </c>
      <c r="D154" vm="732">
        <f ca="1"/>
        <v>240.09</v>
      </c>
      <c r="E154" vm="734">
        <f ca="1"/>
        <v>230.785</v>
      </c>
      <c r="F154" vm="735">
        <f ca="1"/>
        <v>2994406</v>
      </c>
      <c r="G154" s="5">
        <f t="shared" ca="1" si="4"/>
        <v>100</v>
      </c>
      <c r="H154" s="5">
        <f t="shared" ca="1" si="6"/>
        <v>74.384731290808659</v>
      </c>
      <c r="I154" s="5">
        <f t="shared" ca="1" si="7"/>
        <v>44.987849331713271</v>
      </c>
      <c r="J154" s="5">
        <f t="shared" ca="1" si="5"/>
        <v>68.646101799073179</v>
      </c>
    </row>
    <row r="155" spans="1:10" x14ac:dyDescent="0.25">
      <c r="A155" vm="736">
        <f ca="1"/>
        <v>44475</v>
      </c>
      <c r="B155" vm="737">
        <f ca="1"/>
        <v>250.38</v>
      </c>
      <c r="C155" vm="738">
        <f ca="1"/>
        <v>242.4</v>
      </c>
      <c r="D155" vm="739">
        <f ca="1"/>
        <v>252.14</v>
      </c>
      <c r="E155" vm="740">
        <f ca="1"/>
        <v>242.2</v>
      </c>
      <c r="F155" vm="741">
        <f ca="1"/>
        <v>5747679</v>
      </c>
      <c r="G155" s="5">
        <f t="shared" ca="1" si="4"/>
        <v>100</v>
      </c>
      <c r="H155" s="5">
        <f t="shared" ca="1" si="6"/>
        <v>100</v>
      </c>
      <c r="I155" s="5">
        <f t="shared" ca="1" si="7"/>
        <v>80.60372511239558</v>
      </c>
      <c r="J155" s="5">
        <f t="shared" ca="1" si="5"/>
        <v>85.967432950191551</v>
      </c>
    </row>
    <row r="156" spans="1:10" x14ac:dyDescent="0.25">
      <c r="A156" vm="742">
        <f ca="1"/>
        <v>44476</v>
      </c>
      <c r="B156" vm="743">
        <f ca="1"/>
        <v>251.59</v>
      </c>
      <c r="C156" vm="744">
        <f ca="1"/>
        <v>248</v>
      </c>
      <c r="D156" vm="745">
        <f ca="1"/>
        <v>253</v>
      </c>
      <c r="E156" vm="746">
        <f ca="1"/>
        <v>245.65100000000001</v>
      </c>
      <c r="F156" vm="747">
        <f ca="1"/>
        <v>3213151</v>
      </c>
      <c r="G156" s="5">
        <f t="shared" ca="1" si="4"/>
        <v>100</v>
      </c>
      <c r="H156" s="5">
        <f t="shared" ca="1" si="6"/>
        <v>100</v>
      </c>
      <c r="I156" s="5">
        <f t="shared" ca="1" si="7"/>
        <v>100</v>
      </c>
      <c r="J156" s="5">
        <f t="shared" ca="1" si="5"/>
        <v>100</v>
      </c>
    </row>
    <row r="157" spans="1:10" x14ac:dyDescent="0.25">
      <c r="A157" vm="748">
        <f ca="1"/>
        <v>44477</v>
      </c>
      <c r="B157" vm="749">
        <f ca="1"/>
        <v>248.14</v>
      </c>
      <c r="C157" vm="750">
        <f ca="1"/>
        <v>253.52500000000001</v>
      </c>
      <c r="D157" vm="751">
        <f ca="1"/>
        <v>256.18</v>
      </c>
      <c r="E157" vm="752">
        <f ca="1"/>
        <v>246.9</v>
      </c>
      <c r="F157" vm="753">
        <f ca="1"/>
        <v>2873719</v>
      </c>
      <c r="G157" s="5">
        <f t="shared" ca="1" si="4"/>
        <v>85.69058481957687</v>
      </c>
      <c r="H157" s="5">
        <f t="shared" ca="1" si="6"/>
        <v>86.887115165336311</v>
      </c>
      <c r="I157" s="5">
        <f t="shared" ca="1" si="7"/>
        <v>86.887115165336311</v>
      </c>
      <c r="J157" s="5">
        <f t="shared" ca="1" si="5"/>
        <v>95.230194939858961</v>
      </c>
    </row>
    <row r="158" spans="1:10" x14ac:dyDescent="0.25">
      <c r="A158" vm="754">
        <f ca="1"/>
        <v>44480</v>
      </c>
      <c r="B158" vm="524">
        <f ca="1"/>
        <v>256.5</v>
      </c>
      <c r="C158" vm="755">
        <f ca="1"/>
        <v>249.57</v>
      </c>
      <c r="D158" vm="756">
        <f ca="1"/>
        <v>263.19</v>
      </c>
      <c r="E158" vm="757">
        <f ca="1"/>
        <v>248.48500000000001</v>
      </c>
      <c r="F158" vm="758">
        <f ca="1"/>
        <v>4945286</v>
      </c>
      <c r="G158" s="5">
        <f t="shared" ca="1" si="4"/>
        <v>100</v>
      </c>
      <c r="H158" s="5">
        <f t="shared" ca="1" si="6"/>
        <v>100</v>
      </c>
      <c r="I158" s="5">
        <f t="shared" ca="1" si="7"/>
        <v>100</v>
      </c>
      <c r="J158" s="5">
        <f t="shared" ca="1" si="5"/>
        <v>95.230194939858961</v>
      </c>
    </row>
    <row r="159" spans="1:10" x14ac:dyDescent="0.25">
      <c r="A159" vm="759">
        <f ca="1"/>
        <v>44481</v>
      </c>
      <c r="B159" vm="760">
        <f ca="1"/>
        <v>249.33</v>
      </c>
      <c r="C159" vm="761">
        <f ca="1"/>
        <v>254.26</v>
      </c>
      <c r="D159" vm="762">
        <f ca="1"/>
        <v>256.37209999999999</v>
      </c>
      <c r="E159" vm="763">
        <f ca="1"/>
        <v>246.08</v>
      </c>
      <c r="F159" vm="764">
        <f ca="1"/>
        <v>3971908</v>
      </c>
      <c r="G159" s="5">
        <f t="shared" ca="1" si="4"/>
        <v>73.630011033468236</v>
      </c>
      <c r="H159" s="5">
        <f t="shared" ca="1" si="6"/>
        <v>77.033952594490756</v>
      </c>
      <c r="I159" s="5">
        <f t="shared" ca="1" si="7"/>
        <v>77.033952594490756</v>
      </c>
      <c r="J159" s="5">
        <f t="shared" ca="1" si="5"/>
        <v>86.440198617681702</v>
      </c>
    </row>
    <row r="160" spans="1:10" x14ac:dyDescent="0.25">
      <c r="A160" vm="765">
        <f ca="1"/>
        <v>44482</v>
      </c>
      <c r="B160" vm="766">
        <f ca="1"/>
        <v>246.78</v>
      </c>
      <c r="C160" vm="767">
        <f ca="1"/>
        <v>246.5</v>
      </c>
      <c r="D160" vm="768">
        <f ca="1"/>
        <v>249.73</v>
      </c>
      <c r="E160" vm="769">
        <f ca="1"/>
        <v>244.56</v>
      </c>
      <c r="F160" vm="770">
        <f ca="1"/>
        <v>2886897</v>
      </c>
      <c r="G160" s="5">
        <f t="shared" ca="1" si="4"/>
        <v>40.767824497257763</v>
      </c>
      <c r="H160" s="5">
        <f t="shared" ca="1" si="6"/>
        <v>68.866111467008324</v>
      </c>
      <c r="I160" s="5">
        <f t="shared" ca="1" si="7"/>
        <v>68.866111467008324</v>
      </c>
      <c r="J160" s="5">
        <f t="shared" ca="1" si="5"/>
        <v>71.465945176908676</v>
      </c>
    </row>
    <row r="161" spans="1:10" x14ac:dyDescent="0.25">
      <c r="A161" vm="771">
        <f ca="1"/>
        <v>44483</v>
      </c>
      <c r="B161" vm="772">
        <f ca="1"/>
        <v>260</v>
      </c>
      <c r="C161" vm="773">
        <f ca="1"/>
        <v>250.9</v>
      </c>
      <c r="D161" vm="627">
        <f ca="1"/>
        <v>262.95</v>
      </c>
      <c r="E161" vm="774">
        <f ca="1"/>
        <v>249.1</v>
      </c>
      <c r="F161" vm="775">
        <f ca="1"/>
        <v>6307081</v>
      </c>
      <c r="G161" s="5">
        <f t="shared" ca="1" si="4"/>
        <v>100</v>
      </c>
      <c r="H161" s="5">
        <f t="shared" ca="1" si="6"/>
        <v>100</v>
      </c>
      <c r="I161" s="5">
        <f t="shared" ca="1" si="7"/>
        <v>100</v>
      </c>
      <c r="J161" s="5">
        <f t="shared" ca="1" si="5"/>
        <v>71.465945176908676</v>
      </c>
    </row>
    <row r="162" spans="1:10" x14ac:dyDescent="0.25">
      <c r="A162" vm="776">
        <f ca="1"/>
        <v>44484</v>
      </c>
      <c r="B162" vm="616">
        <f ca="1"/>
        <v>280.61</v>
      </c>
      <c r="C162" vm="777">
        <f ca="1"/>
        <v>266.60000000000002</v>
      </c>
      <c r="D162" vm="778">
        <f ca="1"/>
        <v>281.72000000000003</v>
      </c>
      <c r="E162" vm="779">
        <f ca="1"/>
        <v>266.52999999999997</v>
      </c>
      <c r="F162" vm="780">
        <f ca="1"/>
        <v>9517534</v>
      </c>
      <c r="G162" s="5">
        <f t="shared" ca="1" si="4"/>
        <v>100</v>
      </c>
      <c r="H162" s="5">
        <f t="shared" ca="1" si="6"/>
        <v>100</v>
      </c>
      <c r="I162" s="5">
        <f t="shared" ca="1" si="7"/>
        <v>100</v>
      </c>
      <c r="J162" s="5">
        <f t="shared" ca="1" si="5"/>
        <v>80.255941499085921</v>
      </c>
    </row>
    <row r="163" spans="1:10" x14ac:dyDescent="0.25">
      <c r="A163" vm="781">
        <f ca="1"/>
        <v>44487</v>
      </c>
      <c r="B163" vm="782">
        <f ca="1"/>
        <v>293.33999999999997</v>
      </c>
      <c r="C163" vm="783">
        <f ca="1"/>
        <v>275.74</v>
      </c>
      <c r="D163" vm="784">
        <f ca="1"/>
        <v>296.98</v>
      </c>
      <c r="E163" vm="785">
        <f ca="1"/>
        <v>271.5</v>
      </c>
      <c r="F163" vm="786">
        <f ca="1"/>
        <v>11801121</v>
      </c>
      <c r="G163" s="5">
        <f t="shared" ca="1" si="4"/>
        <v>100</v>
      </c>
      <c r="H163" s="5">
        <f t="shared" ca="1" si="6"/>
        <v>100</v>
      </c>
      <c r="I163" s="5">
        <f t="shared" ca="1" si="7"/>
        <v>100</v>
      </c>
      <c r="J163" s="5">
        <f t="shared" ca="1" si="5"/>
        <v>100</v>
      </c>
    </row>
    <row r="164" spans="1:10" x14ac:dyDescent="0.25">
      <c r="A164" vm="787">
        <f ca="1"/>
        <v>44488</v>
      </c>
      <c r="B164" vm="788">
        <f ca="1"/>
        <v>305.63</v>
      </c>
      <c r="C164" vm="100">
        <f ca="1"/>
        <v>300</v>
      </c>
      <c r="D164" vm="789">
        <f ca="1"/>
        <v>307.85000000000002</v>
      </c>
      <c r="E164" vm="790">
        <f ca="1"/>
        <v>294.11009999999999</v>
      </c>
      <c r="F164" vm="791">
        <f ca="1"/>
        <v>14785678</v>
      </c>
      <c r="G164" s="5">
        <f t="shared" ca="1" si="4"/>
        <v>100</v>
      </c>
      <c r="H164" s="5">
        <f t="shared" ca="1" si="6"/>
        <v>100</v>
      </c>
      <c r="I164" s="5">
        <f t="shared" ca="1" si="7"/>
        <v>100</v>
      </c>
      <c r="J164" s="5">
        <f t="shared" ca="1" si="5"/>
        <v>100</v>
      </c>
    </row>
    <row r="165" spans="1:10" x14ac:dyDescent="0.25">
      <c r="A165" vm="792">
        <f ca="1"/>
        <v>44489</v>
      </c>
      <c r="B165" vm="793">
        <f ca="1"/>
        <v>314.70999999999998</v>
      </c>
      <c r="C165" vm="794">
        <f ca="1"/>
        <v>306.66000000000003</v>
      </c>
      <c r="D165" vm="795">
        <f ca="1"/>
        <v>317.37</v>
      </c>
      <c r="E165" vm="796">
        <f ca="1"/>
        <v>303.95999999999998</v>
      </c>
      <c r="F165" vm="797">
        <f ca="1"/>
        <v>10315292</v>
      </c>
      <c r="G165" s="5">
        <f t="shared" ca="1" si="4"/>
        <v>100</v>
      </c>
      <c r="H165" s="5">
        <f t="shared" ca="1" si="6"/>
        <v>100</v>
      </c>
      <c r="I165" s="5">
        <f t="shared" ca="1" si="7"/>
        <v>100</v>
      </c>
      <c r="J165" s="5">
        <f t="shared" ca="1" si="5"/>
        <v>100</v>
      </c>
    </row>
    <row r="166" spans="1:10" x14ac:dyDescent="0.25">
      <c r="A166" vm="798">
        <f ca="1"/>
        <v>44490</v>
      </c>
      <c r="B166" vm="799">
        <f ca="1"/>
        <v>300.01</v>
      </c>
      <c r="C166" vm="800">
        <f ca="1"/>
        <v>311.95999999999998</v>
      </c>
      <c r="D166" vm="801">
        <f ca="1"/>
        <v>317.18</v>
      </c>
      <c r="E166" vm="802">
        <f ca="1"/>
        <v>298</v>
      </c>
      <c r="F166" vm="803">
        <f ca="1"/>
        <v>8289150</v>
      </c>
      <c r="G166" s="5">
        <f t="shared" ca="1" si="4"/>
        <v>78.360076549389092</v>
      </c>
      <c r="H166" s="5">
        <f t="shared" ca="1" si="6"/>
        <v>82.786885245901658</v>
      </c>
      <c r="I166" s="5">
        <f t="shared" ca="1" si="7"/>
        <v>83.562562898356262</v>
      </c>
      <c r="J166" s="5">
        <f t="shared" ca="1" si="5"/>
        <v>92.786692183129688</v>
      </c>
    </row>
    <row r="167" spans="1:10" x14ac:dyDescent="0.25">
      <c r="A167" vm="804">
        <f ca="1"/>
        <v>44491</v>
      </c>
      <c r="B167" vm="805">
        <f ca="1"/>
        <v>300.83999999999997</v>
      </c>
      <c r="C167" vm="88">
        <f ca="1"/>
        <v>302</v>
      </c>
      <c r="D167" vm="806">
        <f ca="1"/>
        <v>306</v>
      </c>
      <c r="E167" vm="807">
        <f ca="1"/>
        <v>293.62</v>
      </c>
      <c r="F167" vm="808">
        <f ca="1"/>
        <v>5437345</v>
      </c>
      <c r="G167" s="5">
        <f t="shared" ca="1" si="4"/>
        <v>74.648144763297367</v>
      </c>
      <c r="H167" s="5">
        <f t="shared" ca="1" si="6"/>
        <v>81.412489949075308</v>
      </c>
      <c r="I167" s="5">
        <f t="shared" ca="1" si="7"/>
        <v>84.490663088449054</v>
      </c>
      <c r="J167" s="5">
        <f t="shared" ca="1" si="5"/>
        <v>84.336073770895482</v>
      </c>
    </row>
    <row r="168" spans="1:10" x14ac:dyDescent="0.25">
      <c r="A168" vm="809">
        <f ca="1"/>
        <v>44494</v>
      </c>
      <c r="B168" vm="810">
        <f ca="1"/>
        <v>325.54000000000002</v>
      </c>
      <c r="C168" vm="811">
        <f ca="1"/>
        <v>306.76</v>
      </c>
      <c r="D168" vm="812">
        <f ca="1"/>
        <v>327</v>
      </c>
      <c r="E168" vm="813">
        <f ca="1"/>
        <v>305.11</v>
      </c>
      <c r="F168" vm="814">
        <f ca="1"/>
        <v>8444881</v>
      </c>
      <c r="G168" s="5">
        <f t="shared" ref="G168:G231" ca="1" si="8">((B168-MIN(B162:B168))/(MAX(B162:B168)-MIN(B162:B168)))*100</f>
        <v>100</v>
      </c>
      <c r="H168" s="5">
        <f t="shared" ca="1" si="6"/>
        <v>100</v>
      </c>
      <c r="I168" s="5">
        <f t="shared" ca="1" si="7"/>
        <v>100</v>
      </c>
      <c r="J168" s="5">
        <f t="shared" ca="1" si="5"/>
        <v>84.336073770895482</v>
      </c>
    </row>
    <row r="169" spans="1:10" x14ac:dyDescent="0.25">
      <c r="A169" vm="815">
        <f ca="1"/>
        <v>44495</v>
      </c>
      <c r="B169" vm="816">
        <f ca="1"/>
        <v>319.49</v>
      </c>
      <c r="C169" vm="817">
        <f ca="1"/>
        <v>328.15</v>
      </c>
      <c r="D169" vm="818">
        <f ca="1"/>
        <v>328.48</v>
      </c>
      <c r="E169" vm="819">
        <f ca="1"/>
        <v>315.51010000000002</v>
      </c>
      <c r="F169" vm="820">
        <f ca="1"/>
        <v>7635766</v>
      </c>
      <c r="G169" s="5">
        <f t="shared" ca="1" si="8"/>
        <v>81.211180124223588</v>
      </c>
      <c r="H169" s="5">
        <f t="shared" ca="1" si="6"/>
        <v>92.318435754189935</v>
      </c>
      <c r="I169" s="5">
        <f t="shared" ca="1" si="7"/>
        <v>93.965689208059032</v>
      </c>
      <c r="J169" s="5">
        <f t="shared" ref="J169:J232" ca="1" si="9">SUM(G167:G169)/3</f>
        <v>85.286441629173638</v>
      </c>
    </row>
    <row r="170" spans="1:10" x14ac:dyDescent="0.25">
      <c r="A170" vm="821">
        <f ca="1"/>
        <v>44496</v>
      </c>
      <c r="B170" vm="822">
        <f ca="1"/>
        <v>311.67</v>
      </c>
      <c r="C170" vm="823">
        <f ca="1"/>
        <v>309.33</v>
      </c>
      <c r="D170" vm="824">
        <f ca="1"/>
        <v>320.27999999999997</v>
      </c>
      <c r="E170" vm="825">
        <f ca="1"/>
        <v>306.5</v>
      </c>
      <c r="F170" vm="826">
        <f ca="1"/>
        <v>5253293</v>
      </c>
      <c r="G170" s="5">
        <f t="shared" ca="1" si="8"/>
        <v>45.671758715237019</v>
      </c>
      <c r="H170" s="5">
        <f t="shared" ca="1" si="6"/>
        <v>82.389537836465209</v>
      </c>
      <c r="I170" s="5">
        <f t="shared" ca="1" si="7"/>
        <v>85.855598613094017</v>
      </c>
      <c r="J170" s="5">
        <f t="shared" ca="1" si="9"/>
        <v>75.627646279820198</v>
      </c>
    </row>
    <row r="171" spans="1:10" x14ac:dyDescent="0.25">
      <c r="A171" vm="827">
        <f ca="1"/>
        <v>44497</v>
      </c>
      <c r="B171" vm="828">
        <f ca="1"/>
        <v>319.13</v>
      </c>
      <c r="C171" vm="829">
        <f ca="1"/>
        <v>319.81</v>
      </c>
      <c r="D171" vm="830">
        <f ca="1"/>
        <v>327.72</v>
      </c>
      <c r="E171" vm="831">
        <f ca="1"/>
        <v>311</v>
      </c>
      <c r="F171" vm="832">
        <f ca="1"/>
        <v>5952310</v>
      </c>
      <c r="G171" s="5">
        <f t="shared" ca="1" si="8"/>
        <v>74.892283587935694</v>
      </c>
      <c r="H171" s="5">
        <f t="shared" ca="1" si="6"/>
        <v>91.861350939563209</v>
      </c>
      <c r="I171" s="5">
        <f t="shared" ca="1" si="7"/>
        <v>93.338875610516453</v>
      </c>
      <c r="J171" s="5">
        <f t="shared" ca="1" si="9"/>
        <v>67.258407475798762</v>
      </c>
    </row>
    <row r="172" spans="1:10" x14ac:dyDescent="0.25">
      <c r="A172" vm="833">
        <f ca="1"/>
        <v>44498</v>
      </c>
      <c r="B172" vm="834">
        <f ca="1"/>
        <v>319.42</v>
      </c>
      <c r="C172" vm="835">
        <f ca="1"/>
        <v>319.31729999999999</v>
      </c>
      <c r="D172" vm="836">
        <f ca="1"/>
        <v>326.5</v>
      </c>
      <c r="E172" vm="837">
        <f ca="1"/>
        <v>316.14</v>
      </c>
      <c r="F172" vm="838">
        <f ca="1"/>
        <v>3766383</v>
      </c>
      <c r="G172" s="5">
        <f t="shared" ca="1" si="8"/>
        <v>76.028202115158649</v>
      </c>
      <c r="H172" s="5">
        <f t="shared" ca="1" si="6"/>
        <v>92.229558151345856</v>
      </c>
      <c r="I172" s="5">
        <f t="shared" ca="1" si="7"/>
        <v>93.64023693234958</v>
      </c>
      <c r="J172" s="5">
        <f t="shared" ca="1" si="9"/>
        <v>65.530748139443787</v>
      </c>
    </row>
    <row r="173" spans="1:10" x14ac:dyDescent="0.25">
      <c r="A173" vm="839">
        <f ca="1"/>
        <v>44501</v>
      </c>
      <c r="B173" vm="840">
        <f ca="1"/>
        <v>330.99</v>
      </c>
      <c r="C173" vm="841">
        <f ca="1"/>
        <v>324.77229999999997</v>
      </c>
      <c r="D173" vm="842">
        <f ca="1"/>
        <v>338.43</v>
      </c>
      <c r="E173" vm="843">
        <f ca="1"/>
        <v>323.89999999999998</v>
      </c>
      <c r="F173" vm="844">
        <f ca="1"/>
        <v>6255938</v>
      </c>
      <c r="G173" s="5">
        <f t="shared" ca="1" si="8"/>
        <v>100</v>
      </c>
      <c r="H173" s="5">
        <f t="shared" ca="1" si="6"/>
        <v>100</v>
      </c>
      <c r="I173" s="5">
        <f t="shared" ca="1" si="7"/>
        <v>100</v>
      </c>
      <c r="J173" s="5">
        <f t="shared" ca="1" si="9"/>
        <v>83.640161901031448</v>
      </c>
    </row>
    <row r="174" spans="1:10" x14ac:dyDescent="0.25">
      <c r="A174" vm="845">
        <f ca="1"/>
        <v>44502</v>
      </c>
      <c r="B174" vm="846">
        <f ca="1"/>
        <v>336.34</v>
      </c>
      <c r="C174" vm="847">
        <f ca="1"/>
        <v>336.33</v>
      </c>
      <c r="D174" vm="848">
        <f ca="1"/>
        <v>345.25</v>
      </c>
      <c r="E174" vm="849">
        <f ca="1"/>
        <v>332.14</v>
      </c>
      <c r="F174" vm="850">
        <f ca="1"/>
        <v>6104746</v>
      </c>
      <c r="G174" s="5">
        <f t="shared" ca="1" si="8"/>
        <v>100</v>
      </c>
      <c r="H174" s="5">
        <f t="shared" ca="1" si="6"/>
        <v>100</v>
      </c>
      <c r="I174" s="5">
        <f t="shared" ca="1" si="7"/>
        <v>100</v>
      </c>
      <c r="J174" s="5">
        <f t="shared" ca="1" si="9"/>
        <v>92.009400705052883</v>
      </c>
    </row>
    <row r="175" spans="1:10" x14ac:dyDescent="0.25">
      <c r="A175" vm="851">
        <f ca="1"/>
        <v>44503</v>
      </c>
      <c r="B175" vm="852">
        <f ca="1"/>
        <v>344.38</v>
      </c>
      <c r="C175" vm="853">
        <f ca="1"/>
        <v>335.26</v>
      </c>
      <c r="D175" vm="854">
        <f ca="1"/>
        <v>344.47</v>
      </c>
      <c r="E175" vm="855">
        <f ca="1"/>
        <v>328.31</v>
      </c>
      <c r="F175" vm="856">
        <f ca="1"/>
        <v>4809761</v>
      </c>
      <c r="G175" s="5">
        <f t="shared" ca="1" si="8"/>
        <v>100</v>
      </c>
      <c r="H175" s="5">
        <f t="shared" ref="H175:H238" ca="1" si="10">((B175-MIN(B162:B175))/(MAX(B162:B175)-MIN(B162:B175)))*100</f>
        <v>100</v>
      </c>
      <c r="I175" s="5">
        <f t="shared" ca="1" si="7"/>
        <v>100</v>
      </c>
      <c r="J175" s="5">
        <f t="shared" ca="1" si="9"/>
        <v>100</v>
      </c>
    </row>
    <row r="176" spans="1:10" x14ac:dyDescent="0.25">
      <c r="A176" vm="857">
        <f ca="1"/>
        <v>44504</v>
      </c>
      <c r="B176" vm="858">
        <f ca="1"/>
        <v>344.45</v>
      </c>
      <c r="C176" vm="859">
        <f ca="1"/>
        <v>340.74</v>
      </c>
      <c r="D176" vm="860">
        <f ca="1"/>
        <v>345.85</v>
      </c>
      <c r="E176" vm="861">
        <f ca="1"/>
        <v>333.88</v>
      </c>
      <c r="F176" vm="862">
        <f ca="1"/>
        <v>5893705</v>
      </c>
      <c r="G176" s="5">
        <f t="shared" ca="1" si="8"/>
        <v>100</v>
      </c>
      <c r="H176" s="5">
        <f t="shared" ca="1" si="10"/>
        <v>100</v>
      </c>
      <c r="I176" s="5">
        <f t="shared" ca="1" si="7"/>
        <v>100</v>
      </c>
      <c r="J176" s="5">
        <f t="shared" ca="1" si="9"/>
        <v>100</v>
      </c>
    </row>
    <row r="177" spans="1:10" x14ac:dyDescent="0.25">
      <c r="A177" vm="863">
        <f ca="1"/>
        <v>44505</v>
      </c>
      <c r="B177" vm="864">
        <f ca="1"/>
        <v>337.05</v>
      </c>
      <c r="C177" vm="865">
        <f ca="1"/>
        <v>345.23</v>
      </c>
      <c r="D177" vm="865">
        <f ca="1"/>
        <v>345.23</v>
      </c>
      <c r="E177" vm="866">
        <f ca="1"/>
        <v>333.44200000000001</v>
      </c>
      <c r="F177" vm="867">
        <f ca="1"/>
        <v>3527615</v>
      </c>
      <c r="G177" s="5">
        <f t="shared" ca="1" si="8"/>
        <v>70.774091627172282</v>
      </c>
      <c r="H177" s="5">
        <f t="shared" ca="1" si="10"/>
        <v>83.348334833483392</v>
      </c>
      <c r="I177" s="5">
        <f t="shared" ca="1" si="7"/>
        <v>92.423466775877984</v>
      </c>
      <c r="J177" s="5">
        <f t="shared" ca="1" si="9"/>
        <v>90.25803054239077</v>
      </c>
    </row>
    <row r="178" spans="1:10" x14ac:dyDescent="0.25">
      <c r="A178" vm="868">
        <f ca="1"/>
        <v>44508</v>
      </c>
      <c r="B178" vm="869">
        <f ca="1"/>
        <v>353.92</v>
      </c>
      <c r="C178" vm="870">
        <f ca="1"/>
        <v>349.5009</v>
      </c>
      <c r="D178" vm="871">
        <f ca="1"/>
        <v>363.17</v>
      </c>
      <c r="E178" vm="872">
        <f ca="1"/>
        <v>345.56</v>
      </c>
      <c r="F178" vm="873">
        <f ca="1"/>
        <v>8531091</v>
      </c>
      <c r="G178" s="5">
        <f t="shared" ca="1" si="8"/>
        <v>100</v>
      </c>
      <c r="H178" s="5">
        <f t="shared" ca="1" si="10"/>
        <v>100</v>
      </c>
      <c r="I178" s="5">
        <f t="shared" ca="1" si="7"/>
        <v>100</v>
      </c>
      <c r="J178" s="5">
        <f t="shared" ca="1" si="9"/>
        <v>90.25803054239077</v>
      </c>
    </row>
    <row r="179" spans="1:10" x14ac:dyDescent="0.25">
      <c r="A179" vm="874">
        <f ca="1"/>
        <v>44509</v>
      </c>
      <c r="B179" vm="875">
        <f ca="1"/>
        <v>357.39</v>
      </c>
      <c r="C179" vm="876">
        <f ca="1"/>
        <v>367.39</v>
      </c>
      <c r="D179" vm="877">
        <f ca="1"/>
        <v>368.9</v>
      </c>
      <c r="E179" vm="878">
        <f ca="1"/>
        <v>345.06</v>
      </c>
      <c r="F179" vm="879">
        <f ca="1"/>
        <v>10153706</v>
      </c>
      <c r="G179" s="5">
        <f t="shared" ca="1" si="8"/>
        <v>100</v>
      </c>
      <c r="H179" s="5">
        <f t="shared" ca="1" si="10"/>
        <v>100</v>
      </c>
      <c r="I179" s="5">
        <f t="shared" ca="1" si="7"/>
        <v>100</v>
      </c>
      <c r="J179" s="5">
        <f t="shared" ca="1" si="9"/>
        <v>90.25803054239077</v>
      </c>
    </row>
    <row r="180" spans="1:10" x14ac:dyDescent="0.25">
      <c r="A180" vm="880">
        <f ca="1"/>
        <v>44510</v>
      </c>
      <c r="B180" vm="881">
        <f ca="1"/>
        <v>328.6</v>
      </c>
      <c r="C180" vm="882">
        <f ca="1"/>
        <v>327.22000000000003</v>
      </c>
      <c r="D180" vm="883">
        <f ca="1"/>
        <v>348.97989999999999</v>
      </c>
      <c r="E180" vm="884">
        <f ca="1"/>
        <v>320</v>
      </c>
      <c r="F180" vm="885">
        <f ca="1"/>
        <v>15168856</v>
      </c>
      <c r="G180" s="5">
        <f t="shared" ca="1" si="8"/>
        <v>0</v>
      </c>
      <c r="H180" s="5">
        <f t="shared" ca="1" si="10"/>
        <v>49.089301503094681</v>
      </c>
      <c r="I180" s="5">
        <f t="shared" ca="1" si="7"/>
        <v>70.438443372009488</v>
      </c>
      <c r="J180" s="5">
        <f t="shared" ca="1" si="9"/>
        <v>66.666666666666671</v>
      </c>
    </row>
    <row r="181" spans="1:10" x14ac:dyDescent="0.25">
      <c r="A181" vm="886">
        <f ca="1"/>
        <v>44511</v>
      </c>
      <c r="B181" vm="887">
        <f ca="1"/>
        <v>336.39</v>
      </c>
      <c r="C181" vm="888">
        <f ca="1"/>
        <v>327.428</v>
      </c>
      <c r="D181" vm="889">
        <f ca="1"/>
        <v>342.48989999999998</v>
      </c>
      <c r="E181" vm="890">
        <f ca="1"/>
        <v>327.00069999999999</v>
      </c>
      <c r="F181" vm="891">
        <f ca="1"/>
        <v>4905822</v>
      </c>
      <c r="G181" s="5">
        <f t="shared" ca="1" si="8"/>
        <v>27.058006252170802</v>
      </c>
      <c r="H181" s="5">
        <f t="shared" ca="1" si="10"/>
        <v>54.06824146981625</v>
      </c>
      <c r="I181" s="5">
        <f t="shared" ref="I181:I244" ca="1" si="11">((B181-MIN(B162:B181))/(MAX(B162:B181)-MIN(B162:B181)))*100</f>
        <v>72.649127376921058</v>
      </c>
      <c r="J181" s="5">
        <f t="shared" ca="1" si="9"/>
        <v>42.352668750723602</v>
      </c>
    </row>
    <row r="182" spans="1:10" x14ac:dyDescent="0.25">
      <c r="A182" vm="892">
        <f ca="1"/>
        <v>44512</v>
      </c>
      <c r="B182" vm="893">
        <f ca="1"/>
        <v>342.98</v>
      </c>
      <c r="C182" vm="894">
        <f ca="1"/>
        <v>339.25</v>
      </c>
      <c r="D182" vm="895">
        <f ca="1"/>
        <v>344</v>
      </c>
      <c r="E182" vm="896">
        <f ca="1"/>
        <v>332.56</v>
      </c>
      <c r="F182" vm="897">
        <f ca="1"/>
        <v>4442125</v>
      </c>
      <c r="G182" s="5">
        <f t="shared" ca="1" si="8"/>
        <v>49.947898575894456</v>
      </c>
      <c r="H182" s="5">
        <f t="shared" ca="1" si="10"/>
        <v>68.482064741907308</v>
      </c>
      <c r="I182" s="5">
        <f t="shared" ca="1" si="11"/>
        <v>77.50195160031231</v>
      </c>
      <c r="J182" s="5">
        <f t="shared" ca="1" si="9"/>
        <v>25.668634942688417</v>
      </c>
    </row>
    <row r="183" spans="1:10" x14ac:dyDescent="0.25">
      <c r="A183" vm="898">
        <f ca="1"/>
        <v>44515</v>
      </c>
      <c r="B183" vm="899">
        <f ca="1"/>
        <v>345.36</v>
      </c>
      <c r="C183" vm="900">
        <f ca="1"/>
        <v>345.1</v>
      </c>
      <c r="D183" vm="901">
        <f ca="1"/>
        <v>355.19990000000001</v>
      </c>
      <c r="E183" vm="902">
        <f ca="1"/>
        <v>339.03</v>
      </c>
      <c r="F183" vm="903">
        <f ca="1"/>
        <v>4465702</v>
      </c>
      <c r="G183" s="5">
        <f t="shared" ca="1" si="8"/>
        <v>58.214657867315076</v>
      </c>
      <c r="H183" s="5">
        <f t="shared" ca="1" si="10"/>
        <v>73.687664041994793</v>
      </c>
      <c r="I183" s="5">
        <f t="shared" ca="1" si="11"/>
        <v>79.034506796793352</v>
      </c>
      <c r="J183" s="5">
        <f t="shared" ca="1" si="9"/>
        <v>45.07352089846011</v>
      </c>
    </row>
    <row r="184" spans="1:10" x14ac:dyDescent="0.25">
      <c r="A184" vm="904">
        <f ca="1"/>
        <v>44516</v>
      </c>
      <c r="B184" vm="905">
        <f ca="1"/>
        <v>342.12</v>
      </c>
      <c r="C184" vm="906">
        <f ca="1"/>
        <v>333.14</v>
      </c>
      <c r="D184" vm="907">
        <f ca="1"/>
        <v>347.4</v>
      </c>
      <c r="E184" vm="908">
        <f ca="1"/>
        <v>331.58</v>
      </c>
      <c r="F184" vm="909">
        <f ca="1"/>
        <v>4128078</v>
      </c>
      <c r="G184" s="5">
        <f t="shared" ca="1" si="8"/>
        <v>46.960750260507119</v>
      </c>
      <c r="H184" s="5">
        <f t="shared" ca="1" si="10"/>
        <v>60.088865656037669</v>
      </c>
      <c r="I184" s="5">
        <f t="shared" ca="1" si="11"/>
        <v>73.387940048797518</v>
      </c>
      <c r="J184" s="5">
        <f t="shared" ca="1" si="9"/>
        <v>51.707768901238886</v>
      </c>
    </row>
    <row r="185" spans="1:10" x14ac:dyDescent="0.25">
      <c r="A185" vm="910">
        <f ca="1"/>
        <v>44517</v>
      </c>
      <c r="B185" vm="911">
        <f ca="1"/>
        <v>346.52</v>
      </c>
      <c r="C185" vm="912">
        <f ca="1"/>
        <v>342.02499999999998</v>
      </c>
      <c r="D185" vm="913">
        <f ca="1"/>
        <v>348.49</v>
      </c>
      <c r="E185" vm="914">
        <f ca="1"/>
        <v>338.18</v>
      </c>
      <c r="F185" vm="915">
        <f ca="1"/>
        <v>3772131</v>
      </c>
      <c r="G185" s="5">
        <f t="shared" ca="1" si="8"/>
        <v>62.243834664814116</v>
      </c>
      <c r="H185" s="5">
        <f t="shared" ca="1" si="10"/>
        <v>71.372135896760568</v>
      </c>
      <c r="I185" s="5">
        <f t="shared" ca="1" si="11"/>
        <v>81.056117113976995</v>
      </c>
      <c r="J185" s="5">
        <f t="shared" ca="1" si="9"/>
        <v>55.806414264212101</v>
      </c>
    </row>
    <row r="186" spans="1:10" x14ac:dyDescent="0.25">
      <c r="A186" vm="916">
        <f ca="1"/>
        <v>44518</v>
      </c>
      <c r="B186" vm="917">
        <f ca="1"/>
        <v>323.57</v>
      </c>
      <c r="C186" vm="918">
        <f ca="1"/>
        <v>343</v>
      </c>
      <c r="D186" vm="919">
        <f ca="1"/>
        <v>344.8399</v>
      </c>
      <c r="E186" vm="920">
        <f ca="1"/>
        <v>323.41000000000003</v>
      </c>
      <c r="F186" vm="921">
        <f ca="1"/>
        <v>5408786</v>
      </c>
      <c r="G186" s="5">
        <f t="shared" ca="1" si="8"/>
        <v>0</v>
      </c>
      <c r="H186" s="5">
        <f t="shared" ca="1" si="10"/>
        <v>0</v>
      </c>
      <c r="I186" s="5">
        <f t="shared" ca="1" si="11"/>
        <v>40.194518125552634</v>
      </c>
      <c r="J186" s="5">
        <f t="shared" ca="1" si="9"/>
        <v>36.401528308440412</v>
      </c>
    </row>
    <row r="187" spans="1:10" x14ac:dyDescent="0.25">
      <c r="A187" vm="922">
        <f ca="1"/>
        <v>44519</v>
      </c>
      <c r="B187" vm="923">
        <f ca="1"/>
        <v>332.55</v>
      </c>
      <c r="C187" vm="924">
        <f ca="1"/>
        <v>325.56</v>
      </c>
      <c r="D187" vm="925">
        <f ca="1"/>
        <v>339.41</v>
      </c>
      <c r="E187" vm="926">
        <f ca="1"/>
        <v>325.39999999999998</v>
      </c>
      <c r="F187" vm="927">
        <f ca="1"/>
        <v>3687652</v>
      </c>
      <c r="G187" s="5">
        <f t="shared" ca="1" si="8"/>
        <v>39.128540305010986</v>
      </c>
      <c r="H187" s="5">
        <f t="shared" ca="1" si="10"/>
        <v>26.552335895919633</v>
      </c>
      <c r="I187" s="5">
        <f t="shared" ca="1" si="11"/>
        <v>45.669291338582696</v>
      </c>
      <c r="J187" s="5">
        <f t="shared" ca="1" si="9"/>
        <v>33.79079165660837</v>
      </c>
    </row>
    <row r="188" spans="1:10" x14ac:dyDescent="0.25">
      <c r="A188" vm="928">
        <f ca="1"/>
        <v>44522</v>
      </c>
      <c r="B188" vm="929">
        <f ca="1"/>
        <v>315.48</v>
      </c>
      <c r="C188" vm="930">
        <f ca="1"/>
        <v>333.33</v>
      </c>
      <c r="D188" vm="931">
        <f ca="1"/>
        <v>335.9</v>
      </c>
      <c r="E188" vm="932">
        <f ca="1"/>
        <v>310.67</v>
      </c>
      <c r="F188" vm="933">
        <f ca="1"/>
        <v>5013637</v>
      </c>
      <c r="G188" s="5">
        <f t="shared" ca="1" si="8"/>
        <v>0</v>
      </c>
      <c r="H188" s="5">
        <f t="shared" ca="1" si="10"/>
        <v>0</v>
      </c>
      <c r="I188" s="5">
        <f t="shared" ca="1" si="11"/>
        <v>8.3333333333333446</v>
      </c>
      <c r="J188" s="5">
        <f t="shared" ca="1" si="9"/>
        <v>13.042846768336995</v>
      </c>
    </row>
    <row r="189" spans="1:10" x14ac:dyDescent="0.25">
      <c r="A189" vm="934">
        <f ca="1"/>
        <v>44523</v>
      </c>
      <c r="B189" vm="935">
        <f ca="1"/>
        <v>317.2</v>
      </c>
      <c r="C189" vm="936">
        <f ca="1"/>
        <v>312.5</v>
      </c>
      <c r="D189" vm="937">
        <f ca="1"/>
        <v>319.7</v>
      </c>
      <c r="E189" vm="938">
        <f ca="1"/>
        <v>304.60000000000002</v>
      </c>
      <c r="F189" vm="939">
        <f ca="1"/>
        <v>3469582</v>
      </c>
      <c r="G189" s="5">
        <f t="shared" ca="1" si="8"/>
        <v>5.5412371134019729</v>
      </c>
      <c r="H189" s="5">
        <f t="shared" ca="1" si="10"/>
        <v>4.1040324504890755</v>
      </c>
      <c r="I189" s="5">
        <f t="shared" ca="1" si="11"/>
        <v>12.095363079614996</v>
      </c>
      <c r="J189" s="5">
        <f t="shared" ca="1" si="9"/>
        <v>14.889925806137654</v>
      </c>
    </row>
    <row r="190" spans="1:10" x14ac:dyDescent="0.25">
      <c r="A190" vm="940">
        <f ca="1"/>
        <v>44524</v>
      </c>
      <c r="B190" vm="941">
        <f ca="1"/>
        <v>312.38</v>
      </c>
      <c r="C190" vm="942">
        <f ca="1"/>
        <v>309.38</v>
      </c>
      <c r="D190" vm="943">
        <f ca="1"/>
        <v>316.32</v>
      </c>
      <c r="E190" vm="944">
        <f ca="1"/>
        <v>305.88</v>
      </c>
      <c r="F190" vm="945">
        <f ca="1"/>
        <v>2759755</v>
      </c>
      <c r="G190" s="5">
        <f t="shared" ca="1" si="8"/>
        <v>0</v>
      </c>
      <c r="H190" s="5">
        <f t="shared" ca="1" si="10"/>
        <v>0</v>
      </c>
      <c r="I190" s="5">
        <f t="shared" ca="1" si="11"/>
        <v>0</v>
      </c>
      <c r="J190" s="5">
        <f t="shared" ca="1" si="9"/>
        <v>1.8470790378006576</v>
      </c>
    </row>
    <row r="191" spans="1:10" x14ac:dyDescent="0.25">
      <c r="A191" vm="946">
        <f ca="1"/>
        <v>44526</v>
      </c>
      <c r="B191" vm="947">
        <f ca="1"/>
        <v>303.19</v>
      </c>
      <c r="C191" vm="948">
        <f ca="1"/>
        <v>301.3</v>
      </c>
      <c r="D191" vm="949">
        <f ca="1"/>
        <v>307.92</v>
      </c>
      <c r="E191" vm="950">
        <f ca="1"/>
        <v>299.15100000000001</v>
      </c>
      <c r="F191" vm="951">
        <f ca="1"/>
        <v>2678688</v>
      </c>
      <c r="G191" s="5">
        <f t="shared" ca="1" si="8"/>
        <v>0</v>
      </c>
      <c r="H191" s="5">
        <f t="shared" ca="1" si="10"/>
        <v>0</v>
      </c>
      <c r="I191" s="5">
        <f t="shared" ca="1" si="11"/>
        <v>0</v>
      </c>
      <c r="J191" s="5">
        <f t="shared" ca="1" si="9"/>
        <v>1.8470790378006576</v>
      </c>
    </row>
    <row r="192" spans="1:10" x14ac:dyDescent="0.25">
      <c r="A192" vm="952">
        <f ca="1"/>
        <v>44529</v>
      </c>
      <c r="B192" vm="953">
        <f ca="1"/>
        <v>319.39</v>
      </c>
      <c r="C192" vm="954">
        <f ca="1"/>
        <v>312.22280000000001</v>
      </c>
      <c r="D192" vm="955">
        <f ca="1"/>
        <v>321.57499999999999</v>
      </c>
      <c r="E192" vm="956">
        <f ca="1"/>
        <v>306.75</v>
      </c>
      <c r="F192" vm="957">
        <f ca="1"/>
        <v>4159701</v>
      </c>
      <c r="G192" s="5">
        <f t="shared" ca="1" si="8"/>
        <v>55.177111716621184</v>
      </c>
      <c r="H192" s="5">
        <f t="shared" ca="1" si="10"/>
        <v>29.889298892988915</v>
      </c>
      <c r="I192" s="5">
        <f t="shared" ca="1" si="11"/>
        <v>29.889298892988915</v>
      </c>
      <c r="J192" s="5">
        <f t="shared" ca="1" si="9"/>
        <v>18.39237057220706</v>
      </c>
    </row>
    <row r="193" spans="1:10" x14ac:dyDescent="0.25">
      <c r="A193" vm="958">
        <f ca="1"/>
        <v>44530</v>
      </c>
      <c r="B193" vm="959">
        <f ca="1"/>
        <v>315</v>
      </c>
      <c r="C193" vm="960">
        <f ca="1"/>
        <v>320.75</v>
      </c>
      <c r="D193" vm="961">
        <f ca="1"/>
        <v>331.7</v>
      </c>
      <c r="E193" vm="962">
        <f ca="1"/>
        <v>310.98</v>
      </c>
      <c r="F193" vm="963">
        <f ca="1"/>
        <v>7168355</v>
      </c>
      <c r="G193" s="5">
        <f t="shared" ca="1" si="8"/>
        <v>40.224795640326967</v>
      </c>
      <c r="H193" s="5">
        <f t="shared" ca="1" si="10"/>
        <v>27.255942764828077</v>
      </c>
      <c r="I193" s="5">
        <f t="shared" ca="1" si="11"/>
        <v>21.789667896678974</v>
      </c>
      <c r="J193" s="5">
        <f t="shared" ca="1" si="9"/>
        <v>31.800635785649387</v>
      </c>
    </row>
    <row r="194" spans="1:10" x14ac:dyDescent="0.25">
      <c r="A194" vm="964">
        <f ca="1"/>
        <v>44531</v>
      </c>
      <c r="B194" vm="965">
        <f ca="1"/>
        <v>294.5</v>
      </c>
      <c r="C194" vm="966">
        <f ca="1"/>
        <v>318.60000000000002</v>
      </c>
      <c r="D194" vm="967">
        <f ca="1"/>
        <v>323</v>
      </c>
      <c r="E194" vm="968">
        <f ca="1"/>
        <v>293.7</v>
      </c>
      <c r="F194" vm="969">
        <f ca="1"/>
        <v>4278100</v>
      </c>
      <c r="G194" s="5">
        <f t="shared" ca="1" si="8"/>
        <v>0</v>
      </c>
      <c r="H194" s="5">
        <f t="shared" ca="1" si="10"/>
        <v>0</v>
      </c>
      <c r="I194" s="5">
        <f t="shared" ca="1" si="11"/>
        <v>0</v>
      </c>
      <c r="J194" s="5">
        <f t="shared" ca="1" si="9"/>
        <v>31.800635785649387</v>
      </c>
    </row>
    <row r="195" spans="1:10" x14ac:dyDescent="0.25">
      <c r="A195" vm="970">
        <f ca="1"/>
        <v>44532</v>
      </c>
      <c r="B195" vm="971">
        <f ca="1"/>
        <v>284.70999999999998</v>
      </c>
      <c r="C195" vm="972">
        <f ca="1"/>
        <v>295.16000000000003</v>
      </c>
      <c r="D195" vm="973">
        <f ca="1"/>
        <v>305.32</v>
      </c>
      <c r="E195" vm="974">
        <f ca="1"/>
        <v>283.82</v>
      </c>
      <c r="F195" vm="975">
        <f ca="1"/>
        <v>4625052</v>
      </c>
      <c r="G195" s="5">
        <f t="shared" ca="1" si="8"/>
        <v>0</v>
      </c>
      <c r="H195" s="5">
        <f t="shared" ca="1" si="10"/>
        <v>0</v>
      </c>
      <c r="I195" s="5">
        <f t="shared" ca="1" si="11"/>
        <v>0</v>
      </c>
      <c r="J195" s="5">
        <f t="shared" ca="1" si="9"/>
        <v>13.408265213442322</v>
      </c>
    </row>
    <row r="196" spans="1:10" x14ac:dyDescent="0.25">
      <c r="A196" vm="976">
        <f ca="1"/>
        <v>44533</v>
      </c>
      <c r="B196" vm="977">
        <f ca="1"/>
        <v>265.64999999999998</v>
      </c>
      <c r="C196" vm="978">
        <f ca="1"/>
        <v>286</v>
      </c>
      <c r="D196" vm="978">
        <f ca="1"/>
        <v>286</v>
      </c>
      <c r="E196" vm="979">
        <f ca="1"/>
        <v>258.16000000000003</v>
      </c>
      <c r="F196" vm="980">
        <f ca="1"/>
        <v>7271065</v>
      </c>
      <c r="G196" s="5">
        <f t="shared" ca="1" si="8"/>
        <v>0</v>
      </c>
      <c r="H196" s="5">
        <f t="shared" ca="1" si="10"/>
        <v>0</v>
      </c>
      <c r="I196" s="5">
        <f t="shared" ca="1" si="11"/>
        <v>0</v>
      </c>
      <c r="J196" s="5">
        <f t="shared" ca="1" si="9"/>
        <v>0</v>
      </c>
    </row>
    <row r="197" spans="1:10" x14ac:dyDescent="0.25">
      <c r="A197" vm="981">
        <f ca="1"/>
        <v>44536</v>
      </c>
      <c r="B197" vm="982">
        <f ca="1"/>
        <v>263.24</v>
      </c>
      <c r="C197" vm="983">
        <f ca="1"/>
        <v>253.125</v>
      </c>
      <c r="D197" vm="984">
        <f ca="1"/>
        <v>267.2294</v>
      </c>
      <c r="E197" vm="985">
        <f ca="1"/>
        <v>244.46</v>
      </c>
      <c r="F197" vm="986">
        <f ca="1"/>
        <v>5366366</v>
      </c>
      <c r="G197" s="5">
        <f t="shared" ca="1" si="8"/>
        <v>0</v>
      </c>
      <c r="H197" s="5">
        <f t="shared" ca="1" si="10"/>
        <v>0</v>
      </c>
      <c r="I197" s="5">
        <f t="shared" ca="1" si="11"/>
        <v>0</v>
      </c>
      <c r="J197" s="5">
        <f t="shared" ca="1" si="9"/>
        <v>0</v>
      </c>
    </row>
    <row r="198" spans="1:10" x14ac:dyDescent="0.25">
      <c r="A198" vm="987">
        <f ca="1"/>
        <v>44537</v>
      </c>
      <c r="B198" vm="988">
        <f ca="1"/>
        <v>286.42</v>
      </c>
      <c r="C198" vm="989">
        <f ca="1"/>
        <v>277.64499999999998</v>
      </c>
      <c r="D198" vm="990">
        <f ca="1"/>
        <v>290.19</v>
      </c>
      <c r="E198" vm="991">
        <f ca="1"/>
        <v>274.91419999999999</v>
      </c>
      <c r="F198" vm="992">
        <f ca="1"/>
        <v>4648218</v>
      </c>
      <c r="G198" s="5">
        <f t="shared" ca="1" si="8"/>
        <v>41.282279608192368</v>
      </c>
      <c r="H198" s="5">
        <f t="shared" ca="1" si="10"/>
        <v>27.833813640730082</v>
      </c>
      <c r="I198" s="5">
        <f t="shared" ca="1" si="11"/>
        <v>24.62028677642062</v>
      </c>
      <c r="J198" s="5">
        <f t="shared" ca="1" si="9"/>
        <v>13.760759869397456</v>
      </c>
    </row>
    <row r="199" spans="1:10" x14ac:dyDescent="0.25">
      <c r="A199" vm="993">
        <f ca="1"/>
        <v>44538</v>
      </c>
      <c r="B199" vm="994">
        <f ca="1"/>
        <v>287.48</v>
      </c>
      <c r="C199" vm="995">
        <f ca="1"/>
        <v>284.435</v>
      </c>
      <c r="D199" vm="996">
        <f ca="1"/>
        <v>290</v>
      </c>
      <c r="E199" vm="997">
        <f ca="1"/>
        <v>278.29000000000002</v>
      </c>
      <c r="F199" vm="998">
        <f ca="1"/>
        <v>2495937</v>
      </c>
      <c r="G199" s="5">
        <f t="shared" ca="1" si="8"/>
        <v>46.831530139103585</v>
      </c>
      <c r="H199" s="5">
        <f t="shared" ca="1" si="10"/>
        <v>34.973308324917049</v>
      </c>
      <c r="I199" s="5">
        <f t="shared" ca="1" si="11"/>
        <v>29.106628242074951</v>
      </c>
      <c r="J199" s="5">
        <f t="shared" ca="1" si="9"/>
        <v>29.371269915765321</v>
      </c>
    </row>
    <row r="200" spans="1:10" x14ac:dyDescent="0.25">
      <c r="A200" vm="999">
        <f ca="1"/>
        <v>44539</v>
      </c>
      <c r="B200" vm="1000">
        <f ca="1"/>
        <v>263.91000000000003</v>
      </c>
      <c r="C200" vm="1001">
        <f ca="1"/>
        <v>284.97000000000003</v>
      </c>
      <c r="D200" vm="1002">
        <f ca="1"/>
        <v>284.99</v>
      </c>
      <c r="E200" vm="1003">
        <f ca="1"/>
        <v>258.92099999999999</v>
      </c>
      <c r="F200" vm="1004">
        <f ca="1"/>
        <v>5394557</v>
      </c>
      <c r="G200" s="5">
        <f t="shared" ca="1" si="8"/>
        <v>2.1433141394754194</v>
      </c>
      <c r="H200" s="5">
        <f t="shared" ca="1" si="10"/>
        <v>0.96667147597751546</v>
      </c>
      <c r="I200" s="5">
        <f t="shared" ca="1" si="11"/>
        <v>0.80451488952931816</v>
      </c>
      <c r="J200" s="5">
        <f t="shared" ca="1" si="9"/>
        <v>30.085707962257128</v>
      </c>
    </row>
    <row r="201" spans="1:10" x14ac:dyDescent="0.25">
      <c r="A201" vm="1005">
        <f ca="1"/>
        <v>44540</v>
      </c>
      <c r="B201" vm="1006">
        <f ca="1"/>
        <v>255.76</v>
      </c>
      <c r="C201" vm="1007">
        <f ca="1"/>
        <v>266.3</v>
      </c>
      <c r="D201" vm="1008">
        <f ca="1"/>
        <v>269.19</v>
      </c>
      <c r="E201" vm="1009">
        <f ca="1"/>
        <v>250.15</v>
      </c>
      <c r="F201" vm="1010">
        <f ca="1"/>
        <v>5062115</v>
      </c>
      <c r="G201" s="5">
        <f t="shared" ca="1" si="8"/>
        <v>0</v>
      </c>
      <c r="H201" s="5">
        <f t="shared" ca="1" si="10"/>
        <v>0</v>
      </c>
      <c r="I201" s="5">
        <f t="shared" ca="1" si="11"/>
        <v>0</v>
      </c>
      <c r="J201" s="5">
        <f t="shared" ca="1" si="9"/>
        <v>16.324948092859668</v>
      </c>
    </row>
    <row r="202" spans="1:10" x14ac:dyDescent="0.25">
      <c r="A202" vm="1011">
        <f ca="1"/>
        <v>44543</v>
      </c>
      <c r="B202" vm="1012">
        <f ca="1"/>
        <v>251.37</v>
      </c>
      <c r="C202" vm="739">
        <f ca="1"/>
        <v>252.14</v>
      </c>
      <c r="D202" vm="524">
        <f ca="1"/>
        <v>256.5</v>
      </c>
      <c r="E202" vm="1013">
        <f ca="1"/>
        <v>244.8</v>
      </c>
      <c r="F202" vm="1014">
        <f ca="1"/>
        <v>3410449</v>
      </c>
      <c r="G202" s="5">
        <f t="shared" ca="1" si="8"/>
        <v>0</v>
      </c>
      <c r="H202" s="5">
        <f t="shared" ca="1" si="10"/>
        <v>0</v>
      </c>
      <c r="I202" s="5">
        <f t="shared" ca="1" si="11"/>
        <v>0</v>
      </c>
      <c r="J202" s="5">
        <f t="shared" ca="1" si="9"/>
        <v>0.71443804649180642</v>
      </c>
    </row>
    <row r="203" spans="1:10" x14ac:dyDescent="0.25">
      <c r="A203" vm="1015">
        <f ca="1"/>
        <v>44544</v>
      </c>
      <c r="B203" vm="1016">
        <f ca="1"/>
        <v>255.86</v>
      </c>
      <c r="C203" vm="1017">
        <f ca="1"/>
        <v>247.27879999999999</v>
      </c>
      <c r="D203" vm="1018">
        <f ca="1"/>
        <v>260.5</v>
      </c>
      <c r="E203" vm="1019">
        <f ca="1"/>
        <v>243.5</v>
      </c>
      <c r="F203" vm="1020">
        <f ca="1"/>
        <v>3866603</v>
      </c>
      <c r="G203" s="5">
        <f t="shared" ca="1" si="8"/>
        <v>12.434228745499883</v>
      </c>
      <c r="H203" s="5">
        <f t="shared" ca="1" si="10"/>
        <v>6.6009997059688477</v>
      </c>
      <c r="I203" s="5">
        <f t="shared" ca="1" si="11"/>
        <v>4.7188649500788333</v>
      </c>
      <c r="J203" s="5">
        <f t="shared" ca="1" si="9"/>
        <v>4.1447429151666277</v>
      </c>
    </row>
    <row r="204" spans="1:10" x14ac:dyDescent="0.25">
      <c r="A204" vm="1021">
        <f ca="1"/>
        <v>44545</v>
      </c>
      <c r="B204" vm="1022">
        <f ca="1"/>
        <v>258.3</v>
      </c>
      <c r="C204" vm="1023">
        <f ca="1"/>
        <v>254.49</v>
      </c>
      <c r="D204" vm="1024">
        <f ca="1"/>
        <v>261.16989999999998</v>
      </c>
      <c r="E204" vm="1025">
        <f ca="1"/>
        <v>242.26</v>
      </c>
      <c r="F204" vm="1026">
        <f ca="1"/>
        <v>4623492</v>
      </c>
      <c r="G204" s="5">
        <f t="shared" ca="1" si="8"/>
        <v>19.191359734145678</v>
      </c>
      <c r="H204" s="5">
        <f t="shared" ca="1" si="10"/>
        <v>10.188179947074403</v>
      </c>
      <c r="I204" s="5">
        <f t="shared" ca="1" si="11"/>
        <v>7.2832369942196618</v>
      </c>
      <c r="J204" s="5">
        <f t="shared" ca="1" si="9"/>
        <v>10.54186282654852</v>
      </c>
    </row>
    <row r="205" spans="1:10" x14ac:dyDescent="0.25">
      <c r="A205" vm="1027">
        <f ca="1"/>
        <v>44546</v>
      </c>
      <c r="B205" vm="1028">
        <f ca="1"/>
        <v>247.17</v>
      </c>
      <c r="C205" vm="1029">
        <f ca="1"/>
        <v>264.45499999999998</v>
      </c>
      <c r="D205" vm="1030">
        <f ca="1"/>
        <v>268.26</v>
      </c>
      <c r="E205" vm="1031">
        <f ca="1"/>
        <v>244.6301</v>
      </c>
      <c r="F205" vm="1032">
        <f ca="1"/>
        <v>3346623</v>
      </c>
      <c r="G205" s="5">
        <f t="shared" ca="1" si="8"/>
        <v>0</v>
      </c>
      <c r="H205" s="5">
        <f t="shared" ca="1" si="10"/>
        <v>0</v>
      </c>
      <c r="I205" s="5">
        <f t="shared" ca="1" si="11"/>
        <v>0</v>
      </c>
      <c r="J205" s="5">
        <f t="shared" ca="1" si="9"/>
        <v>10.54186282654852</v>
      </c>
    </row>
    <row r="206" spans="1:10" x14ac:dyDescent="0.25">
      <c r="A206" vm="1033">
        <f ca="1"/>
        <v>44547</v>
      </c>
      <c r="B206" vm="1034">
        <f ca="1"/>
        <v>243.35</v>
      </c>
      <c r="C206" vm="1035">
        <f ca="1"/>
        <v>240</v>
      </c>
      <c r="D206" vm="1036">
        <f ca="1"/>
        <v>250.48</v>
      </c>
      <c r="E206" vm="1037">
        <f ca="1"/>
        <v>236</v>
      </c>
      <c r="F206" vm="1038">
        <f ca="1"/>
        <v>4420273</v>
      </c>
      <c r="G206" s="5">
        <f t="shared" ca="1" si="8"/>
        <v>0</v>
      </c>
      <c r="H206" s="5">
        <f t="shared" ca="1" si="10"/>
        <v>0</v>
      </c>
      <c r="I206" s="5">
        <f t="shared" ca="1" si="11"/>
        <v>0</v>
      </c>
      <c r="J206" s="5">
        <f t="shared" ca="1" si="9"/>
        <v>6.3971199113818926</v>
      </c>
    </row>
    <row r="207" spans="1:10" x14ac:dyDescent="0.25">
      <c r="A207" vm="1039">
        <f ca="1"/>
        <v>44550</v>
      </c>
      <c r="B207" vm="1040">
        <f ca="1"/>
        <v>238.05</v>
      </c>
      <c r="C207" vm="1041">
        <f ca="1"/>
        <v>236.56</v>
      </c>
      <c r="D207" vm="1042">
        <f ca="1"/>
        <v>239.37</v>
      </c>
      <c r="E207" vm="1043">
        <f ca="1"/>
        <v>231.77</v>
      </c>
      <c r="F207" vm="1044">
        <f ca="1"/>
        <v>3572210</v>
      </c>
      <c r="G207" s="5">
        <f t="shared" ca="1" si="8"/>
        <v>0</v>
      </c>
      <c r="H207" s="5">
        <f t="shared" ca="1" si="10"/>
        <v>0</v>
      </c>
      <c r="I207" s="5">
        <f t="shared" ca="1" si="11"/>
        <v>0</v>
      </c>
      <c r="J207" s="5">
        <f t="shared" ca="1" si="9"/>
        <v>0</v>
      </c>
    </row>
    <row r="208" spans="1:10" x14ac:dyDescent="0.25">
      <c r="A208" vm="1045">
        <f ca="1"/>
        <v>44551</v>
      </c>
      <c r="B208" vm="1046">
        <f ca="1"/>
        <v>247.69</v>
      </c>
      <c r="C208" vm="1047">
        <f ca="1"/>
        <v>244.15</v>
      </c>
      <c r="D208" vm="1048">
        <f ca="1"/>
        <v>248.11500000000001</v>
      </c>
      <c r="E208" vm="1049">
        <f ca="1"/>
        <v>239.59</v>
      </c>
      <c r="F208" vm="1050">
        <f ca="1"/>
        <v>2776472</v>
      </c>
      <c r="G208" s="5">
        <f t="shared" ca="1" si="8"/>
        <v>47.604938271604865</v>
      </c>
      <c r="H208" s="5">
        <f t="shared" ca="1" si="10"/>
        <v>19.502326522354814</v>
      </c>
      <c r="I208" s="5">
        <f t="shared" ca="1" si="11"/>
        <v>11.851487582984987</v>
      </c>
      <c r="J208" s="5">
        <f t="shared" ca="1" si="9"/>
        <v>15.868312757201622</v>
      </c>
    </row>
    <row r="209" spans="1:10" x14ac:dyDescent="0.25">
      <c r="A209" vm="1051">
        <f ca="1"/>
        <v>44552</v>
      </c>
      <c r="B209" vm="1052">
        <f ca="1"/>
        <v>254.55</v>
      </c>
      <c r="C209" vm="1053">
        <f ca="1"/>
        <v>248.505</v>
      </c>
      <c r="D209" vm="1054">
        <f ca="1"/>
        <v>254.79</v>
      </c>
      <c r="E209" vm="1055">
        <f ca="1"/>
        <v>245.64</v>
      </c>
      <c r="F209" vm="1056">
        <f ca="1"/>
        <v>3779126</v>
      </c>
      <c r="G209" s="5">
        <f t="shared" ca="1" si="8"/>
        <v>81.481481481481481</v>
      </c>
      <c r="H209" s="5">
        <f t="shared" ca="1" si="10"/>
        <v>33.380538134735986</v>
      </c>
      <c r="I209" s="5">
        <f t="shared" ca="1" si="11"/>
        <v>20.285222522744043</v>
      </c>
      <c r="J209" s="5">
        <f t="shared" ca="1" si="9"/>
        <v>43.028806584362115</v>
      </c>
    </row>
    <row r="210" spans="1:10" x14ac:dyDescent="0.25">
      <c r="A210" vm="1057">
        <f ca="1"/>
        <v>44553</v>
      </c>
      <c r="B210" vm="1058">
        <f ca="1"/>
        <v>268.14999999999998</v>
      </c>
      <c r="C210" vm="1059">
        <f ca="1"/>
        <v>256.55500000000001</v>
      </c>
      <c r="D210" vm="1060">
        <f ca="1"/>
        <v>269.30500000000001</v>
      </c>
      <c r="E210" vm="1061">
        <f ca="1"/>
        <v>253.5</v>
      </c>
      <c r="F210" vm="1062">
        <f ca="1"/>
        <v>4106052</v>
      </c>
      <c r="G210" s="5">
        <f t="shared" ca="1" si="8"/>
        <v>100</v>
      </c>
      <c r="H210" s="5">
        <f t="shared" ca="1" si="10"/>
        <v>60.894193809427399</v>
      </c>
      <c r="I210" s="5">
        <f t="shared" ca="1" si="11"/>
        <v>37.005163511187575</v>
      </c>
      <c r="J210" s="5">
        <f t="shared" ca="1" si="9"/>
        <v>76.362139917695444</v>
      </c>
    </row>
    <row r="211" spans="1:10" x14ac:dyDescent="0.25">
      <c r="A211" vm="1063">
        <f ca="1"/>
        <v>44557</v>
      </c>
      <c r="B211" vm="1064">
        <f ca="1"/>
        <v>280.27</v>
      </c>
      <c r="C211" vm="1065">
        <f ca="1"/>
        <v>270.26</v>
      </c>
      <c r="D211" vm="1066">
        <f ca="1"/>
        <v>281.98989999999998</v>
      </c>
      <c r="E211" vm="1067">
        <f ca="1"/>
        <v>270.2</v>
      </c>
      <c r="F211" vm="1068">
        <f ca="1"/>
        <v>4458617</v>
      </c>
      <c r="G211" s="5">
        <f t="shared" ca="1" si="8"/>
        <v>100</v>
      </c>
      <c r="H211" s="5">
        <f t="shared" ca="1" si="10"/>
        <v>85.413716366578925</v>
      </c>
      <c r="I211" s="5">
        <f t="shared" ca="1" si="11"/>
        <v>51.905581509712292</v>
      </c>
      <c r="J211" s="5">
        <f t="shared" ca="1" si="9"/>
        <v>93.827160493827151</v>
      </c>
    </row>
    <row r="212" spans="1:10" x14ac:dyDescent="0.25">
      <c r="A212" vm="1069">
        <f ca="1"/>
        <v>44558</v>
      </c>
      <c r="B212" vm="1070">
        <f ca="1"/>
        <v>261.33</v>
      </c>
      <c r="C212" vm="1071">
        <f ca="1"/>
        <v>270</v>
      </c>
      <c r="D212" vm="1072">
        <f ca="1"/>
        <v>270.98</v>
      </c>
      <c r="E212" vm="1073">
        <f ca="1"/>
        <v>259.69</v>
      </c>
      <c r="F212" vm="1074">
        <f ca="1"/>
        <v>4372818</v>
      </c>
      <c r="G212" s="5">
        <f t="shared" ca="1" si="8"/>
        <v>55.139744197062981</v>
      </c>
      <c r="H212" s="5">
        <f t="shared" ca="1" si="10"/>
        <v>47.096904713736535</v>
      </c>
      <c r="I212" s="5">
        <f t="shared" ca="1" si="11"/>
        <v>30.253411306042853</v>
      </c>
      <c r="J212" s="5">
        <f t="shared" ca="1" si="9"/>
        <v>85.046581399020994</v>
      </c>
    </row>
    <row r="213" spans="1:10" x14ac:dyDescent="0.25">
      <c r="A213" vm="1075">
        <f ca="1"/>
        <v>44559</v>
      </c>
      <c r="B213" vm="1076">
        <f ca="1"/>
        <v>252.6</v>
      </c>
      <c r="C213" vm="1077">
        <f ca="1"/>
        <v>256.67</v>
      </c>
      <c r="D213" vm="1078">
        <f ca="1"/>
        <v>263.01</v>
      </c>
      <c r="E213" vm="1079">
        <f ca="1"/>
        <v>251.36519999999999</v>
      </c>
      <c r="F213" vm="1080">
        <f ca="1"/>
        <v>3474312</v>
      </c>
      <c r="G213" s="5">
        <f t="shared" ca="1" si="8"/>
        <v>34.46234012316436</v>
      </c>
      <c r="H213" s="5">
        <f t="shared" ca="1" si="10"/>
        <v>34.46234012316436</v>
      </c>
      <c r="I213" s="5">
        <f t="shared" ca="1" si="11"/>
        <v>25.775022143489789</v>
      </c>
      <c r="J213" s="5">
        <f t="shared" ca="1" si="9"/>
        <v>63.200694773409111</v>
      </c>
    </row>
    <row r="214" spans="1:10" x14ac:dyDescent="0.25">
      <c r="A214" vm="1081">
        <f ca="1"/>
        <v>44560</v>
      </c>
      <c r="B214" vm="1082">
        <f ca="1"/>
        <v>256.79000000000002</v>
      </c>
      <c r="C214" vm="1076">
        <f ca="1"/>
        <v>252.6</v>
      </c>
      <c r="D214" vm="772">
        <f ca="1"/>
        <v>260</v>
      </c>
      <c r="E214" vm="1083">
        <f ca="1"/>
        <v>252.0411</v>
      </c>
      <c r="F214" vm="1084">
        <f ca="1"/>
        <v>2887587</v>
      </c>
      <c r="G214" s="5">
        <f t="shared" ca="1" si="8"/>
        <v>27.931246163290446</v>
      </c>
      <c r="H214" s="5">
        <f t="shared" ca="1" si="10"/>
        <v>44.386546660350596</v>
      </c>
      <c r="I214" s="5">
        <f t="shared" ca="1" si="11"/>
        <v>37.912199069391072</v>
      </c>
      <c r="J214" s="5">
        <f t="shared" ca="1" si="9"/>
        <v>39.17777682783926</v>
      </c>
    </row>
    <row r="215" spans="1:10" x14ac:dyDescent="0.25">
      <c r="A215" vm="1085">
        <f ca="1"/>
        <v>44561</v>
      </c>
      <c r="B215" vm="1086">
        <f ca="1"/>
        <v>252.37</v>
      </c>
      <c r="C215" vm="1087">
        <f ca="1"/>
        <v>255.81</v>
      </c>
      <c r="D215" vm="1088">
        <f ca="1"/>
        <v>259.21499999999997</v>
      </c>
      <c r="E215" vm="1089">
        <f ca="1"/>
        <v>251.52</v>
      </c>
      <c r="F215" vm="1090">
        <f ca="1"/>
        <v>2360290</v>
      </c>
      <c r="G215" s="5">
        <f t="shared" ca="1" si="8"/>
        <v>0</v>
      </c>
      <c r="H215" s="5">
        <f t="shared" ca="1" si="10"/>
        <v>33.917574609189963</v>
      </c>
      <c r="I215" s="5">
        <f t="shared" ca="1" si="11"/>
        <v>28.970260975116307</v>
      </c>
      <c r="J215" s="5">
        <f t="shared" ca="1" si="9"/>
        <v>20.797862095484934</v>
      </c>
    </row>
    <row r="216" spans="1:10" x14ac:dyDescent="0.25">
      <c r="A216" vm="1091">
        <f ca="1"/>
        <v>44564</v>
      </c>
      <c r="B216" vm="1092">
        <f ca="1"/>
        <v>251.05</v>
      </c>
      <c r="C216" vm="1093">
        <f ca="1"/>
        <v>256.27499999999998</v>
      </c>
      <c r="D216" vm="1094">
        <f ca="1"/>
        <v>257.02999999999997</v>
      </c>
      <c r="E216" vm="1095">
        <f ca="1"/>
        <v>250.64</v>
      </c>
      <c r="F216" vm="1096">
        <f ca="1"/>
        <v>3363202</v>
      </c>
      <c r="G216" s="5">
        <f t="shared" ca="1" si="8"/>
        <v>0</v>
      </c>
      <c r="H216" s="5">
        <f t="shared" ca="1" si="10"/>
        <v>30.791094268119394</v>
      </c>
      <c r="I216" s="5">
        <f t="shared" ca="1" si="11"/>
        <v>26.299817924337443</v>
      </c>
      <c r="J216" s="5">
        <f t="shared" ca="1" si="9"/>
        <v>9.3104153877634825</v>
      </c>
    </row>
    <row r="217" spans="1:10" x14ac:dyDescent="0.25">
      <c r="A217" vm="1097">
        <f ca="1"/>
        <v>44565</v>
      </c>
      <c r="B217" vm="1009">
        <f ca="1"/>
        <v>250.15</v>
      </c>
      <c r="C217" vm="1098">
        <f ca="1"/>
        <v>253.05</v>
      </c>
      <c r="D217" vm="1099">
        <f ca="1"/>
        <v>258.80990000000003</v>
      </c>
      <c r="E217" vm="1100">
        <f ca="1"/>
        <v>244.14</v>
      </c>
      <c r="F217" vm="1101">
        <f ca="1"/>
        <v>3652562</v>
      </c>
      <c r="G217" s="5">
        <f t="shared" ca="1" si="8"/>
        <v>0</v>
      </c>
      <c r="H217" s="5">
        <f t="shared" ca="1" si="10"/>
        <v>28.659403126480349</v>
      </c>
      <c r="I217" s="5">
        <f t="shared" ca="1" si="11"/>
        <v>24.479061298806378</v>
      </c>
      <c r="J217" s="5">
        <f t="shared" ca="1" si="9"/>
        <v>0</v>
      </c>
    </row>
    <row r="218" spans="1:10" x14ac:dyDescent="0.25">
      <c r="A218" vm="1102">
        <f ca="1"/>
        <v>44566</v>
      </c>
      <c r="B218" vm="1103">
        <f ca="1"/>
        <v>234.23</v>
      </c>
      <c r="C218" vm="1104">
        <f ca="1"/>
        <v>247.715</v>
      </c>
      <c r="D218" vm="1105">
        <f ca="1"/>
        <v>248.69</v>
      </c>
      <c r="E218" vm="1106">
        <f ca="1"/>
        <v>232.86</v>
      </c>
      <c r="F218" vm="1107">
        <f ca="1"/>
        <v>5196254</v>
      </c>
      <c r="G218" s="5">
        <f t="shared" ca="1" si="8"/>
        <v>0</v>
      </c>
      <c r="H218" s="5">
        <f t="shared" ca="1" si="10"/>
        <v>0</v>
      </c>
      <c r="I218" s="5">
        <f t="shared" ca="1" si="11"/>
        <v>0</v>
      </c>
      <c r="J218" s="5">
        <f t="shared" ca="1" si="9"/>
        <v>0</v>
      </c>
    </row>
    <row r="219" spans="1:10" x14ac:dyDescent="0.25">
      <c r="A219" vm="1108">
        <f ca="1"/>
        <v>44567</v>
      </c>
      <c r="B219" vm="1109">
        <f ca="1"/>
        <v>234</v>
      </c>
      <c r="C219" vm="1110">
        <f ca="1"/>
        <v>233.19</v>
      </c>
      <c r="D219" vm="1111">
        <f ca="1"/>
        <v>235.98</v>
      </c>
      <c r="E219" vm="1112">
        <f ca="1"/>
        <v>224.8801</v>
      </c>
      <c r="F219" vm="1113">
        <f ca="1"/>
        <v>5236023</v>
      </c>
      <c r="G219" s="5">
        <f t="shared" ca="1" si="8"/>
        <v>0</v>
      </c>
      <c r="H219" s="5">
        <f t="shared" ca="1" si="10"/>
        <v>0</v>
      </c>
      <c r="I219" s="5">
        <f t="shared" ca="1" si="11"/>
        <v>0</v>
      </c>
      <c r="J219" s="5">
        <f t="shared" ca="1" si="9"/>
        <v>0</v>
      </c>
    </row>
    <row r="220" spans="1:10" x14ac:dyDescent="0.25">
      <c r="A220" vm="1114">
        <f ca="1"/>
        <v>44568</v>
      </c>
      <c r="B220" vm="1115">
        <f ca="1"/>
        <v>232.33</v>
      </c>
      <c r="C220" vm="1116">
        <f ca="1"/>
        <v>233.63</v>
      </c>
      <c r="D220" vm="1117">
        <f ca="1"/>
        <v>238.48</v>
      </c>
      <c r="E220" vm="1118">
        <f ca="1"/>
        <v>227.59</v>
      </c>
      <c r="F220" vm="1119">
        <f ca="1"/>
        <v>3311993</v>
      </c>
      <c r="G220" s="5">
        <f t="shared" ca="1" si="8"/>
        <v>0</v>
      </c>
      <c r="H220" s="5">
        <f t="shared" ca="1" si="10"/>
        <v>0</v>
      </c>
      <c r="I220" s="5">
        <f t="shared" ca="1" si="11"/>
        <v>0</v>
      </c>
      <c r="J220" s="5">
        <f t="shared" ca="1" si="9"/>
        <v>0</v>
      </c>
    </row>
    <row r="221" spans="1:10" x14ac:dyDescent="0.25">
      <c r="A221" vm="1120">
        <f ca="1"/>
        <v>44571</v>
      </c>
      <c r="B221" vm="414">
        <f ca="1"/>
        <v>225.01</v>
      </c>
      <c r="C221" vm="1121">
        <f ca="1"/>
        <v>224.43</v>
      </c>
      <c r="D221" vm="1122">
        <f ca="1"/>
        <v>225.26</v>
      </c>
      <c r="E221" vm="1123">
        <f ca="1"/>
        <v>214.64</v>
      </c>
      <c r="F221" vm="1124">
        <f ca="1"/>
        <v>6800758</v>
      </c>
      <c r="G221" s="5">
        <f t="shared" ca="1" si="8"/>
        <v>0</v>
      </c>
      <c r="H221" s="5">
        <f t="shared" ca="1" si="10"/>
        <v>0</v>
      </c>
      <c r="I221" s="5">
        <f t="shared" ca="1" si="11"/>
        <v>0</v>
      </c>
      <c r="J221" s="5">
        <f t="shared" ca="1" si="9"/>
        <v>0</v>
      </c>
    </row>
    <row r="222" spans="1:10" x14ac:dyDescent="0.25">
      <c r="A222" vm="1125">
        <f ca="1"/>
        <v>44572</v>
      </c>
      <c r="B222" vm="1126">
        <f ca="1"/>
        <v>237.23</v>
      </c>
      <c r="C222" vm="1127">
        <f ca="1"/>
        <v>225.5</v>
      </c>
      <c r="D222" vm="1128">
        <f ca="1"/>
        <v>238</v>
      </c>
      <c r="E222" vm="1129">
        <f ca="1"/>
        <v>222.18</v>
      </c>
      <c r="F222" vm="1130">
        <f ca="1"/>
        <v>5585589</v>
      </c>
      <c r="G222" s="5">
        <f t="shared" ca="1" si="8"/>
        <v>46.927803379416247</v>
      </c>
      <c r="H222" s="5">
        <f t="shared" ca="1" si="10"/>
        <v>22.113644589214623</v>
      </c>
      <c r="I222" s="5">
        <f t="shared" ca="1" si="11"/>
        <v>22.113644589214623</v>
      </c>
      <c r="J222" s="5">
        <f t="shared" ca="1" si="9"/>
        <v>15.642601126472082</v>
      </c>
    </row>
    <row r="223" spans="1:10" x14ac:dyDescent="0.25">
      <c r="A223" vm="1131">
        <f ca="1"/>
        <v>44573</v>
      </c>
      <c r="B223" vm="1132">
        <f ca="1"/>
        <v>234.7</v>
      </c>
      <c r="C223" vm="1133">
        <f ca="1"/>
        <v>242.11</v>
      </c>
      <c r="D223" vm="1134">
        <f ca="1"/>
        <v>246.27</v>
      </c>
      <c r="E223" vm="1135">
        <f ca="1"/>
        <v>234.42</v>
      </c>
      <c r="F223" vm="1136">
        <f ca="1"/>
        <v>3937013</v>
      </c>
      <c r="G223" s="5">
        <f t="shared" ca="1" si="8"/>
        <v>38.54415274463004</v>
      </c>
      <c r="H223" s="5">
        <f t="shared" ca="1" si="10"/>
        <v>17.535287730727468</v>
      </c>
      <c r="I223" s="5">
        <f t="shared" ca="1" si="11"/>
        <v>17.535287730727468</v>
      </c>
      <c r="J223" s="5">
        <f t="shared" ca="1" si="9"/>
        <v>28.490652041348763</v>
      </c>
    </row>
    <row r="224" spans="1:10" x14ac:dyDescent="0.25">
      <c r="A224" vm="1137">
        <f ca="1"/>
        <v>44574</v>
      </c>
      <c r="B224" vm="1138">
        <f ca="1"/>
        <v>228.23</v>
      </c>
      <c r="C224" vm="1139">
        <f ca="1"/>
        <v>241.99</v>
      </c>
      <c r="D224" vm="1140">
        <f ca="1"/>
        <v>242.87</v>
      </c>
      <c r="E224" vm="1141">
        <f ca="1"/>
        <v>227.19</v>
      </c>
      <c r="F224" vm="1142">
        <f ca="1"/>
        <v>3814065</v>
      </c>
      <c r="G224" s="5">
        <f t="shared" ca="1" si="8"/>
        <v>26.350245499181664</v>
      </c>
      <c r="H224" s="5">
        <f t="shared" ca="1" si="10"/>
        <v>5.8269996380745557</v>
      </c>
      <c r="I224" s="5">
        <f t="shared" ca="1" si="11"/>
        <v>5.8269996380745557</v>
      </c>
      <c r="J224" s="5">
        <f t="shared" ca="1" si="9"/>
        <v>37.274067207742654</v>
      </c>
    </row>
    <row r="225" spans="1:10" x14ac:dyDescent="0.25">
      <c r="A225" vm="1143">
        <f ca="1"/>
        <v>44575</v>
      </c>
      <c r="B225" vm="1144">
        <f ca="1"/>
        <v>230.03</v>
      </c>
      <c r="C225" vm="1145">
        <f ca="1"/>
        <v>226.62</v>
      </c>
      <c r="D225" vm="439">
        <f ca="1"/>
        <v>232</v>
      </c>
      <c r="E225" vm="1146">
        <f ca="1"/>
        <v>222.3</v>
      </c>
      <c r="F225" vm="1147">
        <f ca="1"/>
        <v>4325586</v>
      </c>
      <c r="G225" s="5">
        <f t="shared" ca="1" si="8"/>
        <v>41.080196399345425</v>
      </c>
      <c r="H225" s="5">
        <f t="shared" ca="1" si="10"/>
        <v>13.821585903083729</v>
      </c>
      <c r="I225" s="5">
        <f t="shared" ca="1" si="11"/>
        <v>9.0843286283025897</v>
      </c>
      <c r="J225" s="5">
        <f t="shared" ca="1" si="9"/>
        <v>35.324864881052378</v>
      </c>
    </row>
    <row r="226" spans="1:10" x14ac:dyDescent="0.25">
      <c r="A226" vm="1148">
        <f ca="1"/>
        <v>44579</v>
      </c>
      <c r="B226" vm="1149">
        <f ca="1"/>
        <v>222</v>
      </c>
      <c r="C226" vm="1150">
        <f ca="1"/>
        <v>226.82</v>
      </c>
      <c r="D226" vm="1141">
        <f ca="1"/>
        <v>227.19</v>
      </c>
      <c r="E226" vm="1151">
        <f ca="1"/>
        <v>219.6001</v>
      </c>
      <c r="F226" vm="1152">
        <f ca="1"/>
        <v>3491862</v>
      </c>
      <c r="G226" s="5">
        <f t="shared" ca="1" si="8"/>
        <v>0</v>
      </c>
      <c r="H226" s="5">
        <f t="shared" ca="1" si="10"/>
        <v>0</v>
      </c>
      <c r="I226" s="5">
        <f t="shared" ca="1" si="11"/>
        <v>0</v>
      </c>
      <c r="J226" s="5">
        <f t="shared" ca="1" si="9"/>
        <v>22.476813966175698</v>
      </c>
    </row>
    <row r="227" spans="1:10" x14ac:dyDescent="0.25">
      <c r="A227" vm="1153">
        <f ca="1"/>
        <v>44580</v>
      </c>
      <c r="B227" vm="1154">
        <f ca="1"/>
        <v>219.5</v>
      </c>
      <c r="C227" vm="1155">
        <f ca="1"/>
        <v>224.245</v>
      </c>
      <c r="D227" vm="1156">
        <f ca="1"/>
        <v>227.17</v>
      </c>
      <c r="E227" vm="1157">
        <f ca="1"/>
        <v>218.8201</v>
      </c>
      <c r="F227" vm="1158">
        <f ca="1"/>
        <v>2976682</v>
      </c>
      <c r="G227" s="5">
        <f t="shared" ca="1" si="8"/>
        <v>0</v>
      </c>
      <c r="H227" s="5">
        <f t="shared" ca="1" si="10"/>
        <v>0</v>
      </c>
      <c r="I227" s="5">
        <f t="shared" ca="1" si="11"/>
        <v>0</v>
      </c>
      <c r="J227" s="5">
        <f t="shared" ca="1" si="9"/>
        <v>13.693398799781809</v>
      </c>
    </row>
    <row r="228" spans="1:10" x14ac:dyDescent="0.25">
      <c r="A228" vm="1159">
        <f ca="1"/>
        <v>44581</v>
      </c>
      <c r="B228" vm="1160">
        <f ca="1"/>
        <v>221.62</v>
      </c>
      <c r="C228" vm="1146">
        <f ca="1"/>
        <v>222.3</v>
      </c>
      <c r="D228" vm="439">
        <f ca="1"/>
        <v>232</v>
      </c>
      <c r="E228" vm="1161">
        <f ca="1"/>
        <v>220.83690000000001</v>
      </c>
      <c r="F228" vm="1162">
        <f ca="1"/>
        <v>3691232</v>
      </c>
      <c r="G228" s="5">
        <f t="shared" ca="1" si="8"/>
        <v>11.957134799774426</v>
      </c>
      <c r="H228" s="5">
        <f t="shared" ca="1" si="10"/>
        <v>6.4496501369029637</v>
      </c>
      <c r="I228" s="5">
        <f t="shared" ca="1" si="11"/>
        <v>3.488563435905883</v>
      </c>
      <c r="J228" s="5">
        <f t="shared" ca="1" si="9"/>
        <v>3.9857115999248087</v>
      </c>
    </row>
    <row r="229" spans="1:10" x14ac:dyDescent="0.25">
      <c r="A229" vm="1163">
        <f ca="1"/>
        <v>44582</v>
      </c>
      <c r="B229" vm="1164">
        <f ca="1"/>
        <v>191.97</v>
      </c>
      <c r="C229" vm="1165">
        <f ca="1"/>
        <v>209.98</v>
      </c>
      <c r="D229" vm="1166">
        <f ca="1"/>
        <v>210.19</v>
      </c>
      <c r="E229" vm="1167">
        <f ca="1"/>
        <v>186.86</v>
      </c>
      <c r="F229" vm="1168">
        <f ca="1"/>
        <v>13628293</v>
      </c>
      <c r="G229" s="5">
        <f t="shared" ca="1" si="8"/>
        <v>0</v>
      </c>
      <c r="H229" s="5">
        <f t="shared" ca="1" si="10"/>
        <v>0</v>
      </c>
      <c r="I229" s="5">
        <f t="shared" ca="1" si="11"/>
        <v>0</v>
      </c>
      <c r="J229" s="5">
        <f t="shared" ca="1" si="9"/>
        <v>3.9857115999248087</v>
      </c>
    </row>
    <row r="230" spans="1:10" x14ac:dyDescent="0.25">
      <c r="A230" vm="1169">
        <f ca="1"/>
        <v>44585</v>
      </c>
      <c r="B230" vm="1170">
        <f ca="1"/>
        <v>191.48</v>
      </c>
      <c r="C230" vm="1171">
        <f ca="1"/>
        <v>173.18</v>
      </c>
      <c r="D230" vm="1172">
        <f ca="1"/>
        <v>191.86</v>
      </c>
      <c r="E230" vm="1173">
        <f ca="1"/>
        <v>162.51</v>
      </c>
      <c r="F230" vm="1174">
        <f ca="1"/>
        <v>12999147</v>
      </c>
      <c r="G230" s="5">
        <f t="shared" ca="1" si="8"/>
        <v>0</v>
      </c>
      <c r="H230" s="5">
        <f t="shared" ca="1" si="10"/>
        <v>0</v>
      </c>
      <c r="I230" s="5">
        <f t="shared" ca="1" si="11"/>
        <v>0</v>
      </c>
      <c r="J230" s="5">
        <f t="shared" ca="1" si="9"/>
        <v>3.9857115999248087</v>
      </c>
    </row>
    <row r="231" spans="1:10" x14ac:dyDescent="0.25">
      <c r="A231" vm="1175">
        <f ca="1"/>
        <v>44586</v>
      </c>
      <c r="B231" vm="1176">
        <f ca="1"/>
        <v>185.63</v>
      </c>
      <c r="C231" vm="1177">
        <f ca="1"/>
        <v>185.16499999999999</v>
      </c>
      <c r="D231" vm="1178">
        <f ca="1"/>
        <v>193.12</v>
      </c>
      <c r="E231" vm="1179">
        <f ca="1"/>
        <v>177.15</v>
      </c>
      <c r="F231" vm="1180">
        <f ca="1"/>
        <v>6271264</v>
      </c>
      <c r="G231" s="5">
        <f t="shared" ca="1" si="8"/>
        <v>0</v>
      </c>
      <c r="H231" s="5">
        <f t="shared" ca="1" si="10"/>
        <v>0</v>
      </c>
      <c r="I231" s="5">
        <f t="shared" ca="1" si="11"/>
        <v>0</v>
      </c>
      <c r="J231" s="5">
        <f t="shared" ca="1" si="9"/>
        <v>0</v>
      </c>
    </row>
    <row r="232" spans="1:10" x14ac:dyDescent="0.25">
      <c r="A232" vm="1181">
        <f ca="1"/>
        <v>44587</v>
      </c>
      <c r="B232" vm="1182">
        <f ca="1"/>
        <v>178.64</v>
      </c>
      <c r="C232" vm="1183">
        <f ca="1"/>
        <v>193.6009</v>
      </c>
      <c r="D232" vm="1184">
        <f ca="1"/>
        <v>198.0548</v>
      </c>
      <c r="E232" vm="1185">
        <f ca="1"/>
        <v>177</v>
      </c>
      <c r="F232" vm="1186">
        <f ca="1"/>
        <v>7566264</v>
      </c>
      <c r="G232" s="5">
        <f t="shared" ref="G232:G295" ca="1" si="12">((B232-MIN(B226:B232))/(MAX(B226:B232)-MIN(B226:B232)))*100</f>
        <v>0</v>
      </c>
      <c r="H232" s="5">
        <f t="shared" ca="1" si="10"/>
        <v>0</v>
      </c>
      <c r="I232" s="5">
        <f t="shared" ca="1" si="11"/>
        <v>0</v>
      </c>
      <c r="J232" s="5">
        <f t="shared" ca="1" si="9"/>
        <v>0</v>
      </c>
    </row>
    <row r="233" spans="1:10" x14ac:dyDescent="0.25">
      <c r="A233" vm="1187">
        <f ca="1"/>
        <v>44588</v>
      </c>
      <c r="B233" vm="1188">
        <f ca="1"/>
        <v>170.2</v>
      </c>
      <c r="C233" vm="1189">
        <f ca="1"/>
        <v>182.02940000000001</v>
      </c>
      <c r="D233" vm="1190">
        <f ca="1"/>
        <v>182.75</v>
      </c>
      <c r="E233" vm="1191">
        <f ca="1"/>
        <v>168.58</v>
      </c>
      <c r="F233" vm="1192">
        <f ca="1"/>
        <v>5551899</v>
      </c>
      <c r="G233" s="5">
        <f t="shared" ca="1" si="12"/>
        <v>0</v>
      </c>
      <c r="H233" s="5">
        <f t="shared" ca="1" si="10"/>
        <v>0</v>
      </c>
      <c r="I233" s="5">
        <f t="shared" ca="1" si="11"/>
        <v>0</v>
      </c>
      <c r="J233" s="5">
        <f t="shared" ref="J233:J296" ca="1" si="13">SUM(G231:G233)/3</f>
        <v>0</v>
      </c>
    </row>
    <row r="234" spans="1:10" x14ac:dyDescent="0.25">
      <c r="A234" vm="1193">
        <f ca="1"/>
        <v>44589</v>
      </c>
      <c r="B234" vm="1194">
        <f ca="1"/>
        <v>177.58</v>
      </c>
      <c r="C234" vm="1195">
        <f ca="1"/>
        <v>169.1</v>
      </c>
      <c r="D234" vm="1196">
        <f ca="1"/>
        <v>181.75</v>
      </c>
      <c r="E234" vm="1197">
        <f ca="1"/>
        <v>162.19999999999999</v>
      </c>
      <c r="F234" vm="1198">
        <f ca="1"/>
        <v>6475768</v>
      </c>
      <c r="G234" s="5">
        <f t="shared" ca="1" si="12"/>
        <v>14.352392065344265</v>
      </c>
      <c r="H234" s="5">
        <f t="shared" ca="1" si="10"/>
        <v>11.009995524392098</v>
      </c>
      <c r="I234" s="5">
        <f t="shared" ca="1" si="11"/>
        <v>8.9813800657174419</v>
      </c>
      <c r="J234" s="5">
        <f t="shared" ca="1" si="13"/>
        <v>4.7841306884480881</v>
      </c>
    </row>
    <row r="235" spans="1:10" x14ac:dyDescent="0.25">
      <c r="A235" vm="1199">
        <f ca="1"/>
        <v>44592</v>
      </c>
      <c r="B235" vm="1200">
        <f ca="1"/>
        <v>190.15</v>
      </c>
      <c r="C235" vm="1201">
        <f ca="1"/>
        <v>177.87</v>
      </c>
      <c r="D235" vm="1202">
        <f ca="1"/>
        <v>192</v>
      </c>
      <c r="E235" vm="1203">
        <f ca="1"/>
        <v>175.03</v>
      </c>
      <c r="F235" vm="1204">
        <f ca="1"/>
        <v>4060455</v>
      </c>
      <c r="G235" s="5">
        <f t="shared" ca="1" si="12"/>
        <v>91.639871382636699</v>
      </c>
      <c r="H235" s="5">
        <f t="shared" ca="1" si="10"/>
        <v>29.762792779352555</v>
      </c>
      <c r="I235" s="5">
        <f t="shared" ca="1" si="11"/>
        <v>24.675324675324688</v>
      </c>
      <c r="J235" s="5">
        <f t="shared" ca="1" si="13"/>
        <v>35.330754482660318</v>
      </c>
    </row>
    <row r="236" spans="1:10" x14ac:dyDescent="0.25">
      <c r="A236" vm="1205">
        <f ca="1"/>
        <v>44593</v>
      </c>
      <c r="B236" vm="1206">
        <f ca="1"/>
        <v>197.73</v>
      </c>
      <c r="C236" vm="1207">
        <f ca="1"/>
        <v>197.97</v>
      </c>
      <c r="D236" vm="1208">
        <f ca="1"/>
        <v>201.45</v>
      </c>
      <c r="E236" vm="1209">
        <f ca="1"/>
        <v>188.62</v>
      </c>
      <c r="F236" vm="1210">
        <f ca="1"/>
        <v>5159003</v>
      </c>
      <c r="G236" s="5">
        <f t="shared" ca="1" si="12"/>
        <v>100</v>
      </c>
      <c r="H236" s="5">
        <f t="shared" ca="1" si="10"/>
        <v>42.68217054263566</v>
      </c>
      <c r="I236" s="5">
        <f t="shared" ca="1" si="11"/>
        <v>34.434021263289551</v>
      </c>
      <c r="J236" s="5">
        <f t="shared" ca="1" si="13"/>
        <v>68.664087815993653</v>
      </c>
    </row>
    <row r="237" spans="1:10" x14ac:dyDescent="0.25">
      <c r="A237" vm="1211">
        <f ca="1"/>
        <v>44594</v>
      </c>
      <c r="B237" vm="1212">
        <f ca="1"/>
        <v>187.37</v>
      </c>
      <c r="C237" vm="1213">
        <f ca="1"/>
        <v>195.80869999999999</v>
      </c>
      <c r="D237" vm="1214">
        <f ca="1"/>
        <v>197</v>
      </c>
      <c r="E237" vm="1215">
        <f ca="1"/>
        <v>181.73</v>
      </c>
      <c r="F237" vm="1216">
        <f ca="1"/>
        <v>3861718</v>
      </c>
      <c r="G237" s="5">
        <f t="shared" ca="1" si="12"/>
        <v>62.368325463131178</v>
      </c>
      <c r="H237" s="5">
        <f t="shared" ca="1" si="10"/>
        <v>28.697977603209111</v>
      </c>
      <c r="I237" s="5">
        <f t="shared" ca="1" si="11"/>
        <v>25.615396091302422</v>
      </c>
      <c r="J237" s="5">
        <f t="shared" ca="1" si="13"/>
        <v>84.66939894858929</v>
      </c>
    </row>
    <row r="238" spans="1:10" x14ac:dyDescent="0.25">
      <c r="A238" vm="1217">
        <f ca="1"/>
        <v>44595</v>
      </c>
      <c r="B238" vm="1218">
        <f ca="1"/>
        <v>181.31</v>
      </c>
      <c r="C238" vm="1219">
        <f ca="1"/>
        <v>182.261</v>
      </c>
      <c r="D238" vm="1220">
        <f ca="1"/>
        <v>189.3</v>
      </c>
      <c r="E238" vm="1221">
        <f ca="1"/>
        <v>179</v>
      </c>
      <c r="F238" vm="1222">
        <f ca="1"/>
        <v>3417048</v>
      </c>
      <c r="G238" s="5">
        <f t="shared" ca="1" si="12"/>
        <v>40.355975299673133</v>
      </c>
      <c r="H238" s="5">
        <f t="shared" ca="1" si="10"/>
        <v>18.569279625605901</v>
      </c>
      <c r="I238" s="5">
        <f t="shared" ca="1" si="11"/>
        <v>16.574668059078046</v>
      </c>
      <c r="J238" s="5">
        <f t="shared" ca="1" si="13"/>
        <v>67.574766920934778</v>
      </c>
    </row>
    <row r="239" spans="1:10" x14ac:dyDescent="0.25">
      <c r="A239" vm="1223">
        <f ca="1"/>
        <v>44596</v>
      </c>
      <c r="B239" vm="1224">
        <f ca="1"/>
        <v>194.44</v>
      </c>
      <c r="C239" vm="1225">
        <f ca="1"/>
        <v>181.02</v>
      </c>
      <c r="D239" vm="1214">
        <f ca="1"/>
        <v>197</v>
      </c>
      <c r="E239" vm="1226">
        <f ca="1"/>
        <v>177.45</v>
      </c>
      <c r="F239" vm="1227">
        <f ca="1"/>
        <v>4397868</v>
      </c>
      <c r="G239" s="5">
        <f t="shared" ca="1" si="12"/>
        <v>88.049400653832208</v>
      </c>
      <c r="H239" s="5">
        <f t="shared" ref="H239:H302" ca="1" si="14">((B239-MIN(B226:B239))/(MAX(B226:B239)-MIN(B226:B239)))*100</f>
        <v>46.795366795366803</v>
      </c>
      <c r="I239" s="5">
        <f t="shared" ca="1" si="11"/>
        <v>36.162912128897524</v>
      </c>
      <c r="J239" s="5">
        <f t="shared" ca="1" si="13"/>
        <v>63.591233805545507</v>
      </c>
    </row>
    <row r="240" spans="1:10" x14ac:dyDescent="0.25">
      <c r="A240" vm="1228">
        <f ca="1"/>
        <v>44599</v>
      </c>
      <c r="B240" vm="1229">
        <f ca="1"/>
        <v>205.74</v>
      </c>
      <c r="C240" vm="1230">
        <f ca="1"/>
        <v>198.7</v>
      </c>
      <c r="D240" vm="1231">
        <f ca="1"/>
        <v>211.10990000000001</v>
      </c>
      <c r="E240" vm="1232">
        <f ca="1"/>
        <v>198.2</v>
      </c>
      <c r="F240" vm="1233">
        <f ca="1"/>
        <v>6668315</v>
      </c>
      <c r="G240" s="5">
        <f t="shared" ca="1" si="12"/>
        <v>100</v>
      </c>
      <c r="H240" s="5">
        <f t="shared" ca="1" si="14"/>
        <v>69.11707506806691</v>
      </c>
      <c r="I240" s="5">
        <f t="shared" ca="1" si="11"/>
        <v>53.021035357302729</v>
      </c>
      <c r="J240" s="5">
        <f t="shared" ca="1" si="13"/>
        <v>76.135125317835119</v>
      </c>
    </row>
    <row r="241" spans="1:10" x14ac:dyDescent="0.25">
      <c r="A241" vm="1234">
        <f ca="1"/>
        <v>44600</v>
      </c>
      <c r="B241" vm="1235">
        <f ca="1"/>
        <v>208.73</v>
      </c>
      <c r="C241" vm="1236">
        <f ca="1"/>
        <v>200.37</v>
      </c>
      <c r="D241" vm="1237">
        <f ca="1"/>
        <v>209.24719999999999</v>
      </c>
      <c r="E241" vm="1238">
        <f ca="1"/>
        <v>196.75</v>
      </c>
      <c r="F241" vm="1239">
        <f ca="1"/>
        <v>4639061</v>
      </c>
      <c r="G241" s="5">
        <f t="shared" ca="1" si="12"/>
        <v>100</v>
      </c>
      <c r="H241" s="5">
        <f t="shared" ca="1" si="14"/>
        <v>74.931933099961086</v>
      </c>
      <c r="I241" s="5">
        <f t="shared" ca="1" si="11"/>
        <v>57.481724600924956</v>
      </c>
      <c r="J241" s="5">
        <f t="shared" ca="1" si="13"/>
        <v>96.016466884610736</v>
      </c>
    </row>
    <row r="242" spans="1:10" x14ac:dyDescent="0.25">
      <c r="A242" vm="1240">
        <f ca="1"/>
        <v>44601</v>
      </c>
      <c r="B242" vm="1241">
        <f ca="1"/>
        <v>214.5</v>
      </c>
      <c r="C242" vm="1242">
        <f ca="1"/>
        <v>210.18</v>
      </c>
      <c r="D242" vm="1243">
        <f ca="1"/>
        <v>215.25</v>
      </c>
      <c r="E242" vm="1244">
        <f ca="1"/>
        <v>207.61</v>
      </c>
      <c r="F242" vm="1245">
        <f ca="1"/>
        <v>3811658</v>
      </c>
      <c r="G242" s="5">
        <f t="shared" ca="1" si="12"/>
        <v>100</v>
      </c>
      <c r="H242" s="5">
        <f t="shared" ca="1" si="14"/>
        <v>100</v>
      </c>
      <c r="I242" s="5">
        <f t="shared" ca="1" si="11"/>
        <v>68.682170542635674</v>
      </c>
      <c r="J242" s="5">
        <f t="shared" ca="1" si="13"/>
        <v>100</v>
      </c>
    </row>
    <row r="243" spans="1:10" x14ac:dyDescent="0.25">
      <c r="A243" vm="1246">
        <f ca="1"/>
        <v>44602</v>
      </c>
      <c r="B243" vm="1247">
        <f ca="1"/>
        <v>204.77</v>
      </c>
      <c r="C243" vm="1248">
        <f ca="1"/>
        <v>210.57</v>
      </c>
      <c r="D243" vm="1249">
        <f ca="1"/>
        <v>217.49</v>
      </c>
      <c r="E243" vm="1250">
        <f ca="1"/>
        <v>202.86</v>
      </c>
      <c r="F243" vm="1251">
        <f ca="1"/>
        <v>4587434</v>
      </c>
      <c r="G243" s="5">
        <f t="shared" ca="1" si="12"/>
        <v>70.68394094606812</v>
      </c>
      <c r="H243" s="5">
        <f t="shared" ca="1" si="14"/>
        <v>78.036117381489873</v>
      </c>
      <c r="I243" s="5">
        <f t="shared" ca="1" si="11"/>
        <v>57.780377736921295</v>
      </c>
      <c r="J243" s="5">
        <f t="shared" ca="1" si="13"/>
        <v>90.227980315356035</v>
      </c>
    </row>
    <row r="244" spans="1:10" x14ac:dyDescent="0.25">
      <c r="A244" vm="1252">
        <f ca="1"/>
        <v>44603</v>
      </c>
      <c r="B244" vm="1253">
        <f ca="1"/>
        <v>194.53</v>
      </c>
      <c r="C244" vm="1254">
        <f ca="1"/>
        <v>205.8</v>
      </c>
      <c r="D244" vm="1255">
        <f ca="1"/>
        <v>205.98</v>
      </c>
      <c r="E244" vm="1256">
        <f ca="1"/>
        <v>191.02</v>
      </c>
      <c r="F244" vm="1257">
        <f ca="1"/>
        <v>5054238</v>
      </c>
      <c r="G244" s="5">
        <f t="shared" ca="1" si="12"/>
        <v>39.831274480265137</v>
      </c>
      <c r="H244" s="5">
        <f t="shared" ca="1" si="14"/>
        <v>54.920993227990991</v>
      </c>
      <c r="I244" s="5">
        <f t="shared" ca="1" si="11"/>
        <v>40.665218118001015</v>
      </c>
      <c r="J244" s="5">
        <f t="shared" ca="1" si="13"/>
        <v>70.171738475444414</v>
      </c>
    </row>
    <row r="245" spans="1:10" x14ac:dyDescent="0.25">
      <c r="A245" vm="1258">
        <f ca="1"/>
        <v>44606</v>
      </c>
      <c r="B245" vm="1259">
        <f ca="1"/>
        <v>195.25</v>
      </c>
      <c r="C245" vm="1260">
        <f ca="1"/>
        <v>193.48480000000001</v>
      </c>
      <c r="D245" vm="1261">
        <f ca="1"/>
        <v>203.5575</v>
      </c>
      <c r="E245" vm="1262">
        <f ca="1"/>
        <v>193.46010000000001</v>
      </c>
      <c r="F245" vm="1263">
        <f ca="1"/>
        <v>4528089</v>
      </c>
      <c r="G245" s="5">
        <f t="shared" ca="1" si="12"/>
        <v>4.0378863409770798</v>
      </c>
      <c r="H245" s="5">
        <f t="shared" ca="1" si="14"/>
        <v>56.546275395033874</v>
      </c>
      <c r="I245" s="5">
        <f t="shared" ref="I245:I308" ca="1" si="15">((B245-MIN(B226:B245))/(MAX(B226:B245)-MIN(B226:B245)))*100</f>
        <v>48.359073359073371</v>
      </c>
      <c r="J245" s="5">
        <f t="shared" ca="1" si="13"/>
        <v>38.184367255770113</v>
      </c>
    </row>
    <row r="246" spans="1:10" x14ac:dyDescent="0.25">
      <c r="A246" vm="1264">
        <f ca="1"/>
        <v>44607</v>
      </c>
      <c r="B246" vm="1265">
        <f ca="1"/>
        <v>208.95</v>
      </c>
      <c r="C246" vm="1266">
        <f ca="1"/>
        <v>202.31</v>
      </c>
      <c r="D246" vm="1267">
        <f ca="1"/>
        <v>209.31</v>
      </c>
      <c r="E246" vm="1268">
        <f ca="1"/>
        <v>201.18</v>
      </c>
      <c r="F246" vm="1269">
        <f ca="1"/>
        <v>3714304</v>
      </c>
      <c r="G246" s="5">
        <f t="shared" ca="1" si="12"/>
        <v>72.208312468702999</v>
      </c>
      <c r="H246" s="5">
        <f t="shared" ca="1" si="14"/>
        <v>87.471783295711035</v>
      </c>
      <c r="I246" s="5">
        <f t="shared" ca="1" si="15"/>
        <v>75.359782185919855</v>
      </c>
      <c r="J246" s="5">
        <f t="shared" ca="1" si="13"/>
        <v>38.692491096648403</v>
      </c>
    </row>
    <row r="247" spans="1:10" x14ac:dyDescent="0.25">
      <c r="A247" vm="1270">
        <f ca="1"/>
        <v>44608</v>
      </c>
      <c r="B247" vm="1271">
        <f ca="1"/>
        <v>207.96</v>
      </c>
      <c r="C247" vm="1272">
        <f ca="1"/>
        <v>205.38</v>
      </c>
      <c r="D247" vm="1273">
        <f ca="1"/>
        <v>214.02</v>
      </c>
      <c r="E247" vm="1274">
        <f ca="1"/>
        <v>203.83349999999999</v>
      </c>
      <c r="F247" vm="1275">
        <f ca="1"/>
        <v>3593552</v>
      </c>
      <c r="G247" s="5">
        <f t="shared" ca="1" si="12"/>
        <v>67.250876314471739</v>
      </c>
      <c r="H247" s="5">
        <f t="shared" ca="1" si="14"/>
        <v>82.286023835319625</v>
      </c>
      <c r="I247" s="5">
        <f t="shared" ca="1" si="15"/>
        <v>73.434461299105422</v>
      </c>
      <c r="J247" s="5">
        <f t="shared" ca="1" si="13"/>
        <v>47.832358374717273</v>
      </c>
    </row>
    <row r="248" spans="1:10" x14ac:dyDescent="0.25">
      <c r="A248" vm="1276">
        <f ca="1"/>
        <v>44609</v>
      </c>
      <c r="B248" vm="1277">
        <f ca="1"/>
        <v>191.92</v>
      </c>
      <c r="C248" vm="1278">
        <f ca="1"/>
        <v>202.1</v>
      </c>
      <c r="D248" vm="1279">
        <f ca="1"/>
        <v>206.30600000000001</v>
      </c>
      <c r="E248" vm="1280">
        <f ca="1"/>
        <v>188.93</v>
      </c>
      <c r="F248" vm="1281">
        <f ca="1"/>
        <v>4740622</v>
      </c>
      <c r="G248" s="5">
        <f t="shared" ca="1" si="12"/>
        <v>0</v>
      </c>
      <c r="H248" s="5">
        <f t="shared" ca="1" si="14"/>
        <v>31.967460078336806</v>
      </c>
      <c r="I248" s="5">
        <f t="shared" ca="1" si="15"/>
        <v>49.029345372460483</v>
      </c>
      <c r="J248" s="5">
        <f t="shared" ca="1" si="13"/>
        <v>46.486396261058246</v>
      </c>
    </row>
    <row r="249" spans="1:10" x14ac:dyDescent="0.25">
      <c r="A249" vm="1282">
        <f ca="1"/>
        <v>44610</v>
      </c>
      <c r="B249" vm="1283">
        <f ca="1"/>
        <v>189.16</v>
      </c>
      <c r="C249" vm="1284">
        <f ca="1"/>
        <v>191.08</v>
      </c>
      <c r="D249" vm="1285">
        <f ca="1"/>
        <v>192.72</v>
      </c>
      <c r="E249" vm="1286">
        <f ca="1"/>
        <v>180.5444</v>
      </c>
      <c r="F249" vm="1287">
        <f ca="1"/>
        <v>4502229</v>
      </c>
      <c r="G249" s="5">
        <f t="shared" ca="1" si="12"/>
        <v>0</v>
      </c>
      <c r="H249" s="5">
        <f t="shared" ca="1" si="14"/>
        <v>23.651702319975882</v>
      </c>
      <c r="I249" s="5">
        <f t="shared" ca="1" si="15"/>
        <v>42.79909706546276</v>
      </c>
      <c r="J249" s="5">
        <f t="shared" ca="1" si="13"/>
        <v>22.416958771490581</v>
      </c>
    </row>
    <row r="250" spans="1:10" x14ac:dyDescent="0.25">
      <c r="A250" vm="1288">
        <f ca="1"/>
        <v>44614</v>
      </c>
      <c r="B250" vm="1289">
        <f ca="1"/>
        <v>176.76</v>
      </c>
      <c r="C250" vm="1290">
        <f ca="1"/>
        <v>180.87</v>
      </c>
      <c r="D250" vm="1291">
        <f ca="1"/>
        <v>185.75</v>
      </c>
      <c r="E250" vm="1292">
        <f ca="1"/>
        <v>173.16</v>
      </c>
      <c r="F250" vm="1293">
        <f ca="1"/>
        <v>4472786</v>
      </c>
      <c r="G250" s="5">
        <f t="shared" ca="1" si="12"/>
        <v>0</v>
      </c>
      <c r="H250" s="5">
        <f t="shared" ca="1" si="14"/>
        <v>0</v>
      </c>
      <c r="I250" s="5">
        <f t="shared" ca="1" si="15"/>
        <v>14.808126410835214</v>
      </c>
      <c r="J250" s="5">
        <f t="shared" ca="1" si="13"/>
        <v>0</v>
      </c>
    </row>
    <row r="251" spans="1:10" x14ac:dyDescent="0.25">
      <c r="A251" vm="1294">
        <f ca="1"/>
        <v>44615</v>
      </c>
      <c r="B251" vm="1295">
        <f ca="1"/>
        <v>172.74</v>
      </c>
      <c r="C251" vm="1296">
        <f ca="1"/>
        <v>180.69</v>
      </c>
      <c r="D251" vm="1297">
        <f ca="1"/>
        <v>183.34</v>
      </c>
      <c r="E251" vm="1298">
        <f ca="1"/>
        <v>171.77430000000001</v>
      </c>
      <c r="F251" vm="1299">
        <f ca="1"/>
        <v>3892472</v>
      </c>
      <c r="G251" s="5">
        <f t="shared" ca="1" si="12"/>
        <v>0</v>
      </c>
      <c r="H251" s="5">
        <f t="shared" ca="1" si="14"/>
        <v>0</v>
      </c>
      <c r="I251" s="5">
        <f t="shared" ca="1" si="15"/>
        <v>5.7336343115124606</v>
      </c>
      <c r="J251" s="5">
        <f t="shared" ca="1" si="13"/>
        <v>0</v>
      </c>
    </row>
    <row r="252" spans="1:10" x14ac:dyDescent="0.25">
      <c r="A252" vm="1300">
        <f ca="1"/>
        <v>44616</v>
      </c>
      <c r="B252" vm="1301">
        <f ca="1"/>
        <v>179.56</v>
      </c>
      <c r="C252" vm="1302">
        <f ca="1"/>
        <v>159.08000000000001</v>
      </c>
      <c r="D252" vm="1303">
        <f ca="1"/>
        <v>183</v>
      </c>
      <c r="E252" vm="1304">
        <f ca="1"/>
        <v>155.91999999999999</v>
      </c>
      <c r="F252" vm="1305">
        <f ca="1"/>
        <v>8133964</v>
      </c>
      <c r="G252" s="5">
        <f t="shared" ca="1" si="12"/>
        <v>18.834576083954701</v>
      </c>
      <c r="H252" s="5">
        <f t="shared" ca="1" si="14"/>
        <v>16.331417624521059</v>
      </c>
      <c r="I252" s="5">
        <f t="shared" ca="1" si="15"/>
        <v>21.128668171557589</v>
      </c>
      <c r="J252" s="5">
        <f t="shared" ca="1" si="13"/>
        <v>6.2781920279849004</v>
      </c>
    </row>
    <row r="253" spans="1:10" x14ac:dyDescent="0.25">
      <c r="A253" vm="1306">
        <f ca="1"/>
        <v>44617</v>
      </c>
      <c r="B253" vm="1307">
        <f ca="1"/>
        <v>176.83</v>
      </c>
      <c r="C253" vm="1308">
        <f ca="1"/>
        <v>180.24</v>
      </c>
      <c r="D253" vm="1309">
        <f ca="1"/>
        <v>182.0899</v>
      </c>
      <c r="E253" vm="1310">
        <f ca="1"/>
        <v>170.4024</v>
      </c>
      <c r="F253" vm="1311">
        <f ca="1"/>
        <v>6836807</v>
      </c>
      <c r="G253" s="5">
        <f t="shared" ca="1" si="12"/>
        <v>11.612720045428745</v>
      </c>
      <c r="H253" s="5">
        <f t="shared" ca="1" si="14"/>
        <v>9.7940613026820031</v>
      </c>
      <c r="I253" s="5">
        <f t="shared" ca="1" si="15"/>
        <v>9.7940613026820031</v>
      </c>
      <c r="J253" s="5">
        <f t="shared" ca="1" si="13"/>
        <v>10.149098709794481</v>
      </c>
    </row>
    <row r="254" spans="1:10" x14ac:dyDescent="0.25">
      <c r="A254" vm="1312">
        <f ca="1"/>
        <v>44620</v>
      </c>
      <c r="B254" vm="1313">
        <f ca="1"/>
        <v>190.77</v>
      </c>
      <c r="C254" vm="1314">
        <f ca="1"/>
        <v>172.5</v>
      </c>
      <c r="D254" vm="1315">
        <f ca="1"/>
        <v>192.23</v>
      </c>
      <c r="E254" vm="1316">
        <f ca="1"/>
        <v>172.09</v>
      </c>
      <c r="F254" vm="1317">
        <f ca="1"/>
        <v>8036264</v>
      </c>
      <c r="G254" s="5">
        <f t="shared" ca="1" si="12"/>
        <v>94.00417101147039</v>
      </c>
      <c r="H254" s="5">
        <f t="shared" ca="1" si="14"/>
        <v>43.175287356321853</v>
      </c>
      <c r="I254" s="5">
        <f t="shared" ca="1" si="15"/>
        <v>43.175287356321853</v>
      </c>
      <c r="J254" s="5">
        <f t="shared" ca="1" si="13"/>
        <v>41.483822380284614</v>
      </c>
    </row>
    <row r="255" spans="1:10" x14ac:dyDescent="0.25">
      <c r="A255" vm="1318">
        <f ca="1"/>
        <v>44621</v>
      </c>
      <c r="B255" vm="1319">
        <f ca="1"/>
        <v>196.17</v>
      </c>
      <c r="C255" vm="1320">
        <f ca="1"/>
        <v>196.28</v>
      </c>
      <c r="D255" vm="1321">
        <f ca="1"/>
        <v>205.88</v>
      </c>
      <c r="E255" vm="1322">
        <f ca="1"/>
        <v>189.63</v>
      </c>
      <c r="F255" vm="1323">
        <f ca="1"/>
        <v>7779188</v>
      </c>
      <c r="G255" s="5">
        <f t="shared" ca="1" si="12"/>
        <v>100</v>
      </c>
      <c r="H255" s="5">
        <f t="shared" ca="1" si="14"/>
        <v>56.106321839080422</v>
      </c>
      <c r="I255" s="5">
        <f t="shared" ca="1" si="15"/>
        <v>56.106321839080422</v>
      </c>
      <c r="J255" s="5">
        <f t="shared" ca="1" si="13"/>
        <v>68.53896368563305</v>
      </c>
    </row>
    <row r="256" spans="1:10" x14ac:dyDescent="0.25">
      <c r="A256" vm="1324">
        <f ca="1"/>
        <v>44622</v>
      </c>
      <c r="B256" vm="1325">
        <f ca="1"/>
        <v>194.5</v>
      </c>
      <c r="C256" vm="1326">
        <f ca="1"/>
        <v>192.26</v>
      </c>
      <c r="D256" vm="1327">
        <f ca="1"/>
        <v>196.1499</v>
      </c>
      <c r="E256" vm="1328">
        <f ca="1"/>
        <v>189.51</v>
      </c>
      <c r="F256" vm="1329">
        <f ca="1"/>
        <v>3414149</v>
      </c>
      <c r="G256" s="5">
        <f t="shared" ca="1" si="12"/>
        <v>92.872385830132359</v>
      </c>
      <c r="H256" s="5">
        <f t="shared" ca="1" si="14"/>
        <v>60.093896713615038</v>
      </c>
      <c r="I256" s="5">
        <f t="shared" ca="1" si="15"/>
        <v>52.107279693486575</v>
      </c>
      <c r="J256" s="5">
        <f t="shared" ca="1" si="13"/>
        <v>95.625518947200916</v>
      </c>
    </row>
    <row r="257" spans="1:10" x14ac:dyDescent="0.25">
      <c r="A257" vm="1330">
        <f ca="1"/>
        <v>44623</v>
      </c>
      <c r="B257" vm="1331">
        <f ca="1"/>
        <v>178.03</v>
      </c>
      <c r="C257" vm="1332">
        <f ca="1"/>
        <v>194.71</v>
      </c>
      <c r="D257" vm="1333">
        <f ca="1"/>
        <v>194.92</v>
      </c>
      <c r="E257" vm="1334">
        <f ca="1"/>
        <v>177.15010000000001</v>
      </c>
      <c r="F257" vm="1335">
        <f ca="1"/>
        <v>3734379</v>
      </c>
      <c r="G257" s="5">
        <f t="shared" ca="1" si="12"/>
        <v>22.577891591976083</v>
      </c>
      <c r="H257" s="5">
        <f t="shared" ca="1" si="14"/>
        <v>14.60922397127864</v>
      </c>
      <c r="I257" s="5">
        <f t="shared" ca="1" si="15"/>
        <v>12.667624521072781</v>
      </c>
      <c r="J257" s="5">
        <f t="shared" ca="1" si="13"/>
        <v>71.816759140702814</v>
      </c>
    </row>
    <row r="258" spans="1:10" x14ac:dyDescent="0.25">
      <c r="A258" vm="1336">
        <f ca="1"/>
        <v>44624</v>
      </c>
      <c r="B258" vm="1337">
        <f ca="1"/>
        <v>165.75</v>
      </c>
      <c r="C258" vm="1338">
        <f ca="1"/>
        <v>177.60499999999999</v>
      </c>
      <c r="D258" vm="1339">
        <f ca="1"/>
        <v>178.66399999999999</v>
      </c>
      <c r="E258" vm="1340">
        <f ca="1"/>
        <v>162.16030000000001</v>
      </c>
      <c r="F258" vm="1341">
        <f ca="1"/>
        <v>5861262</v>
      </c>
      <c r="G258" s="5">
        <f t="shared" ca="1" si="12"/>
        <v>0</v>
      </c>
      <c r="H258" s="5">
        <f t="shared" ca="1" si="14"/>
        <v>0</v>
      </c>
      <c r="I258" s="5">
        <f t="shared" ca="1" si="15"/>
        <v>0</v>
      </c>
      <c r="J258" s="5">
        <f t="shared" ca="1" si="13"/>
        <v>38.483425807369478</v>
      </c>
    </row>
    <row r="259" spans="1:10" x14ac:dyDescent="0.25">
      <c r="A259" vm="1342">
        <f ca="1"/>
        <v>44627</v>
      </c>
      <c r="B259" vm="1343">
        <f ca="1"/>
        <v>161.13999999999999</v>
      </c>
      <c r="C259" vm="1344">
        <f ca="1"/>
        <v>168.25</v>
      </c>
      <c r="D259" vm="1345">
        <f ca="1"/>
        <v>172.97989999999999</v>
      </c>
      <c r="E259" vm="1346">
        <f ca="1"/>
        <v>160.22999999999999</v>
      </c>
      <c r="F259" vm="1347">
        <f ca="1"/>
        <v>4424038</v>
      </c>
      <c r="G259" s="5">
        <f t="shared" ca="1" si="12"/>
        <v>0</v>
      </c>
      <c r="H259" s="5">
        <f t="shared" ca="1" si="14"/>
        <v>0</v>
      </c>
      <c r="I259" s="5">
        <f t="shared" ca="1" si="15"/>
        <v>0</v>
      </c>
      <c r="J259" s="5">
        <f t="shared" ca="1" si="13"/>
        <v>7.5259638639920281</v>
      </c>
    </row>
    <row r="260" spans="1:10" x14ac:dyDescent="0.25">
      <c r="A260" vm="1348">
        <f ca="1"/>
        <v>44628</v>
      </c>
      <c r="B260" vm="1349">
        <f ca="1"/>
        <v>161.99</v>
      </c>
      <c r="C260" vm="1350">
        <f ca="1"/>
        <v>160.1</v>
      </c>
      <c r="D260" vm="1351">
        <f ca="1"/>
        <v>168.35</v>
      </c>
      <c r="E260" vm="1352">
        <f ca="1"/>
        <v>156.53</v>
      </c>
      <c r="F260" vm="1353">
        <f ca="1"/>
        <v>3840779</v>
      </c>
      <c r="G260" s="5">
        <f t="shared" ca="1" si="12"/>
        <v>2.4264915786469392</v>
      </c>
      <c r="H260" s="5">
        <f t="shared" ca="1" si="14"/>
        <v>1.8154634771465661</v>
      </c>
      <c r="I260" s="5">
        <f t="shared" ca="1" si="15"/>
        <v>1.5929535232384231</v>
      </c>
      <c r="J260" s="5">
        <f t="shared" ca="1" si="13"/>
        <v>0.80883052621564644</v>
      </c>
    </row>
    <row r="261" spans="1:10" x14ac:dyDescent="0.25">
      <c r="A261" vm="1354">
        <f ca="1"/>
        <v>44629</v>
      </c>
      <c r="B261" vm="1355">
        <f ca="1"/>
        <v>178.97</v>
      </c>
      <c r="C261" vm="1356">
        <f ca="1"/>
        <v>174.26</v>
      </c>
      <c r="D261" vm="1357">
        <f ca="1"/>
        <v>181.45</v>
      </c>
      <c r="E261" vm="1358">
        <f ca="1"/>
        <v>173.51</v>
      </c>
      <c r="F261" vm="1359">
        <f ca="1"/>
        <v>4945198</v>
      </c>
      <c r="G261" s="5">
        <f t="shared" ca="1" si="12"/>
        <v>50.899229232086817</v>
      </c>
      <c r="H261" s="5">
        <f t="shared" ca="1" si="14"/>
        <v>50.899229232086817</v>
      </c>
      <c r="I261" s="5">
        <f t="shared" ca="1" si="15"/>
        <v>33.414542728635702</v>
      </c>
      <c r="J261" s="5">
        <f t="shared" ca="1" si="13"/>
        <v>17.775240270244584</v>
      </c>
    </row>
    <row r="262" spans="1:10" x14ac:dyDescent="0.25">
      <c r="A262" vm="1360">
        <f ca="1"/>
        <v>44630</v>
      </c>
      <c r="B262" vm="1361">
        <f ca="1"/>
        <v>172.97</v>
      </c>
      <c r="C262" vm="1362">
        <f ca="1"/>
        <v>173.13499999999999</v>
      </c>
      <c r="D262" vm="1363">
        <f ca="1"/>
        <v>174.49</v>
      </c>
      <c r="E262" vm="1364">
        <f ca="1"/>
        <v>168.1001</v>
      </c>
      <c r="F262" vm="1365">
        <f ca="1"/>
        <v>2670643</v>
      </c>
      <c r="G262" s="5">
        <f t="shared" ca="1" si="12"/>
        <v>35.461630695443667</v>
      </c>
      <c r="H262" s="5">
        <f t="shared" ca="1" si="14"/>
        <v>33.771053382814763</v>
      </c>
      <c r="I262" s="5">
        <f t="shared" ca="1" si="15"/>
        <v>24.743777452415838</v>
      </c>
      <c r="J262" s="5">
        <f t="shared" ca="1" si="13"/>
        <v>29.595783835392478</v>
      </c>
    </row>
    <row r="263" spans="1:10" x14ac:dyDescent="0.25">
      <c r="A263" vm="1366">
        <f ca="1"/>
        <v>44631</v>
      </c>
      <c r="B263" vm="1367">
        <f ca="1"/>
        <v>160.07</v>
      </c>
      <c r="C263" vm="1368">
        <f ca="1"/>
        <v>175.35</v>
      </c>
      <c r="D263" vm="1369">
        <f ca="1"/>
        <v>175.75</v>
      </c>
      <c r="E263" vm="1370">
        <f ca="1"/>
        <v>160</v>
      </c>
      <c r="F263" vm="1371">
        <f ca="1"/>
        <v>3660530</v>
      </c>
      <c r="G263" s="5">
        <f t="shared" ca="1" si="12"/>
        <v>0</v>
      </c>
      <c r="H263" s="5">
        <f t="shared" ca="1" si="14"/>
        <v>0</v>
      </c>
      <c r="I263" s="5">
        <f t="shared" ca="1" si="15"/>
        <v>0</v>
      </c>
      <c r="J263" s="5">
        <f t="shared" ca="1" si="13"/>
        <v>28.786953309176827</v>
      </c>
    </row>
    <row r="264" spans="1:10" x14ac:dyDescent="0.25">
      <c r="A264" vm="1372">
        <f ca="1"/>
        <v>44634</v>
      </c>
      <c r="B264" vm="1373">
        <f ca="1"/>
        <v>153.19</v>
      </c>
      <c r="C264" vm="1374">
        <f ca="1"/>
        <v>159.99</v>
      </c>
      <c r="D264" vm="1375">
        <f ca="1"/>
        <v>161.69999999999999</v>
      </c>
      <c r="E264" vm="1376">
        <f ca="1"/>
        <v>150.41999999999999</v>
      </c>
      <c r="F264" vm="1377">
        <f ca="1"/>
        <v>4450007</v>
      </c>
      <c r="G264" s="5">
        <f t="shared" ca="1" si="12"/>
        <v>0</v>
      </c>
      <c r="H264" s="5">
        <f t="shared" ca="1" si="14"/>
        <v>0</v>
      </c>
      <c r="I264" s="5">
        <f t="shared" ca="1" si="15"/>
        <v>0</v>
      </c>
      <c r="J264" s="5">
        <f t="shared" ca="1" si="13"/>
        <v>11.820543565147888</v>
      </c>
    </row>
    <row r="265" spans="1:10" x14ac:dyDescent="0.25">
      <c r="A265" vm="1378">
        <f ca="1"/>
        <v>44635</v>
      </c>
      <c r="B265" vm="1379">
        <f ca="1"/>
        <v>155.97999999999999</v>
      </c>
      <c r="C265" vm="1380">
        <f ca="1"/>
        <v>152.9</v>
      </c>
      <c r="D265" vm="1381">
        <f ca="1"/>
        <v>156.41999999999999</v>
      </c>
      <c r="E265" vm="1382">
        <f ca="1"/>
        <v>150.12</v>
      </c>
      <c r="F265" vm="1383">
        <f ca="1"/>
        <v>4245352</v>
      </c>
      <c r="G265" s="5">
        <f t="shared" ca="1" si="12"/>
        <v>10.822342901473979</v>
      </c>
      <c r="H265" s="5">
        <f t="shared" ca="1" si="14"/>
        <v>6.4913913448115226</v>
      </c>
      <c r="I265" s="5">
        <f t="shared" ca="1" si="15"/>
        <v>5.0035868005738751</v>
      </c>
      <c r="J265" s="5">
        <f t="shared" ca="1" si="13"/>
        <v>3.6074476338246595</v>
      </c>
    </row>
    <row r="266" spans="1:10" x14ac:dyDescent="0.25">
      <c r="A266" vm="1384">
        <f ca="1"/>
        <v>44636</v>
      </c>
      <c r="B266" vm="1385">
        <f ca="1"/>
        <v>172.53</v>
      </c>
      <c r="C266" vm="1386">
        <f ca="1"/>
        <v>160.465</v>
      </c>
      <c r="D266" vm="1387">
        <f ca="1"/>
        <v>173.065</v>
      </c>
      <c r="E266" vm="1370">
        <f ca="1"/>
        <v>160</v>
      </c>
      <c r="F266" vm="1388">
        <f ca="1"/>
        <v>5974284</v>
      </c>
      <c r="G266" s="5">
        <f t="shared" ca="1" si="12"/>
        <v>75.019394879751758</v>
      </c>
      <c r="H266" s="5">
        <f t="shared" ca="1" si="14"/>
        <v>44.997673336435568</v>
      </c>
      <c r="I266" s="5">
        <f t="shared" ca="1" si="15"/>
        <v>35.311301807558884</v>
      </c>
      <c r="J266" s="5">
        <f t="shared" ca="1" si="13"/>
        <v>28.613912593741912</v>
      </c>
    </row>
    <row r="267" spans="1:10" x14ac:dyDescent="0.25">
      <c r="A267" vm="1389">
        <f ca="1"/>
        <v>44637</v>
      </c>
      <c r="B267" vm="1390">
        <f ca="1"/>
        <v>177.22</v>
      </c>
      <c r="C267" vm="1391">
        <f ca="1"/>
        <v>170.73</v>
      </c>
      <c r="D267" vm="1392">
        <f ca="1"/>
        <v>177.5</v>
      </c>
      <c r="E267" vm="1393">
        <f ca="1"/>
        <v>168</v>
      </c>
      <c r="F267" vm="1394">
        <f ca="1"/>
        <v>2975921</v>
      </c>
      <c r="G267" s="5">
        <f t="shared" ca="1" si="12"/>
        <v>93.211792086889062</v>
      </c>
      <c r="H267" s="5">
        <f t="shared" ca="1" si="14"/>
        <v>55.909725453699409</v>
      </c>
      <c r="I267" s="5">
        <f t="shared" ca="1" si="15"/>
        <v>55.909725453699409</v>
      </c>
      <c r="J267" s="5">
        <f t="shared" ca="1" si="13"/>
        <v>59.684509956038262</v>
      </c>
    </row>
    <row r="268" spans="1:10" x14ac:dyDescent="0.25">
      <c r="A268" vm="1395">
        <f ca="1"/>
        <v>44638</v>
      </c>
      <c r="B268" vm="1396">
        <f ca="1"/>
        <v>185.94</v>
      </c>
      <c r="C268" vm="1203">
        <f ca="1"/>
        <v>175.03</v>
      </c>
      <c r="D268" vm="1397">
        <f ca="1"/>
        <v>186.69</v>
      </c>
      <c r="E268" vm="1398">
        <f ca="1"/>
        <v>175</v>
      </c>
      <c r="F268" vm="1399">
        <f ca="1"/>
        <v>4835706</v>
      </c>
      <c r="G268" s="5">
        <f t="shared" ca="1" si="12"/>
        <v>100</v>
      </c>
      <c r="H268" s="5">
        <f t="shared" ca="1" si="14"/>
        <v>76.198231735691039</v>
      </c>
      <c r="I268" s="5">
        <f t="shared" ca="1" si="15"/>
        <v>76.198231735691039</v>
      </c>
      <c r="J268" s="5">
        <f t="shared" ca="1" si="13"/>
        <v>89.410395655546949</v>
      </c>
    </row>
    <row r="269" spans="1:10" x14ac:dyDescent="0.25">
      <c r="A269" vm="1400">
        <f ca="1"/>
        <v>44641</v>
      </c>
      <c r="B269" vm="1401">
        <f ca="1"/>
        <v>176.81</v>
      </c>
      <c r="C269" vm="1402">
        <f ca="1"/>
        <v>181.8</v>
      </c>
      <c r="D269" vm="1403">
        <f ca="1"/>
        <v>183.59</v>
      </c>
      <c r="E269" vm="1404">
        <f ca="1"/>
        <v>171.7</v>
      </c>
      <c r="F269" vm="1405">
        <f ca="1"/>
        <v>4214007</v>
      </c>
      <c r="G269" s="5">
        <f t="shared" ca="1" si="12"/>
        <v>72.122137404580172</v>
      </c>
      <c r="H269" s="5">
        <f t="shared" ca="1" si="14"/>
        <v>57.177438876785288</v>
      </c>
      <c r="I269" s="5">
        <f t="shared" ca="1" si="15"/>
        <v>54.955793392275496</v>
      </c>
      <c r="J269" s="5">
        <f t="shared" ca="1" si="13"/>
        <v>88.444643163823073</v>
      </c>
    </row>
    <row r="270" spans="1:10" x14ac:dyDescent="0.25">
      <c r="A270" vm="1406">
        <f ca="1"/>
        <v>44642</v>
      </c>
      <c r="B270" vm="1407">
        <f ca="1"/>
        <v>186.08</v>
      </c>
      <c r="C270" vm="1408">
        <f ca="1"/>
        <v>180.49799999999999</v>
      </c>
      <c r="D270" vm="1409">
        <f ca="1"/>
        <v>188.8142</v>
      </c>
      <c r="E270" vm="1410">
        <f ca="1"/>
        <v>178.5</v>
      </c>
      <c r="F270" vm="1411">
        <f ca="1"/>
        <v>4086096</v>
      </c>
      <c r="G270" s="5">
        <f t="shared" ca="1" si="12"/>
        <v>100</v>
      </c>
      <c r="H270" s="5">
        <f t="shared" ca="1" si="14"/>
        <v>100</v>
      </c>
      <c r="I270" s="5">
        <f t="shared" ca="1" si="15"/>
        <v>76.523964634713877</v>
      </c>
      <c r="J270" s="5">
        <f t="shared" ca="1" si="13"/>
        <v>90.707379134860048</v>
      </c>
    </row>
    <row r="271" spans="1:10" x14ac:dyDescent="0.25">
      <c r="A271" vm="1412">
        <f ca="1"/>
        <v>44643</v>
      </c>
      <c r="B271" vm="1413">
        <f ca="1"/>
        <v>183.11</v>
      </c>
      <c r="C271" vm="1414">
        <f ca="1"/>
        <v>184.72</v>
      </c>
      <c r="D271" vm="1415">
        <f ca="1"/>
        <v>189.55</v>
      </c>
      <c r="E271" vm="1402">
        <f ca="1"/>
        <v>181.8</v>
      </c>
      <c r="F271" vm="1416">
        <f ca="1"/>
        <v>2311942</v>
      </c>
      <c r="G271" s="5">
        <f t="shared" ca="1" si="12"/>
        <v>90.132890365448517</v>
      </c>
      <c r="H271" s="5">
        <f t="shared" ca="1" si="14"/>
        <v>90.96989966555185</v>
      </c>
      <c r="I271" s="5">
        <f t="shared" ca="1" si="15"/>
        <v>69.613773848301591</v>
      </c>
      <c r="J271" s="5">
        <f t="shared" ca="1" si="13"/>
        <v>87.418342590009559</v>
      </c>
    </row>
    <row r="272" spans="1:10" x14ac:dyDescent="0.25">
      <c r="A272" vm="1417">
        <f ca="1"/>
        <v>44644</v>
      </c>
      <c r="B272" vm="1418">
        <f ca="1"/>
        <v>190.19</v>
      </c>
      <c r="C272" vm="1419">
        <f ca="1"/>
        <v>185.26</v>
      </c>
      <c r="D272" vm="1202">
        <f ca="1"/>
        <v>192</v>
      </c>
      <c r="E272" vm="1420">
        <f ca="1"/>
        <v>179.5</v>
      </c>
      <c r="F272" vm="1421">
        <f ca="1"/>
        <v>3536524</v>
      </c>
      <c r="G272" s="5">
        <f t="shared" ca="1" si="12"/>
        <v>100</v>
      </c>
      <c r="H272" s="5">
        <f t="shared" ca="1" si="14"/>
        <v>100</v>
      </c>
      <c r="I272" s="5">
        <f t="shared" ca="1" si="15"/>
        <v>86.086551884597512</v>
      </c>
      <c r="J272" s="5">
        <f t="shared" ca="1" si="13"/>
        <v>96.710963455149511</v>
      </c>
    </row>
    <row r="273" spans="1:10" x14ac:dyDescent="0.25">
      <c r="A273" vm="1422">
        <f ca="1"/>
        <v>44645</v>
      </c>
      <c r="B273" vm="1423">
        <f ca="1"/>
        <v>186.71</v>
      </c>
      <c r="C273" vm="1202">
        <f ca="1"/>
        <v>192</v>
      </c>
      <c r="D273" vm="1424">
        <f ca="1"/>
        <v>195.7</v>
      </c>
      <c r="E273" vm="1425">
        <f ca="1"/>
        <v>182.7953</v>
      </c>
      <c r="F273" vm="1426">
        <f ca="1"/>
        <v>3598289</v>
      </c>
      <c r="G273" s="5">
        <f t="shared" ca="1" si="12"/>
        <v>73.991031390134594</v>
      </c>
      <c r="H273" s="5">
        <f t="shared" ca="1" si="14"/>
        <v>90.594594594594625</v>
      </c>
      <c r="I273" s="5">
        <f t="shared" ca="1" si="15"/>
        <v>77.98976268031646</v>
      </c>
      <c r="J273" s="5">
        <f t="shared" ca="1" si="13"/>
        <v>88.041307251861042</v>
      </c>
    </row>
    <row r="274" spans="1:10" x14ac:dyDescent="0.25">
      <c r="A274" vm="1427">
        <f ca="1"/>
        <v>44648</v>
      </c>
      <c r="B274" vm="1428">
        <f ca="1"/>
        <v>201.41</v>
      </c>
      <c r="C274" vm="1429">
        <f ca="1"/>
        <v>193.31</v>
      </c>
      <c r="D274" vm="1430">
        <f ca="1"/>
        <v>203.27</v>
      </c>
      <c r="E274" vm="1431">
        <f ca="1"/>
        <v>193.01</v>
      </c>
      <c r="F274" vm="1432">
        <f ca="1"/>
        <v>6623976</v>
      </c>
      <c r="G274" s="5">
        <f t="shared" ca="1" si="12"/>
        <v>100</v>
      </c>
      <c r="H274" s="5">
        <f t="shared" ca="1" si="14"/>
        <v>100</v>
      </c>
      <c r="I274" s="5">
        <f t="shared" ca="1" si="15"/>
        <v>100</v>
      </c>
      <c r="J274" s="5">
        <f t="shared" ca="1" si="13"/>
        <v>91.330343796711531</v>
      </c>
    </row>
    <row r="275" spans="1:10" x14ac:dyDescent="0.25">
      <c r="A275" vm="1433">
        <f ca="1"/>
        <v>44649</v>
      </c>
      <c r="B275" vm="1434">
        <f ca="1"/>
        <v>204.53</v>
      </c>
      <c r="C275" vm="1435">
        <f ca="1"/>
        <v>198.95</v>
      </c>
      <c r="D275" vm="1436">
        <f ca="1"/>
        <v>206.79</v>
      </c>
      <c r="E275" vm="1437">
        <f ca="1"/>
        <v>194.05</v>
      </c>
      <c r="F275" vm="1438">
        <f ca="1"/>
        <v>4811453</v>
      </c>
      <c r="G275" s="5">
        <f t="shared" ca="1" si="12"/>
        <v>100</v>
      </c>
      <c r="H275" s="5">
        <f t="shared" ca="1" si="14"/>
        <v>100</v>
      </c>
      <c r="I275" s="5">
        <f t="shared" ca="1" si="15"/>
        <v>100</v>
      </c>
      <c r="J275" s="5">
        <f t="shared" ca="1" si="13"/>
        <v>91.330343796711531</v>
      </c>
    </row>
    <row r="276" spans="1:10" x14ac:dyDescent="0.25">
      <c r="A276" vm="1439">
        <f ca="1"/>
        <v>44650</v>
      </c>
      <c r="B276" vm="1440">
        <f ca="1"/>
        <v>196.7</v>
      </c>
      <c r="C276" vm="1441">
        <f ca="1"/>
        <v>201.29</v>
      </c>
      <c r="D276" vm="1442">
        <f ca="1"/>
        <v>206.33</v>
      </c>
      <c r="E276" vm="1443">
        <f ca="1"/>
        <v>194.755</v>
      </c>
      <c r="F276" vm="1444">
        <f ca="1"/>
        <v>3775930</v>
      </c>
      <c r="G276" s="5">
        <f t="shared" ca="1" si="12"/>
        <v>63.445378151260421</v>
      </c>
      <c r="H276" s="5">
        <f t="shared" ca="1" si="14"/>
        <v>84.748733930658332</v>
      </c>
      <c r="I276" s="5">
        <f t="shared" ca="1" si="15"/>
        <v>84.748733930658332</v>
      </c>
      <c r="J276" s="5">
        <f t="shared" ca="1" si="13"/>
        <v>87.815126050420133</v>
      </c>
    </row>
    <row r="277" spans="1:10" x14ac:dyDescent="0.25">
      <c r="A277" vm="1445">
        <f ca="1"/>
        <v>44651</v>
      </c>
      <c r="B277" vm="1446">
        <f ca="1"/>
        <v>189.86</v>
      </c>
      <c r="C277" vm="1447">
        <f ca="1"/>
        <v>197.25</v>
      </c>
      <c r="D277" vm="1448">
        <f ca="1"/>
        <v>198.08</v>
      </c>
      <c r="E277" vm="1449">
        <f ca="1"/>
        <v>189.56</v>
      </c>
      <c r="F277" vm="1450">
        <f ca="1"/>
        <v>2999155</v>
      </c>
      <c r="G277" s="5">
        <f t="shared" ca="1" si="12"/>
        <v>31.512605042016823</v>
      </c>
      <c r="H277" s="5">
        <f t="shared" ca="1" si="14"/>
        <v>71.425788858589826</v>
      </c>
      <c r="I277" s="5">
        <f t="shared" ca="1" si="15"/>
        <v>71.425788858589826</v>
      </c>
      <c r="J277" s="5">
        <f t="shared" ca="1" si="13"/>
        <v>64.985994397759086</v>
      </c>
    </row>
    <row r="278" spans="1:10" x14ac:dyDescent="0.25">
      <c r="A278" vm="1451">
        <f ca="1"/>
        <v>44652</v>
      </c>
      <c r="B278" vm="1452">
        <f ca="1"/>
        <v>186.96</v>
      </c>
      <c r="C278" vm="1446">
        <f ca="1"/>
        <v>189.86</v>
      </c>
      <c r="D278" vm="1453">
        <f ca="1"/>
        <v>191.87</v>
      </c>
      <c r="E278" vm="1454">
        <f ca="1"/>
        <v>184.38499999999999</v>
      </c>
      <c r="F278" vm="1455">
        <f ca="1"/>
        <v>2975933</v>
      </c>
      <c r="G278" s="5">
        <f t="shared" ca="1" si="12"/>
        <v>1.4029180695847367</v>
      </c>
      <c r="H278" s="5">
        <f t="shared" ca="1" si="14"/>
        <v>63.810504634397546</v>
      </c>
      <c r="I278" s="5">
        <f t="shared" ca="1" si="15"/>
        <v>65.777171795870686</v>
      </c>
      <c r="J278" s="5">
        <f t="shared" ca="1" si="13"/>
        <v>32.120300420953996</v>
      </c>
    </row>
    <row r="279" spans="1:10" x14ac:dyDescent="0.25">
      <c r="A279" vm="1456">
        <f ca="1"/>
        <v>44655</v>
      </c>
      <c r="B279" vm="1457">
        <f ca="1"/>
        <v>191.65</v>
      </c>
      <c r="C279" vm="1458">
        <f ca="1"/>
        <v>187.34</v>
      </c>
      <c r="D279" vm="1459">
        <f ca="1"/>
        <v>193.07</v>
      </c>
      <c r="E279" vm="1460">
        <f ca="1"/>
        <v>186.16</v>
      </c>
      <c r="F279" vm="1461">
        <f ca="1"/>
        <v>2495856</v>
      </c>
      <c r="G279" s="5">
        <f t="shared" ca="1" si="12"/>
        <v>27.721661054994385</v>
      </c>
      <c r="H279" s="5">
        <f t="shared" ca="1" si="14"/>
        <v>59.750000000000014</v>
      </c>
      <c r="I279" s="5">
        <f t="shared" ca="1" si="15"/>
        <v>74.912349045578509</v>
      </c>
      <c r="J279" s="5">
        <f t="shared" ca="1" si="13"/>
        <v>20.212394722198649</v>
      </c>
    </row>
    <row r="280" spans="1:10" x14ac:dyDescent="0.25">
      <c r="A280" vm="1462">
        <f ca="1"/>
        <v>44656</v>
      </c>
      <c r="B280" vm="1463">
        <f ca="1"/>
        <v>177.17</v>
      </c>
      <c r="C280" vm="1464">
        <f ca="1"/>
        <v>189.76</v>
      </c>
      <c r="D280" vm="1465">
        <f ca="1"/>
        <v>191.32499999999999</v>
      </c>
      <c r="E280" vm="1466">
        <f ca="1"/>
        <v>176.26</v>
      </c>
      <c r="F280" vm="1467">
        <f ca="1"/>
        <v>5012770</v>
      </c>
      <c r="G280" s="5">
        <f t="shared" ca="1" si="12"/>
        <v>0</v>
      </c>
      <c r="H280" s="5">
        <f t="shared" ca="1" si="14"/>
        <v>1.2987012987012454</v>
      </c>
      <c r="I280" s="5">
        <f t="shared" ca="1" si="15"/>
        <v>46.708219711725732</v>
      </c>
      <c r="J280" s="5">
        <f t="shared" ca="1" si="13"/>
        <v>9.7081930415263731</v>
      </c>
    </row>
    <row r="281" spans="1:10" x14ac:dyDescent="0.25">
      <c r="A281" vm="1468">
        <f ca="1"/>
        <v>44657</v>
      </c>
      <c r="B281" vm="1469">
        <f ca="1"/>
        <v>166.84</v>
      </c>
      <c r="C281" vm="1470">
        <f ca="1"/>
        <v>172.83</v>
      </c>
      <c r="D281" vm="1471">
        <f ca="1"/>
        <v>174.32499999999999</v>
      </c>
      <c r="E281" vm="1472">
        <f ca="1"/>
        <v>165.01</v>
      </c>
      <c r="F281" vm="1473">
        <f ca="1"/>
        <v>4675252</v>
      </c>
      <c r="G281" s="5">
        <f t="shared" ca="1" si="12"/>
        <v>0</v>
      </c>
      <c r="H281" s="5">
        <f t="shared" ca="1" si="14"/>
        <v>0</v>
      </c>
      <c r="I281" s="5">
        <f t="shared" ca="1" si="15"/>
        <v>26.587456174522799</v>
      </c>
      <c r="J281" s="5">
        <f t="shared" ca="1" si="13"/>
        <v>9.2405536849981278</v>
      </c>
    </row>
    <row r="282" spans="1:10" x14ac:dyDescent="0.25">
      <c r="A282" vm="1474">
        <f ca="1"/>
        <v>44658</v>
      </c>
      <c r="B282" vm="1475">
        <f ca="1"/>
        <v>166.19</v>
      </c>
      <c r="C282" vm="1476">
        <f ca="1"/>
        <v>166.71</v>
      </c>
      <c r="D282" vm="1477">
        <f ca="1"/>
        <v>169.4152</v>
      </c>
      <c r="E282" vm="1478">
        <f ca="1"/>
        <v>160.67500000000001</v>
      </c>
      <c r="F282" vm="1479">
        <f ca="1"/>
        <v>3093646</v>
      </c>
      <c r="G282" s="5">
        <f t="shared" ca="1" si="12"/>
        <v>0</v>
      </c>
      <c r="H282" s="5">
        <f t="shared" ca="1" si="14"/>
        <v>0</v>
      </c>
      <c r="I282" s="5">
        <f t="shared" ca="1" si="15"/>
        <v>25.321386832878844</v>
      </c>
      <c r="J282" s="5">
        <f t="shared" ca="1" si="13"/>
        <v>0</v>
      </c>
    </row>
    <row r="283" spans="1:10" x14ac:dyDescent="0.25">
      <c r="A283" vm="1480">
        <f ca="1"/>
        <v>44659</v>
      </c>
      <c r="B283" vm="1481">
        <f ca="1"/>
        <v>160.94</v>
      </c>
      <c r="C283" vm="1482">
        <f ca="1"/>
        <v>165.21</v>
      </c>
      <c r="D283" vm="1483">
        <f ca="1"/>
        <v>166</v>
      </c>
      <c r="E283" vm="1484">
        <f ca="1"/>
        <v>160.13249999999999</v>
      </c>
      <c r="F283" vm="1485">
        <f ca="1"/>
        <v>2950965</v>
      </c>
      <c r="G283" s="5">
        <f t="shared" ca="1" si="12"/>
        <v>0</v>
      </c>
      <c r="H283" s="5">
        <f t="shared" ca="1" si="14"/>
        <v>0</v>
      </c>
      <c r="I283" s="5">
        <f t="shared" ca="1" si="15"/>
        <v>15.095442150370081</v>
      </c>
      <c r="J283" s="5">
        <f t="shared" ca="1" si="13"/>
        <v>0</v>
      </c>
    </row>
    <row r="284" spans="1:10" x14ac:dyDescent="0.25">
      <c r="A284" vm="1486">
        <f ca="1"/>
        <v>44662</v>
      </c>
      <c r="B284" vm="1487">
        <f ca="1"/>
        <v>153.87</v>
      </c>
      <c r="C284" vm="1488">
        <f ca="1"/>
        <v>156.57</v>
      </c>
      <c r="D284" vm="1489">
        <f ca="1"/>
        <v>157.55500000000001</v>
      </c>
      <c r="E284" vm="1490">
        <f ca="1"/>
        <v>151.72999999999999</v>
      </c>
      <c r="F284" vm="1491">
        <f ca="1"/>
        <v>4305772</v>
      </c>
      <c r="G284" s="5">
        <f t="shared" ca="1" si="12"/>
        <v>0</v>
      </c>
      <c r="H284" s="5">
        <f t="shared" ca="1" si="14"/>
        <v>0</v>
      </c>
      <c r="I284" s="5">
        <f t="shared" ca="1" si="15"/>
        <v>0</v>
      </c>
      <c r="J284" s="5">
        <f t="shared" ca="1" si="13"/>
        <v>0</v>
      </c>
    </row>
    <row r="285" spans="1:10" x14ac:dyDescent="0.25">
      <c r="A285" vm="1492">
        <f ca="1"/>
        <v>44663</v>
      </c>
      <c r="B285" vm="1493">
        <f ca="1"/>
        <v>149.85</v>
      </c>
      <c r="C285" vm="1494">
        <f ca="1"/>
        <v>158.07</v>
      </c>
      <c r="D285" vm="1495">
        <f ca="1"/>
        <v>162.44</v>
      </c>
      <c r="E285" vm="1496">
        <f ca="1"/>
        <v>149.41</v>
      </c>
      <c r="F285" vm="1497">
        <f ca="1"/>
        <v>4654416</v>
      </c>
      <c r="G285" s="5">
        <f t="shared" ca="1" si="12"/>
        <v>0</v>
      </c>
      <c r="H285" s="5">
        <f t="shared" ca="1" si="14"/>
        <v>0</v>
      </c>
      <c r="I285" s="5">
        <f t="shared" ca="1" si="15"/>
        <v>0</v>
      </c>
      <c r="J285" s="5">
        <f t="shared" ca="1" si="13"/>
        <v>0</v>
      </c>
    </row>
    <row r="286" spans="1:10" x14ac:dyDescent="0.25">
      <c r="A286" vm="1498">
        <f ca="1"/>
        <v>44664</v>
      </c>
      <c r="B286" vm="1499">
        <f ca="1"/>
        <v>154.79</v>
      </c>
      <c r="C286" vm="1500">
        <f ca="1"/>
        <v>149.03</v>
      </c>
      <c r="D286" vm="1501">
        <f ca="1"/>
        <v>156.15989999999999</v>
      </c>
      <c r="E286" vm="1502">
        <f ca="1"/>
        <v>147.80000000000001</v>
      </c>
      <c r="F286" vm="1503">
        <f ca="1"/>
        <v>3740506</v>
      </c>
      <c r="G286" s="5">
        <f t="shared" ca="1" si="12"/>
        <v>18.081991215226935</v>
      </c>
      <c r="H286" s="5">
        <f t="shared" ca="1" si="14"/>
        <v>9.034381858083389</v>
      </c>
      <c r="I286" s="5">
        <f t="shared" ca="1" si="15"/>
        <v>9.034381858083389</v>
      </c>
      <c r="J286" s="5">
        <f t="shared" ca="1" si="13"/>
        <v>6.0273304050756451</v>
      </c>
    </row>
    <row r="287" spans="1:10" x14ac:dyDescent="0.25">
      <c r="A287" vm="1504">
        <f ca="1"/>
        <v>44665</v>
      </c>
      <c r="B287" vm="1505">
        <f ca="1"/>
        <v>147.29</v>
      </c>
      <c r="C287" vm="1506">
        <f ca="1"/>
        <v>153.54</v>
      </c>
      <c r="D287" vm="1507">
        <f ca="1"/>
        <v>154</v>
      </c>
      <c r="E287" vm="1508">
        <f ca="1"/>
        <v>146.82</v>
      </c>
      <c r="F287" vm="1509">
        <f ca="1"/>
        <v>4082228</v>
      </c>
      <c r="G287" s="5">
        <f t="shared" ca="1" si="12"/>
        <v>0</v>
      </c>
      <c r="H287" s="5">
        <f t="shared" ca="1" si="14"/>
        <v>0</v>
      </c>
      <c r="I287" s="5">
        <f t="shared" ca="1" si="15"/>
        <v>0</v>
      </c>
      <c r="J287" s="5">
        <f t="shared" ca="1" si="13"/>
        <v>6.0273304050756451</v>
      </c>
    </row>
    <row r="288" spans="1:10" x14ac:dyDescent="0.25">
      <c r="A288" vm="1510">
        <f ca="1"/>
        <v>44669</v>
      </c>
      <c r="B288" vm="1511">
        <f ca="1"/>
        <v>145.16</v>
      </c>
      <c r="C288" vm="1512">
        <f ca="1"/>
        <v>145.44999999999999</v>
      </c>
      <c r="D288" vm="1513">
        <f ca="1"/>
        <v>149.5</v>
      </c>
      <c r="E288" vm="1514">
        <f ca="1"/>
        <v>140.53030000000001</v>
      </c>
      <c r="F288" vm="1515">
        <f ca="1"/>
        <v>4668692</v>
      </c>
      <c r="G288" s="5">
        <f t="shared" ca="1" si="12"/>
        <v>0</v>
      </c>
      <c r="H288" s="5">
        <f t="shared" ca="1" si="14"/>
        <v>0</v>
      </c>
      <c r="I288" s="5">
        <f t="shared" ca="1" si="15"/>
        <v>0</v>
      </c>
      <c r="J288" s="5">
        <f t="shared" ca="1" si="13"/>
        <v>6.0273304050756451</v>
      </c>
    </row>
    <row r="289" spans="1:10" x14ac:dyDescent="0.25">
      <c r="A289" vm="1516">
        <f ca="1"/>
        <v>44670</v>
      </c>
      <c r="B289" vm="1517">
        <f ca="1"/>
        <v>151.27000000000001</v>
      </c>
      <c r="C289" vm="1518">
        <f ca="1"/>
        <v>146.02000000000001</v>
      </c>
      <c r="D289" vm="1519">
        <f ca="1"/>
        <v>152.1</v>
      </c>
      <c r="E289" vm="1520">
        <f ca="1"/>
        <v>144.44999999999999</v>
      </c>
      <c r="F289" vm="1521">
        <f ca="1"/>
        <v>2915996</v>
      </c>
      <c r="G289" s="5">
        <f t="shared" ca="1" si="12"/>
        <v>38.719898605830252</v>
      </c>
      <c r="H289" s="5">
        <f t="shared" ca="1" si="14"/>
        <v>11.854870003880508</v>
      </c>
      <c r="I289" s="5">
        <f t="shared" ca="1" si="15"/>
        <v>10.29139295940713</v>
      </c>
      <c r="J289" s="5">
        <f t="shared" ca="1" si="13"/>
        <v>12.906632868610084</v>
      </c>
    </row>
    <row r="290" spans="1:10" x14ac:dyDescent="0.25">
      <c r="A290" vm="1522">
        <f ca="1"/>
        <v>44671</v>
      </c>
      <c r="B290" vm="1523">
        <f ca="1"/>
        <v>147.13</v>
      </c>
      <c r="C290" vm="1524">
        <f ca="1"/>
        <v>154.92500000000001</v>
      </c>
      <c r="D290" vm="1525">
        <f ca="1"/>
        <v>154.96</v>
      </c>
      <c r="E290" vm="1526">
        <f ca="1"/>
        <v>144.85</v>
      </c>
      <c r="F290" vm="1527">
        <f ca="1"/>
        <v>3485996</v>
      </c>
      <c r="G290" s="5">
        <f t="shared" ca="1" si="12"/>
        <v>20.456905503634474</v>
      </c>
      <c r="H290" s="5">
        <f t="shared" ca="1" si="14"/>
        <v>4.2374704237470393</v>
      </c>
      <c r="I290" s="5">
        <f t="shared" ca="1" si="15"/>
        <v>3.3181741620346954</v>
      </c>
      <c r="J290" s="5">
        <f t="shared" ca="1" si="13"/>
        <v>19.725601369821575</v>
      </c>
    </row>
    <row r="291" spans="1:10" x14ac:dyDescent="0.25">
      <c r="A291" vm="1528">
        <f ca="1"/>
        <v>44672</v>
      </c>
      <c r="B291" vm="1529">
        <f ca="1"/>
        <v>137.32</v>
      </c>
      <c r="C291" vm="1530">
        <f ca="1"/>
        <v>151.97</v>
      </c>
      <c r="D291" vm="1531">
        <f ca="1"/>
        <v>153.44</v>
      </c>
      <c r="E291" vm="1532">
        <f ca="1"/>
        <v>135.31</v>
      </c>
      <c r="F291" vm="1533">
        <f ca="1"/>
        <v>6252855</v>
      </c>
      <c r="G291" s="5">
        <f t="shared" ca="1" si="12"/>
        <v>0</v>
      </c>
      <c r="H291" s="5">
        <f t="shared" ca="1" si="14"/>
        <v>0</v>
      </c>
      <c r="I291" s="5">
        <f t="shared" ca="1" si="15"/>
        <v>0</v>
      </c>
      <c r="J291" s="5">
        <f t="shared" ca="1" si="13"/>
        <v>19.725601369821575</v>
      </c>
    </row>
    <row r="292" spans="1:10" x14ac:dyDescent="0.25">
      <c r="A292" vm="1534">
        <f ca="1"/>
        <v>44673</v>
      </c>
      <c r="B292" vm="1535">
        <f ca="1"/>
        <v>131.52000000000001</v>
      </c>
      <c r="C292" vm="1536">
        <f ca="1"/>
        <v>137.29</v>
      </c>
      <c r="D292" vm="1537">
        <f ca="1"/>
        <v>141.19990000000001</v>
      </c>
      <c r="E292" vm="1538">
        <f ca="1"/>
        <v>131.25</v>
      </c>
      <c r="F292" vm="1539">
        <f ca="1"/>
        <v>5162150</v>
      </c>
      <c r="G292" s="5">
        <f t="shared" ca="1" si="12"/>
        <v>0</v>
      </c>
      <c r="H292" s="5">
        <f t="shared" ca="1" si="14"/>
        <v>0</v>
      </c>
      <c r="I292" s="5">
        <f t="shared" ca="1" si="15"/>
        <v>0</v>
      </c>
      <c r="J292" s="5">
        <f t="shared" ca="1" si="13"/>
        <v>6.8189685012114909</v>
      </c>
    </row>
    <row r="293" spans="1:10" x14ac:dyDescent="0.25">
      <c r="A293" vm="1540">
        <f ca="1"/>
        <v>44676</v>
      </c>
      <c r="B293" vm="1541">
        <f ca="1"/>
        <v>135.13999999999999</v>
      </c>
      <c r="C293" vm="1542">
        <f ca="1"/>
        <v>130.01</v>
      </c>
      <c r="D293" vm="1543">
        <f ca="1"/>
        <v>137.35</v>
      </c>
      <c r="E293" vm="1544">
        <f ca="1"/>
        <v>129.29</v>
      </c>
      <c r="F293" vm="1545">
        <f ca="1"/>
        <v>4066524</v>
      </c>
      <c r="G293" s="5">
        <f t="shared" ca="1" si="12"/>
        <v>18.32911392405051</v>
      </c>
      <c r="H293" s="5">
        <f t="shared" ca="1" si="14"/>
        <v>7.9299014238772791</v>
      </c>
      <c r="I293" s="5">
        <f t="shared" ca="1" si="15"/>
        <v>4.9582249006985029</v>
      </c>
      <c r="J293" s="5">
        <f t="shared" ca="1" si="13"/>
        <v>6.1097046413501701</v>
      </c>
    </row>
    <row r="294" spans="1:10" x14ac:dyDescent="0.25">
      <c r="A294" vm="1546">
        <f ca="1"/>
        <v>44677</v>
      </c>
      <c r="B294" vm="1547">
        <f ca="1"/>
        <v>127.15</v>
      </c>
      <c r="C294" vm="1532">
        <f ca="1"/>
        <v>135.31</v>
      </c>
      <c r="D294" vm="1548">
        <f ca="1"/>
        <v>136.77000000000001</v>
      </c>
      <c r="E294" vm="1549">
        <f ca="1"/>
        <v>126.515</v>
      </c>
      <c r="F294" vm="1550">
        <f ca="1"/>
        <v>3717615</v>
      </c>
      <c r="G294" s="5">
        <f t="shared" ca="1" si="12"/>
        <v>0</v>
      </c>
      <c r="H294" s="5">
        <f t="shared" ca="1" si="14"/>
        <v>0</v>
      </c>
      <c r="I294" s="5">
        <f t="shared" ca="1" si="15"/>
        <v>0</v>
      </c>
      <c r="J294" s="5">
        <f t="shared" ca="1" si="13"/>
        <v>6.1097046413501701</v>
      </c>
    </row>
    <row r="295" spans="1:10" x14ac:dyDescent="0.25">
      <c r="A295" vm="1551">
        <f ca="1"/>
        <v>44678</v>
      </c>
      <c r="B295" vm="1552">
        <f ca="1"/>
        <v>122.55</v>
      </c>
      <c r="C295" vm="1553">
        <f ca="1"/>
        <v>125.28</v>
      </c>
      <c r="D295" vm="1554">
        <f ca="1"/>
        <v>130.71</v>
      </c>
      <c r="E295" vm="1555">
        <f ca="1"/>
        <v>121.98</v>
      </c>
      <c r="F295" vm="1556">
        <f ca="1"/>
        <v>4658455</v>
      </c>
      <c r="G295" s="5">
        <f t="shared" ca="1" si="12"/>
        <v>0</v>
      </c>
      <c r="H295" s="5">
        <f t="shared" ca="1" si="14"/>
        <v>0</v>
      </c>
      <c r="I295" s="5">
        <f t="shared" ca="1" si="15"/>
        <v>0</v>
      </c>
      <c r="J295" s="5">
        <f t="shared" ca="1" si="13"/>
        <v>6.1097046413501701</v>
      </c>
    </row>
    <row r="296" spans="1:10" x14ac:dyDescent="0.25">
      <c r="A296" vm="1557">
        <f ca="1"/>
        <v>44679</v>
      </c>
      <c r="B296" vm="1558">
        <f ca="1"/>
        <v>122.69</v>
      </c>
      <c r="C296" vm="1559">
        <f ca="1"/>
        <v>123.69</v>
      </c>
      <c r="D296" vm="1560">
        <f ca="1"/>
        <v>126.39</v>
      </c>
      <c r="E296" vm="1561">
        <f ca="1"/>
        <v>113.32</v>
      </c>
      <c r="F296" vm="1562">
        <f ca="1"/>
        <v>8070894</v>
      </c>
      <c r="G296" s="5">
        <f t="shared" ref="G296:G359" ca="1" si="16">((B296-MIN(B290:B296))/(MAX(B290:B296)-MIN(B290:B296)))*100</f>
        <v>0.56956875508543769</v>
      </c>
      <c r="H296" s="5">
        <f t="shared" ca="1" si="14"/>
        <v>0.36467830164105386</v>
      </c>
      <c r="I296" s="5">
        <f t="shared" ca="1" si="15"/>
        <v>0.20260492040521061</v>
      </c>
      <c r="J296" s="5">
        <f t="shared" ca="1" si="13"/>
        <v>0.18985625169514589</v>
      </c>
    </row>
    <row r="297" spans="1:10" x14ac:dyDescent="0.25">
      <c r="A297" vm="1563">
        <f ca="1"/>
        <v>44680</v>
      </c>
      <c r="B297" vm="1564">
        <f ca="1"/>
        <v>112.71</v>
      </c>
      <c r="C297" vm="1565">
        <f ca="1"/>
        <v>121.1</v>
      </c>
      <c r="D297" vm="1566">
        <f ca="1"/>
        <v>129.09</v>
      </c>
      <c r="E297" vm="1567">
        <f ca="1"/>
        <v>112.14</v>
      </c>
      <c r="F297" vm="1568">
        <f ca="1"/>
        <v>5760916</v>
      </c>
      <c r="G297" s="5">
        <f t="shared" ca="1" si="16"/>
        <v>0</v>
      </c>
      <c r="H297" s="5">
        <f t="shared" ca="1" si="14"/>
        <v>0</v>
      </c>
      <c r="I297" s="5">
        <f t="shared" ca="1" si="15"/>
        <v>0</v>
      </c>
      <c r="J297" s="5">
        <f t="shared" ref="J297:J360" ca="1" si="17">SUM(G295:G297)/3</f>
        <v>0.18985625169514589</v>
      </c>
    </row>
    <row r="298" spans="1:10" x14ac:dyDescent="0.25">
      <c r="A298" vm="1569">
        <f ca="1"/>
        <v>44683</v>
      </c>
      <c r="B298" vm="1570">
        <f ca="1"/>
        <v>121.34</v>
      </c>
      <c r="C298" vm="1571">
        <f ca="1"/>
        <v>113.07</v>
      </c>
      <c r="D298" vm="1572">
        <f ca="1"/>
        <v>122.29</v>
      </c>
      <c r="E298" vm="1573">
        <f ca="1"/>
        <v>111.8</v>
      </c>
      <c r="F298" vm="1574">
        <f ca="1"/>
        <v>6229416</v>
      </c>
      <c r="G298" s="5">
        <f t="shared" ca="1" si="16"/>
        <v>38.475256353098587</v>
      </c>
      <c r="H298" s="5">
        <f t="shared" ca="1" si="14"/>
        <v>20.508555133079874</v>
      </c>
      <c r="I298" s="5">
        <f t="shared" ca="1" si="15"/>
        <v>10.932353686344069</v>
      </c>
      <c r="J298" s="5">
        <f t="shared" ca="1" si="17"/>
        <v>13.014941702728008</v>
      </c>
    </row>
    <row r="299" spans="1:10" x14ac:dyDescent="0.25">
      <c r="A299" vm="1575">
        <f ca="1"/>
        <v>44684</v>
      </c>
      <c r="B299" vm="1576">
        <f ca="1"/>
        <v>123.56</v>
      </c>
      <c r="C299" vm="1577">
        <f ca="1"/>
        <v>120.23</v>
      </c>
      <c r="D299" vm="1578">
        <f ca="1"/>
        <v>129.4</v>
      </c>
      <c r="E299" vm="1579">
        <f ca="1"/>
        <v>119.97</v>
      </c>
      <c r="F299" vm="1580">
        <f ca="1"/>
        <v>5053170</v>
      </c>
      <c r="G299" s="5">
        <f t="shared" ca="1" si="16"/>
        <v>48.372715113687079</v>
      </c>
      <c r="H299" s="5">
        <f t="shared" ca="1" si="14"/>
        <v>25.784220532319413</v>
      </c>
      <c r="I299" s="5">
        <f t="shared" ca="1" si="15"/>
        <v>16.832143965249781</v>
      </c>
      <c r="J299" s="5">
        <f t="shared" ca="1" si="17"/>
        <v>28.949323822261888</v>
      </c>
    </row>
    <row r="300" spans="1:10" x14ac:dyDescent="0.25">
      <c r="A300" vm="1581">
        <f ca="1"/>
        <v>44685</v>
      </c>
      <c r="B300" vm="1582">
        <f ca="1"/>
        <v>130.15</v>
      </c>
      <c r="C300" vm="1583">
        <f ca="1"/>
        <v>124</v>
      </c>
      <c r="D300" vm="1584">
        <f ca="1"/>
        <v>132.81</v>
      </c>
      <c r="E300" vm="1585">
        <f ca="1"/>
        <v>116.2</v>
      </c>
      <c r="F300" vm="1586">
        <f ca="1"/>
        <v>6492773</v>
      </c>
      <c r="G300" s="5">
        <f t="shared" ca="1" si="16"/>
        <v>100</v>
      </c>
      <c r="H300" s="5">
        <f t="shared" ca="1" si="14"/>
        <v>45.228215767634865</v>
      </c>
      <c r="I300" s="5">
        <f t="shared" ca="1" si="15"/>
        <v>32.218732680583798</v>
      </c>
      <c r="J300" s="5">
        <f t="shared" ca="1" si="17"/>
        <v>62.282657155595224</v>
      </c>
    </row>
    <row r="301" spans="1:10" x14ac:dyDescent="0.25">
      <c r="A301" vm="1587">
        <f ca="1"/>
        <v>44686</v>
      </c>
      <c r="B301" vm="1588">
        <f ca="1"/>
        <v>114.25</v>
      </c>
      <c r="C301" vm="1589">
        <f ca="1"/>
        <v>125</v>
      </c>
      <c r="D301" vm="1590">
        <f ca="1"/>
        <v>125.64</v>
      </c>
      <c r="E301" vm="1591">
        <f ca="1"/>
        <v>112.05</v>
      </c>
      <c r="F301" vm="1592">
        <f ca="1"/>
        <v>7324390</v>
      </c>
      <c r="G301" s="5">
        <f t="shared" ca="1" si="16"/>
        <v>8.830275229357829</v>
      </c>
      <c r="H301" s="5">
        <f t="shared" ca="1" si="14"/>
        <v>3.9937759336099727</v>
      </c>
      <c r="I301" s="5">
        <f t="shared" ca="1" si="15"/>
        <v>2.8795811518324719</v>
      </c>
      <c r="J301" s="5">
        <f t="shared" ca="1" si="17"/>
        <v>52.400996781014975</v>
      </c>
    </row>
    <row r="302" spans="1:10" x14ac:dyDescent="0.25">
      <c r="A302" vm="1593">
        <f ca="1"/>
        <v>44687</v>
      </c>
      <c r="B302" vm="1594">
        <f ca="1"/>
        <v>103.74</v>
      </c>
      <c r="C302" vm="1595">
        <f ca="1"/>
        <v>112.5</v>
      </c>
      <c r="D302" vm="1595">
        <f ca="1"/>
        <v>112.5</v>
      </c>
      <c r="E302" vm="1596">
        <f ca="1"/>
        <v>100.25</v>
      </c>
      <c r="F302" vm="1597">
        <f ca="1"/>
        <v>9026454</v>
      </c>
      <c r="G302" s="5">
        <f t="shared" ca="1" si="16"/>
        <v>0</v>
      </c>
      <c r="H302" s="5">
        <f t="shared" ca="1" si="14"/>
        <v>0</v>
      </c>
      <c r="I302" s="5">
        <f t="shared" ca="1" si="15"/>
        <v>0</v>
      </c>
      <c r="J302" s="5">
        <f t="shared" ca="1" si="17"/>
        <v>36.276758409785941</v>
      </c>
    </row>
    <row r="303" spans="1:10" x14ac:dyDescent="0.25">
      <c r="A303" vm="1598">
        <f ca="1"/>
        <v>44690</v>
      </c>
      <c r="B303" vm="1599">
        <f ca="1"/>
        <v>83.51</v>
      </c>
      <c r="C303" vm="1600">
        <f ca="1"/>
        <v>96</v>
      </c>
      <c r="D303" vm="1601">
        <f ca="1"/>
        <v>96.43</v>
      </c>
      <c r="E303" vm="1602">
        <f ca="1"/>
        <v>81.78</v>
      </c>
      <c r="F303" vm="1603">
        <f ca="1"/>
        <v>16845410</v>
      </c>
      <c r="G303" s="5">
        <f t="shared" ca="1" si="16"/>
        <v>0</v>
      </c>
      <c r="H303" s="5">
        <f t="shared" ref="H303:H366" ca="1" si="18">((B303-MIN(B290:B303))/(MAX(B290:B303)-MIN(B290:B303)))*100</f>
        <v>0</v>
      </c>
      <c r="I303" s="5">
        <f t="shared" ca="1" si="15"/>
        <v>0</v>
      </c>
      <c r="J303" s="5">
        <f t="shared" ca="1" si="17"/>
        <v>2.9434250764526095</v>
      </c>
    </row>
    <row r="304" spans="1:10" x14ac:dyDescent="0.25">
      <c r="A304" vm="1604">
        <f ca="1"/>
        <v>44691</v>
      </c>
      <c r="B304" vm="1605">
        <f ca="1"/>
        <v>72.989999999999995</v>
      </c>
      <c r="C304" vm="1606">
        <f ca="1"/>
        <v>87</v>
      </c>
      <c r="D304" vm="1607">
        <f ca="1"/>
        <v>89.38</v>
      </c>
      <c r="E304" vm="1608">
        <f ca="1"/>
        <v>70.19</v>
      </c>
      <c r="F304" vm="1609">
        <f ca="1"/>
        <v>31780044</v>
      </c>
      <c r="G304" s="5">
        <f t="shared" ca="1" si="16"/>
        <v>0</v>
      </c>
      <c r="H304" s="5">
        <f t="shared" ca="1" si="18"/>
        <v>0</v>
      </c>
      <c r="I304" s="5">
        <f t="shared" ca="1" si="15"/>
        <v>0</v>
      </c>
      <c r="J304" s="5">
        <f t="shared" ca="1" si="17"/>
        <v>0</v>
      </c>
    </row>
    <row r="305" spans="1:10" x14ac:dyDescent="0.25">
      <c r="A305" vm="1610">
        <f ca="1"/>
        <v>44692</v>
      </c>
      <c r="B305" vm="1611">
        <f ca="1"/>
        <v>53.72</v>
      </c>
      <c r="C305" vm="1612">
        <f ca="1"/>
        <v>54.844999999999999</v>
      </c>
      <c r="D305" vm="1613">
        <f ca="1"/>
        <v>61.28</v>
      </c>
      <c r="E305" vm="1614">
        <f ca="1"/>
        <v>50.15</v>
      </c>
      <c r="F305" vm="1615">
        <f ca="1"/>
        <v>67080210</v>
      </c>
      <c r="G305" s="5">
        <f t="shared" ca="1" si="16"/>
        <v>0</v>
      </c>
      <c r="H305" s="5">
        <f t="shared" ca="1" si="18"/>
        <v>0</v>
      </c>
      <c r="I305" s="5">
        <f t="shared" ca="1" si="15"/>
        <v>0</v>
      </c>
      <c r="J305" s="5">
        <f t="shared" ca="1" si="17"/>
        <v>0</v>
      </c>
    </row>
    <row r="306" spans="1:10" x14ac:dyDescent="0.25">
      <c r="A306" vm="1616">
        <f ca="1"/>
        <v>44693</v>
      </c>
      <c r="B306" vm="1617">
        <f ca="1"/>
        <v>58.5</v>
      </c>
      <c r="C306" vm="1618">
        <f ca="1"/>
        <v>48.54</v>
      </c>
      <c r="D306" vm="1619">
        <f ca="1"/>
        <v>60.3</v>
      </c>
      <c r="E306" vm="1620">
        <f ca="1"/>
        <v>40.83</v>
      </c>
      <c r="F306" vm="1621">
        <f ca="1"/>
        <v>58789009</v>
      </c>
      <c r="G306" s="5">
        <f t="shared" ca="1" si="16"/>
        <v>6.2540887086222696</v>
      </c>
      <c r="H306" s="5">
        <f t="shared" ca="1" si="18"/>
        <v>5.8707934168508986</v>
      </c>
      <c r="I306" s="5">
        <f t="shared" ca="1" si="15"/>
        <v>4.9000512557662743</v>
      </c>
      <c r="J306" s="5">
        <f t="shared" ca="1" si="17"/>
        <v>2.0846962362074231</v>
      </c>
    </row>
    <row r="307" spans="1:10" x14ac:dyDescent="0.25">
      <c r="A307" vm="1622">
        <f ca="1"/>
        <v>44694</v>
      </c>
      <c r="B307" vm="1623">
        <f ca="1"/>
        <v>67.87</v>
      </c>
      <c r="C307" vm="1624">
        <f ca="1"/>
        <v>69.260000000000005</v>
      </c>
      <c r="D307" vm="1625">
        <f ca="1"/>
        <v>74.25</v>
      </c>
      <c r="E307" vm="1626">
        <f ca="1"/>
        <v>65.5</v>
      </c>
      <c r="F307" vm="1627">
        <f ca="1"/>
        <v>38264813</v>
      </c>
      <c r="G307" s="5">
        <f t="shared" ca="1" si="16"/>
        <v>23.376837931604172</v>
      </c>
      <c r="H307" s="5">
        <f t="shared" ca="1" si="18"/>
        <v>18.513672641632873</v>
      </c>
      <c r="I307" s="5">
        <f t="shared" ca="1" si="15"/>
        <v>14.505381855458744</v>
      </c>
      <c r="J307" s="5">
        <f t="shared" ca="1" si="17"/>
        <v>9.8769755467421465</v>
      </c>
    </row>
    <row r="308" spans="1:10" x14ac:dyDescent="0.25">
      <c r="A308" vm="1628">
        <f ca="1"/>
        <v>44697</v>
      </c>
      <c r="B308" vm="1629">
        <f ca="1"/>
        <v>61.7</v>
      </c>
      <c r="C308" vm="1630">
        <f ca="1"/>
        <v>68.06</v>
      </c>
      <c r="D308" vm="1631">
        <f ca="1"/>
        <v>68.08</v>
      </c>
      <c r="E308" vm="1632">
        <f ca="1"/>
        <v>60.51</v>
      </c>
      <c r="F308" vm="1633">
        <f ca="1"/>
        <v>18685889</v>
      </c>
      <c r="G308" s="5">
        <f t="shared" ca="1" si="16"/>
        <v>15.953618552578977</v>
      </c>
      <c r="H308" s="5">
        <f t="shared" ca="1" si="18"/>
        <v>10.440926337825465</v>
      </c>
      <c r="I308" s="5">
        <f t="shared" ca="1" si="15"/>
        <v>8.1804202972834474</v>
      </c>
      <c r="J308" s="5">
        <f t="shared" ca="1" si="17"/>
        <v>15.194848397601808</v>
      </c>
    </row>
    <row r="309" spans="1:10" x14ac:dyDescent="0.25">
      <c r="A309" vm="1634">
        <f ca="1"/>
        <v>44698</v>
      </c>
      <c r="B309" vm="1635">
        <f ca="1"/>
        <v>70</v>
      </c>
      <c r="C309" vm="1636">
        <f ca="1"/>
        <v>66.2</v>
      </c>
      <c r="D309" vm="1637">
        <f ca="1"/>
        <v>70.5</v>
      </c>
      <c r="E309" vm="1638">
        <f ca="1"/>
        <v>63.110999999999997</v>
      </c>
      <c r="F309" vm="1639">
        <f ca="1"/>
        <v>15868005</v>
      </c>
      <c r="G309" s="5">
        <f t="shared" ca="1" si="16"/>
        <v>54.649211144679413</v>
      </c>
      <c r="H309" s="5">
        <f t="shared" ca="1" si="18"/>
        <v>21.300536438571243</v>
      </c>
      <c r="I309" s="5">
        <f t="shared" ref="I309:I372" ca="1" si="19">((B309-MIN(B290:B309))/(MAX(B290:B309)-MIN(B290:B309)))*100</f>
        <v>17.428540841451667</v>
      </c>
      <c r="J309" s="5">
        <f t="shared" ca="1" si="17"/>
        <v>31.326555876287518</v>
      </c>
    </row>
    <row r="310" spans="1:10" x14ac:dyDescent="0.25">
      <c r="A310" vm="1640">
        <f ca="1"/>
        <v>44699</v>
      </c>
      <c r="B310" vm="1641">
        <f ca="1"/>
        <v>63.03</v>
      </c>
      <c r="C310" vm="1642">
        <f ca="1"/>
        <v>67.69</v>
      </c>
      <c r="D310" vm="1643">
        <f ca="1"/>
        <v>71.81</v>
      </c>
      <c r="E310" vm="1644">
        <f ca="1"/>
        <v>61.94</v>
      </c>
      <c r="F310" vm="1645">
        <f ca="1"/>
        <v>17422703</v>
      </c>
      <c r="G310" s="5">
        <f t="shared" ca="1" si="16"/>
        <v>48.313440581214344</v>
      </c>
      <c r="H310" s="5">
        <f t="shared" ca="1" si="18"/>
        <v>12.181080727463039</v>
      </c>
      <c r="I310" s="5">
        <f t="shared" ca="1" si="19"/>
        <v>11.13636363636364</v>
      </c>
      <c r="J310" s="5">
        <f t="shared" ca="1" si="17"/>
        <v>39.63875675949091</v>
      </c>
    </row>
    <row r="311" spans="1:10" x14ac:dyDescent="0.25">
      <c r="A311" vm="1646">
        <f ca="1"/>
        <v>44700</v>
      </c>
      <c r="B311" vm="1647">
        <f ca="1"/>
        <v>67.42</v>
      </c>
      <c r="C311" vm="1648">
        <f ca="1"/>
        <v>65</v>
      </c>
      <c r="D311" vm="1649">
        <f ca="1"/>
        <v>70.989999999999995</v>
      </c>
      <c r="E311" vm="1650">
        <f ca="1"/>
        <v>63.61</v>
      </c>
      <c r="F311" vm="1651">
        <f ca="1"/>
        <v>15410061</v>
      </c>
      <c r="G311" s="5">
        <f t="shared" ca="1" si="16"/>
        <v>84.152334152334163</v>
      </c>
      <c r="H311" s="5">
        <f t="shared" ca="1" si="18"/>
        <v>17.924898600026172</v>
      </c>
      <c r="I311" s="5">
        <f t="shared" ca="1" si="19"/>
        <v>16.826332596413664</v>
      </c>
      <c r="J311" s="5">
        <f t="shared" ca="1" si="17"/>
        <v>62.371661959409302</v>
      </c>
    </row>
    <row r="312" spans="1:10" x14ac:dyDescent="0.25">
      <c r="A312" vm="1652">
        <f ca="1"/>
        <v>44701</v>
      </c>
      <c r="B312" vm="1653">
        <f ca="1"/>
        <v>66.150000000000006</v>
      </c>
      <c r="C312" vm="1654">
        <f ca="1"/>
        <v>69.37</v>
      </c>
      <c r="D312" vm="1655">
        <f ca="1"/>
        <v>70.739999999999995</v>
      </c>
      <c r="E312" vm="1656">
        <f ca="1"/>
        <v>62.05</v>
      </c>
      <c r="F312" vm="1657">
        <f ca="1"/>
        <v>15166300</v>
      </c>
      <c r="G312" s="5">
        <f t="shared" ca="1" si="16"/>
        <v>66.521739130434838</v>
      </c>
      <c r="H312" s="5">
        <f t="shared" ca="1" si="18"/>
        <v>16.263247415936156</v>
      </c>
      <c r="I312" s="5">
        <f t="shared" ca="1" si="19"/>
        <v>15.266519282731528</v>
      </c>
      <c r="J312" s="5">
        <f t="shared" ca="1" si="17"/>
        <v>66.329171287994441</v>
      </c>
    </row>
    <row r="313" spans="1:10" x14ac:dyDescent="0.25">
      <c r="A313" vm="1658">
        <f ca="1"/>
        <v>44704</v>
      </c>
      <c r="B313" vm="1659">
        <f ca="1"/>
        <v>66.099999999999994</v>
      </c>
      <c r="C313" vm="1660">
        <f ca="1"/>
        <v>65.540000000000006</v>
      </c>
      <c r="D313" vm="1661">
        <f ca="1"/>
        <v>68.650000000000006</v>
      </c>
      <c r="E313" vm="1662">
        <f ca="1"/>
        <v>62.35</v>
      </c>
      <c r="F313" vm="1663">
        <f ca="1"/>
        <v>12055671</v>
      </c>
      <c r="G313" s="5">
        <f t="shared" ca="1" si="16"/>
        <v>53.012048192770997</v>
      </c>
      <c r="H313" s="5">
        <f t="shared" ca="1" si="18"/>
        <v>16.197828077979842</v>
      </c>
      <c r="I313" s="5">
        <f t="shared" ca="1" si="19"/>
        <v>16.197828077979842</v>
      </c>
      <c r="J313" s="5">
        <f t="shared" ca="1" si="17"/>
        <v>67.895373825180002</v>
      </c>
    </row>
    <row r="314" spans="1:10" x14ac:dyDescent="0.25">
      <c r="A314" vm="1664">
        <f ca="1"/>
        <v>44705</v>
      </c>
      <c r="B314" vm="1665">
        <f ca="1"/>
        <v>61.36</v>
      </c>
      <c r="C314" vm="1666">
        <f ca="1"/>
        <v>64.56</v>
      </c>
      <c r="D314" vm="1666">
        <f ca="1"/>
        <v>64.56</v>
      </c>
      <c r="E314" vm="1667">
        <f ca="1"/>
        <v>59.12</v>
      </c>
      <c r="F314" vm="1668">
        <f ca="1"/>
        <v>10714877</v>
      </c>
      <c r="G314" s="5">
        <f t="shared" ca="1" si="16"/>
        <v>0</v>
      </c>
      <c r="H314" s="5">
        <f t="shared" ca="1" si="18"/>
        <v>12.621840409714192</v>
      </c>
      <c r="I314" s="5">
        <f t="shared" ca="1" si="19"/>
        <v>9.9960748397226205</v>
      </c>
      <c r="J314" s="5">
        <f t="shared" ca="1" si="17"/>
        <v>39.844595774401945</v>
      </c>
    </row>
    <row r="315" spans="1:10" x14ac:dyDescent="0.25">
      <c r="A315" vm="1669">
        <f ca="1"/>
        <v>44706</v>
      </c>
      <c r="B315" vm="1670">
        <f ca="1"/>
        <v>67.17</v>
      </c>
      <c r="C315" vm="1671">
        <f ca="1"/>
        <v>61.07</v>
      </c>
      <c r="D315" vm="1672">
        <f ca="1"/>
        <v>68.5</v>
      </c>
      <c r="E315" vm="1673">
        <f ca="1"/>
        <v>60.99</v>
      </c>
      <c r="F315" vm="1674">
        <f ca="1"/>
        <v>11061966</v>
      </c>
      <c r="G315" s="5">
        <f t="shared" ca="1" si="16"/>
        <v>67.245370370370395</v>
      </c>
      <c r="H315" s="5">
        <f t="shared" ca="1" si="18"/>
        <v>26.889244302279096</v>
      </c>
      <c r="I315" s="5">
        <f t="shared" ca="1" si="19"/>
        <v>17.597801910244669</v>
      </c>
      <c r="J315" s="5">
        <f t="shared" ca="1" si="17"/>
        <v>40.085806187713793</v>
      </c>
    </row>
    <row r="316" spans="1:10" x14ac:dyDescent="0.25">
      <c r="A316" vm="1675">
        <f ca="1"/>
        <v>44707</v>
      </c>
      <c r="B316" vm="1676">
        <f ca="1"/>
        <v>69.87</v>
      </c>
      <c r="C316" vm="1677">
        <f ca="1"/>
        <v>63.97</v>
      </c>
      <c r="D316" vm="1678">
        <f ca="1"/>
        <v>71.17</v>
      </c>
      <c r="E316" vm="1679">
        <f ca="1"/>
        <v>62.3</v>
      </c>
      <c r="F316" vm="1680">
        <f ca="1"/>
        <v>12000226</v>
      </c>
      <c r="G316" s="5">
        <f t="shared" ca="1" si="16"/>
        <v>100</v>
      </c>
      <c r="H316" s="5">
        <f t="shared" ca="1" si="18"/>
        <v>54.212823094998328</v>
      </c>
      <c r="I316" s="5">
        <f t="shared" ca="1" si="19"/>
        <v>21.130446159884865</v>
      </c>
      <c r="J316" s="5">
        <f t="shared" ca="1" si="17"/>
        <v>55.748456790123463</v>
      </c>
    </row>
    <row r="317" spans="1:10" x14ac:dyDescent="0.25">
      <c r="A317" vm="1681">
        <f ca="1"/>
        <v>44708</v>
      </c>
      <c r="B317" vm="1682">
        <f ca="1"/>
        <v>75.319999999999993</v>
      </c>
      <c r="C317" vm="1683">
        <f ca="1"/>
        <v>69.84</v>
      </c>
      <c r="D317" vm="1684">
        <f ca="1"/>
        <v>77.180000000000007</v>
      </c>
      <c r="E317" vm="1683">
        <f ca="1"/>
        <v>69.84</v>
      </c>
      <c r="F317" vm="1685">
        <f ca="1"/>
        <v>14112792</v>
      </c>
      <c r="G317" s="5">
        <f t="shared" ca="1" si="16"/>
        <v>100</v>
      </c>
      <c r="H317" s="5">
        <f t="shared" ca="1" si="18"/>
        <v>100</v>
      </c>
      <c r="I317" s="5">
        <f t="shared" ca="1" si="19"/>
        <v>28.261153997121539</v>
      </c>
      <c r="J317" s="5">
        <f t="shared" ca="1" si="17"/>
        <v>89.081790123456798</v>
      </c>
    </row>
    <row r="318" spans="1:10" x14ac:dyDescent="0.25">
      <c r="A318" vm="1686">
        <f ca="1"/>
        <v>44712</v>
      </c>
      <c r="B318" vm="1687">
        <f ca="1"/>
        <v>78.099999999999994</v>
      </c>
      <c r="C318" vm="1688">
        <f ca="1"/>
        <v>80</v>
      </c>
      <c r="D318" vm="1689">
        <f ca="1"/>
        <v>83.32</v>
      </c>
      <c r="E318" vm="1690">
        <f ca="1"/>
        <v>75.599999999999994</v>
      </c>
      <c r="F318" vm="1691">
        <f ca="1"/>
        <v>22623167</v>
      </c>
      <c r="G318" s="5">
        <f t="shared" ca="1" si="16"/>
        <v>100</v>
      </c>
      <c r="H318" s="5">
        <f t="shared" ca="1" si="18"/>
        <v>100</v>
      </c>
      <c r="I318" s="5">
        <f t="shared" ca="1" si="19"/>
        <v>31.898469187491813</v>
      </c>
      <c r="J318" s="5">
        <f t="shared" ca="1" si="17"/>
        <v>100</v>
      </c>
    </row>
    <row r="319" spans="1:10" x14ac:dyDescent="0.25">
      <c r="A319" vm="1692">
        <f ca="1"/>
        <v>44713</v>
      </c>
      <c r="B319" vm="1693">
        <f ca="1"/>
        <v>68.63</v>
      </c>
      <c r="C319" vm="1694">
        <f ca="1"/>
        <v>77.5</v>
      </c>
      <c r="D319" vm="1695">
        <f ca="1"/>
        <v>77.8</v>
      </c>
      <c r="E319" vm="1696">
        <f ca="1"/>
        <v>67.8</v>
      </c>
      <c r="F319" vm="1697">
        <f ca="1"/>
        <v>14608492</v>
      </c>
      <c r="G319" s="5">
        <f t="shared" ca="1" si="16"/>
        <v>43.428912783751485</v>
      </c>
      <c r="H319" s="5">
        <f t="shared" ca="1" si="18"/>
        <v>51.683673469387749</v>
      </c>
      <c r="I319" s="5">
        <f t="shared" ca="1" si="19"/>
        <v>19.508046578568621</v>
      </c>
      <c r="J319" s="5">
        <f t="shared" ca="1" si="17"/>
        <v>81.142970927917162</v>
      </c>
    </row>
    <row r="320" spans="1:10" x14ac:dyDescent="0.25">
      <c r="A320" vm="1698">
        <f ca="1"/>
        <v>44714</v>
      </c>
      <c r="B320" vm="1699">
        <f ca="1"/>
        <v>73.819999999999993</v>
      </c>
      <c r="C320" vm="1696">
        <f ca="1"/>
        <v>67.8</v>
      </c>
      <c r="D320" vm="1700">
        <f ca="1"/>
        <v>74.48</v>
      </c>
      <c r="E320" vm="1701">
        <f ca="1"/>
        <v>67.28</v>
      </c>
      <c r="F320" vm="1702">
        <f ca="1"/>
        <v>8643601</v>
      </c>
      <c r="G320" s="5">
        <f t="shared" ca="1" si="16"/>
        <v>74.432497013142168</v>
      </c>
      <c r="H320" s="5">
        <f t="shared" ca="1" si="18"/>
        <v>74.432497013142168</v>
      </c>
      <c r="I320" s="5">
        <f t="shared" ca="1" si="19"/>
        <v>33.206674376342299</v>
      </c>
      <c r="J320" s="5">
        <f t="shared" ca="1" si="17"/>
        <v>72.620469932297894</v>
      </c>
    </row>
    <row r="321" spans="1:10" x14ac:dyDescent="0.25">
      <c r="A321" vm="1703">
        <f ca="1"/>
        <v>44715</v>
      </c>
      <c r="B321" vm="1704">
        <f ca="1"/>
        <v>66.69</v>
      </c>
      <c r="C321" vm="1705">
        <f ca="1"/>
        <v>69.39</v>
      </c>
      <c r="D321" vm="1637">
        <f ca="1"/>
        <v>70.5</v>
      </c>
      <c r="E321" vm="1706">
        <f ca="1"/>
        <v>65.61</v>
      </c>
      <c r="F321" vm="1707">
        <f ca="1"/>
        <v>10213584</v>
      </c>
      <c r="G321" s="5">
        <f t="shared" ca="1" si="16"/>
        <v>0</v>
      </c>
      <c r="H321" s="5">
        <f t="shared" ca="1" si="18"/>
        <v>31.83990442054958</v>
      </c>
      <c r="I321" s="5">
        <f t="shared" ca="1" si="19"/>
        <v>25.929628148740502</v>
      </c>
      <c r="J321" s="5">
        <f t="shared" ca="1" si="17"/>
        <v>39.287136598964551</v>
      </c>
    </row>
    <row r="322" spans="1:10" x14ac:dyDescent="0.25">
      <c r="A322" vm="1708">
        <f ca="1"/>
        <v>44718</v>
      </c>
      <c r="B322" vm="1709">
        <f ca="1"/>
        <v>70.67</v>
      </c>
      <c r="C322" vm="1710">
        <f ca="1"/>
        <v>70.760000000000005</v>
      </c>
      <c r="D322" vm="1711">
        <f ca="1"/>
        <v>74.11</v>
      </c>
      <c r="E322" vm="1712">
        <f ca="1"/>
        <v>68.430000000000007</v>
      </c>
      <c r="F322" vm="1713">
        <f ca="1"/>
        <v>9352377</v>
      </c>
      <c r="G322" s="5">
        <f t="shared" ca="1" si="16"/>
        <v>34.881682734443515</v>
      </c>
      <c r="H322" s="5">
        <f t="shared" ca="1" si="18"/>
        <v>55.615292712066932</v>
      </c>
      <c r="I322" s="5">
        <f t="shared" ca="1" si="19"/>
        <v>56.898288016112787</v>
      </c>
      <c r="J322" s="5">
        <f t="shared" ca="1" si="17"/>
        <v>36.438059915861892</v>
      </c>
    </row>
    <row r="323" spans="1:10" x14ac:dyDescent="0.25">
      <c r="A323" vm="1714">
        <f ca="1"/>
        <v>44719</v>
      </c>
      <c r="B323" vm="1715">
        <f ca="1"/>
        <v>69.569999999999993</v>
      </c>
      <c r="C323" vm="1716">
        <f ca="1"/>
        <v>67.31</v>
      </c>
      <c r="D323" vm="1717">
        <f ca="1"/>
        <v>69.97</v>
      </c>
      <c r="E323" vm="1718">
        <f ca="1"/>
        <v>64.36</v>
      </c>
      <c r="F323" vm="1719">
        <f ca="1"/>
        <v>8485074</v>
      </c>
      <c r="G323" s="5">
        <f t="shared" ca="1" si="16"/>
        <v>25.241016652059567</v>
      </c>
      <c r="H323" s="5">
        <f t="shared" ca="1" si="18"/>
        <v>49.044205495818375</v>
      </c>
      <c r="I323" s="5">
        <f t="shared" ca="1" si="19"/>
        <v>65.012305168170627</v>
      </c>
      <c r="J323" s="5">
        <f t="shared" ca="1" si="17"/>
        <v>20.04089979550103</v>
      </c>
    </row>
    <row r="324" spans="1:10" x14ac:dyDescent="0.25">
      <c r="A324" vm="1720">
        <f ca="1"/>
        <v>44720</v>
      </c>
      <c r="B324" vm="1721">
        <f ca="1"/>
        <v>69.2</v>
      </c>
      <c r="C324" vm="1722">
        <f ca="1"/>
        <v>69.23</v>
      </c>
      <c r="D324" vm="1723">
        <f ca="1"/>
        <v>72.98</v>
      </c>
      <c r="E324" vm="1724">
        <f ca="1"/>
        <v>68.3001</v>
      </c>
      <c r="F324" vm="1725">
        <f ca="1"/>
        <v>6276638</v>
      </c>
      <c r="G324" s="5">
        <f t="shared" ca="1" si="16"/>
        <v>21.998247151621435</v>
      </c>
      <c r="H324" s="5">
        <f t="shared" ca="1" si="18"/>
        <v>46.833930704898478</v>
      </c>
      <c r="I324" s="5">
        <f t="shared" ca="1" si="19"/>
        <v>63.494667760459421</v>
      </c>
      <c r="J324" s="5">
        <f t="shared" ca="1" si="17"/>
        <v>27.373648846041505</v>
      </c>
    </row>
    <row r="325" spans="1:10" x14ac:dyDescent="0.25">
      <c r="A325" vm="1726">
        <f ca="1"/>
        <v>44721</v>
      </c>
      <c r="B325" vm="1727">
        <f ca="1"/>
        <v>63.76</v>
      </c>
      <c r="C325" vm="1728">
        <f ca="1"/>
        <v>69.08</v>
      </c>
      <c r="D325" vm="1729">
        <f ca="1"/>
        <v>69.38</v>
      </c>
      <c r="E325" vm="1730">
        <f ca="1"/>
        <v>63.12</v>
      </c>
      <c r="F325" vm="1731">
        <f ca="1"/>
        <v>9349323</v>
      </c>
      <c r="G325" s="5">
        <f t="shared" ca="1" si="16"/>
        <v>0</v>
      </c>
      <c r="H325" s="5">
        <f t="shared" ca="1" si="18"/>
        <v>14.336917562724011</v>
      </c>
      <c r="I325" s="5">
        <f t="shared" ca="1" si="19"/>
        <v>26.836734693877553</v>
      </c>
      <c r="J325" s="5">
        <f t="shared" ca="1" si="17"/>
        <v>15.746421267893666</v>
      </c>
    </row>
    <row r="326" spans="1:10" x14ac:dyDescent="0.25">
      <c r="A326" vm="1732">
        <f ca="1"/>
        <v>44722</v>
      </c>
      <c r="B326" vm="1733">
        <f ca="1"/>
        <v>58.71</v>
      </c>
      <c r="C326" vm="1734">
        <f ca="1"/>
        <v>60</v>
      </c>
      <c r="D326" vm="1735">
        <f ca="1"/>
        <v>61.628999999999998</v>
      </c>
      <c r="E326" vm="1736">
        <f ca="1"/>
        <v>57.77</v>
      </c>
      <c r="F326" vm="1737">
        <f ca="1"/>
        <v>11001124</v>
      </c>
      <c r="G326" s="5">
        <f t="shared" ca="1" si="16"/>
        <v>0</v>
      </c>
      <c r="H326" s="5">
        <f t="shared" ca="1" si="18"/>
        <v>0</v>
      </c>
      <c r="I326" s="5">
        <f t="shared" ca="1" si="19"/>
        <v>0</v>
      </c>
      <c r="J326" s="5">
        <f t="shared" ca="1" si="17"/>
        <v>7.3327490505404782</v>
      </c>
    </row>
    <row r="327" spans="1:10" x14ac:dyDescent="0.25">
      <c r="A327" vm="1738">
        <f ca="1"/>
        <v>44725</v>
      </c>
      <c r="B327" vm="1739">
        <f ca="1"/>
        <v>52.01</v>
      </c>
      <c r="C327" vm="1740">
        <f ca="1"/>
        <v>46.18</v>
      </c>
      <c r="D327" vm="1741">
        <f ca="1"/>
        <v>54.3</v>
      </c>
      <c r="E327" vm="1742">
        <f ca="1"/>
        <v>46.000100000000003</v>
      </c>
      <c r="F327" vm="1743">
        <f ca="1"/>
        <v>28961424</v>
      </c>
      <c r="G327" s="5">
        <f t="shared" ca="1" si="16"/>
        <v>0</v>
      </c>
      <c r="H327" s="5">
        <f t="shared" ca="1" si="18"/>
        <v>0</v>
      </c>
      <c r="I327" s="5">
        <f t="shared" ca="1" si="19"/>
        <v>0</v>
      </c>
      <c r="J327" s="5">
        <f t="shared" ca="1" si="17"/>
        <v>0</v>
      </c>
    </row>
    <row r="328" spans="1:10" x14ac:dyDescent="0.25">
      <c r="A328" vm="1744">
        <f ca="1"/>
        <v>44726</v>
      </c>
      <c r="B328" vm="1745">
        <f ca="1"/>
        <v>51.58</v>
      </c>
      <c r="C328" vm="1746">
        <f ca="1"/>
        <v>52.5</v>
      </c>
      <c r="D328" vm="1747">
        <f ca="1"/>
        <v>53.29</v>
      </c>
      <c r="E328" vm="1748">
        <f ca="1"/>
        <v>48.81</v>
      </c>
      <c r="F328" vm="1749">
        <f ca="1"/>
        <v>17430264</v>
      </c>
      <c r="G328" s="5">
        <f t="shared" ca="1" si="16"/>
        <v>0</v>
      </c>
      <c r="H328" s="5">
        <f t="shared" ca="1" si="18"/>
        <v>0</v>
      </c>
      <c r="I328" s="5">
        <f t="shared" ca="1" si="19"/>
        <v>0</v>
      </c>
      <c r="J328" s="5">
        <f t="shared" ca="1" si="17"/>
        <v>0</v>
      </c>
    </row>
    <row r="329" spans="1:10" x14ac:dyDescent="0.25">
      <c r="A329" vm="1750">
        <f ca="1"/>
        <v>44727</v>
      </c>
      <c r="B329" vm="1751">
        <f ca="1"/>
        <v>55.01</v>
      </c>
      <c r="C329" vm="1752">
        <f ca="1"/>
        <v>50.94</v>
      </c>
      <c r="D329" vm="1753">
        <f ca="1"/>
        <v>56.66</v>
      </c>
      <c r="E329" vm="1754">
        <f ca="1"/>
        <v>50.45</v>
      </c>
      <c r="F329" vm="1755">
        <f ca="1"/>
        <v>16340087</v>
      </c>
      <c r="G329" s="5">
        <f t="shared" ca="1" si="16"/>
        <v>19.066147859922182</v>
      </c>
      <c r="H329" s="5">
        <f t="shared" ca="1" si="18"/>
        <v>12.933634992458524</v>
      </c>
      <c r="I329" s="5">
        <f t="shared" ca="1" si="19"/>
        <v>12.933634992458524</v>
      </c>
      <c r="J329" s="5">
        <f t="shared" ca="1" si="17"/>
        <v>6.3553826199740611</v>
      </c>
    </row>
    <row r="330" spans="1:10" x14ac:dyDescent="0.25">
      <c r="A330" vm="1756">
        <f ca="1"/>
        <v>44728</v>
      </c>
      <c r="B330" vm="1757">
        <f ca="1"/>
        <v>51.05</v>
      </c>
      <c r="C330" vm="1758">
        <f ca="1"/>
        <v>52.58</v>
      </c>
      <c r="D330" vm="1759">
        <f ca="1"/>
        <v>54.429900000000004</v>
      </c>
      <c r="E330" vm="1760">
        <f ca="1"/>
        <v>50.08</v>
      </c>
      <c r="F330" vm="1761">
        <f ca="1"/>
        <v>13157743</v>
      </c>
      <c r="G330" s="5">
        <f t="shared" ca="1" si="16"/>
        <v>0</v>
      </c>
      <c r="H330" s="5">
        <f t="shared" ca="1" si="18"/>
        <v>0</v>
      </c>
      <c r="I330" s="5">
        <f t="shared" ca="1" si="19"/>
        <v>0</v>
      </c>
      <c r="J330" s="5">
        <f t="shared" ca="1" si="17"/>
        <v>6.3553826199740611</v>
      </c>
    </row>
    <row r="331" spans="1:10" x14ac:dyDescent="0.25">
      <c r="A331" vm="1762">
        <f ca="1"/>
        <v>44729</v>
      </c>
      <c r="B331" vm="1763">
        <f ca="1"/>
        <v>51.22</v>
      </c>
      <c r="C331" vm="1764">
        <f ca="1"/>
        <v>50.12</v>
      </c>
      <c r="D331" vm="1765">
        <f ca="1"/>
        <v>52.8</v>
      </c>
      <c r="E331" vm="1766">
        <f ca="1"/>
        <v>49.28</v>
      </c>
      <c r="F331" vm="1767">
        <f ca="1"/>
        <v>11771005</v>
      </c>
      <c r="G331" s="5">
        <f t="shared" ca="1" si="16"/>
        <v>1.3375295043273145</v>
      </c>
      <c r="H331" s="5">
        <f t="shared" ca="1" si="18"/>
        <v>0.62846580406654984</v>
      </c>
      <c r="I331" s="5">
        <f t="shared" ca="1" si="19"/>
        <v>0.62846580406654984</v>
      </c>
      <c r="J331" s="5">
        <f t="shared" ca="1" si="17"/>
        <v>6.8012257880831655</v>
      </c>
    </row>
    <row r="332" spans="1:10" x14ac:dyDescent="0.25">
      <c r="A332" vm="1768">
        <f ca="1"/>
        <v>44733</v>
      </c>
      <c r="B332" vm="1769">
        <f ca="1"/>
        <v>57.49</v>
      </c>
      <c r="C332" vm="1770">
        <f ca="1"/>
        <v>54.2</v>
      </c>
      <c r="D332" vm="1771">
        <f ca="1"/>
        <v>60.75</v>
      </c>
      <c r="E332" vm="1772">
        <f ca="1"/>
        <v>54.1</v>
      </c>
      <c r="F332" vm="1773">
        <f ca="1"/>
        <v>16916242</v>
      </c>
      <c r="G332" s="5">
        <f t="shared" ca="1" si="16"/>
        <v>84.073107049608382</v>
      </c>
      <c r="H332" s="5">
        <f t="shared" ca="1" si="18"/>
        <v>28.282828282828309</v>
      </c>
      <c r="I332" s="5">
        <f t="shared" ca="1" si="19"/>
        <v>23.807763401109078</v>
      </c>
      <c r="J332" s="5">
        <f t="shared" ca="1" si="17"/>
        <v>28.470212184645234</v>
      </c>
    </row>
    <row r="333" spans="1:10" x14ac:dyDescent="0.25">
      <c r="A333" vm="1774">
        <f ca="1"/>
        <v>44734</v>
      </c>
      <c r="B333" vm="1775">
        <f ca="1"/>
        <v>51.91</v>
      </c>
      <c r="C333" vm="1776">
        <f ca="1"/>
        <v>53.87</v>
      </c>
      <c r="D333" vm="1777">
        <f ca="1"/>
        <v>56.75</v>
      </c>
      <c r="E333" vm="1778">
        <f ca="1"/>
        <v>51.564999999999998</v>
      </c>
      <c r="F333" vm="1779">
        <f ca="1"/>
        <v>18947676</v>
      </c>
      <c r="G333" s="5">
        <f t="shared" ca="1" si="16"/>
        <v>13.354037267080725</v>
      </c>
      <c r="H333" s="5">
        <f t="shared" ca="1" si="18"/>
        <v>3.7768994290733402</v>
      </c>
      <c r="I333" s="5">
        <f t="shared" ca="1" si="19"/>
        <v>3.1792975970425124</v>
      </c>
      <c r="J333" s="5">
        <f t="shared" ca="1" si="17"/>
        <v>32.921557940338808</v>
      </c>
    </row>
    <row r="334" spans="1:10" x14ac:dyDescent="0.25">
      <c r="A334" vm="1780">
        <f ca="1"/>
        <v>44735</v>
      </c>
      <c r="B334" vm="1781">
        <f ca="1"/>
        <v>58.88</v>
      </c>
      <c r="C334" vm="1782">
        <f ca="1"/>
        <v>53.6</v>
      </c>
      <c r="D334" vm="1783">
        <f ca="1"/>
        <v>59.62</v>
      </c>
      <c r="E334" vm="1784">
        <f ca="1"/>
        <v>51.83</v>
      </c>
      <c r="F334" vm="1785">
        <f ca="1"/>
        <v>15840689</v>
      </c>
      <c r="G334" s="5">
        <f t="shared" ca="1" si="16"/>
        <v>100</v>
      </c>
      <c r="H334" s="5">
        <f t="shared" ca="1" si="18"/>
        <v>39.908256880733958</v>
      </c>
      <c r="I334" s="5">
        <f t="shared" ca="1" si="19"/>
        <v>28.946395563770817</v>
      </c>
      <c r="J334" s="5">
        <f t="shared" ca="1" si="17"/>
        <v>65.809048105563036</v>
      </c>
    </row>
    <row r="335" spans="1:10" x14ac:dyDescent="0.25">
      <c r="A335" vm="1786">
        <f ca="1"/>
        <v>44736</v>
      </c>
      <c r="B335" vm="1787">
        <f ca="1"/>
        <v>62.71</v>
      </c>
      <c r="C335" vm="1734">
        <f ca="1"/>
        <v>60</v>
      </c>
      <c r="D335" vm="1788">
        <f ca="1"/>
        <v>64.09</v>
      </c>
      <c r="E335" vm="1789">
        <f ca="1"/>
        <v>59.325600000000001</v>
      </c>
      <c r="F335" vm="1790">
        <f ca="1"/>
        <v>24381357</v>
      </c>
      <c r="G335" s="5">
        <f t="shared" ca="1" si="16"/>
        <v>100</v>
      </c>
      <c r="H335" s="5">
        <f t="shared" ca="1" si="18"/>
        <v>59.429153924566769</v>
      </c>
      <c r="I335" s="5">
        <f t="shared" ca="1" si="19"/>
        <v>43.105360443622935</v>
      </c>
      <c r="J335" s="5">
        <f t="shared" ca="1" si="17"/>
        <v>71.118012422360252</v>
      </c>
    </row>
    <row r="336" spans="1:10" x14ac:dyDescent="0.25">
      <c r="A336" vm="1791">
        <f ca="1"/>
        <v>44739</v>
      </c>
      <c r="B336" vm="1792">
        <f ca="1"/>
        <v>55.96</v>
      </c>
      <c r="C336" vm="1793">
        <f ca="1"/>
        <v>59.56</v>
      </c>
      <c r="D336" vm="1794">
        <f ca="1"/>
        <v>60.45</v>
      </c>
      <c r="E336" vm="1795">
        <f ca="1"/>
        <v>55.02</v>
      </c>
      <c r="F336" vm="1796">
        <f ca="1"/>
        <v>15201607</v>
      </c>
      <c r="G336" s="5">
        <f t="shared" ca="1" si="16"/>
        <v>42.109777015437409</v>
      </c>
      <c r="H336" s="5">
        <f t="shared" ca="1" si="18"/>
        <v>26.51187904967605</v>
      </c>
      <c r="I336" s="5">
        <f t="shared" ca="1" si="19"/>
        <v>18.151571164510184</v>
      </c>
      <c r="J336" s="5">
        <f t="shared" ca="1" si="17"/>
        <v>80.703259005145796</v>
      </c>
    </row>
    <row r="337" spans="1:10" x14ac:dyDescent="0.25">
      <c r="A337" vm="1797">
        <f ca="1"/>
        <v>44740</v>
      </c>
      <c r="B337" vm="1798">
        <f ca="1"/>
        <v>51.18</v>
      </c>
      <c r="C337" vm="1799">
        <f ca="1"/>
        <v>56.26</v>
      </c>
      <c r="D337" vm="1800">
        <f ca="1"/>
        <v>57.25</v>
      </c>
      <c r="E337" vm="1801">
        <f ca="1"/>
        <v>50.331000000000003</v>
      </c>
      <c r="F337" vm="1802">
        <f ca="1"/>
        <v>10277178</v>
      </c>
      <c r="G337" s="5">
        <f t="shared" ca="1" si="16"/>
        <v>0</v>
      </c>
      <c r="H337" s="5">
        <f t="shared" ca="1" si="18"/>
        <v>0.7162534435261847</v>
      </c>
      <c r="I337" s="5">
        <f t="shared" ca="1" si="19"/>
        <v>0.48059149722736622</v>
      </c>
      <c r="J337" s="5">
        <f t="shared" ca="1" si="17"/>
        <v>47.369925671812467</v>
      </c>
    </row>
    <row r="338" spans="1:10" x14ac:dyDescent="0.25">
      <c r="A338" vm="1803">
        <f ca="1"/>
        <v>44741</v>
      </c>
      <c r="B338" vm="1804">
        <f ca="1"/>
        <v>49.75</v>
      </c>
      <c r="C338" vm="1805">
        <f ca="1"/>
        <v>50.5</v>
      </c>
      <c r="D338" vm="1806">
        <f ca="1"/>
        <v>51.46</v>
      </c>
      <c r="E338" vm="1807">
        <f ca="1"/>
        <v>48.59</v>
      </c>
      <c r="F338" vm="1808">
        <f ca="1"/>
        <v>9776155</v>
      </c>
      <c r="G338" s="5">
        <f t="shared" ca="1" si="16"/>
        <v>0</v>
      </c>
      <c r="H338" s="5">
        <f t="shared" ca="1" si="18"/>
        <v>0</v>
      </c>
      <c r="I338" s="5">
        <f t="shared" ca="1" si="19"/>
        <v>0</v>
      </c>
      <c r="J338" s="5">
        <f t="shared" ca="1" si="17"/>
        <v>14.036592338479137</v>
      </c>
    </row>
    <row r="339" spans="1:10" x14ac:dyDescent="0.25">
      <c r="A339" vm="1809">
        <f ca="1"/>
        <v>44742</v>
      </c>
      <c r="B339" vm="1810">
        <f ca="1"/>
        <v>47.02</v>
      </c>
      <c r="C339" vm="1811">
        <f ca="1"/>
        <v>48.2</v>
      </c>
      <c r="D339" vm="1812">
        <f ca="1"/>
        <v>48.4</v>
      </c>
      <c r="E339" vm="1813">
        <f ca="1"/>
        <v>44.15</v>
      </c>
      <c r="F339" vm="1814">
        <f ca="1"/>
        <v>12934359</v>
      </c>
      <c r="G339" s="5">
        <f t="shared" ca="1" si="16"/>
        <v>0</v>
      </c>
      <c r="H339" s="5">
        <f t="shared" ca="1" si="18"/>
        <v>0</v>
      </c>
      <c r="I339" s="5">
        <f t="shared" ca="1" si="19"/>
        <v>0</v>
      </c>
      <c r="J339" s="5">
        <f t="shared" ca="1" si="17"/>
        <v>0</v>
      </c>
    </row>
    <row r="340" spans="1:10" x14ac:dyDescent="0.25">
      <c r="A340" vm="1815">
        <f ca="1"/>
        <v>44743</v>
      </c>
      <c r="B340" vm="1816">
        <f ca="1"/>
        <v>49.04</v>
      </c>
      <c r="C340" vm="1817">
        <f ca="1"/>
        <v>47.99</v>
      </c>
      <c r="D340" vm="1818">
        <f ca="1"/>
        <v>50.1601</v>
      </c>
      <c r="E340" vm="1819">
        <f ca="1"/>
        <v>47.52</v>
      </c>
      <c r="F340" vm="1820">
        <f ca="1"/>
        <v>8556521</v>
      </c>
      <c r="G340" s="5">
        <f t="shared" ca="1" si="16"/>
        <v>12.87444231994899</v>
      </c>
      <c r="H340" s="5">
        <f t="shared" ca="1" si="18"/>
        <v>12.87444231994899</v>
      </c>
      <c r="I340" s="5">
        <f t="shared" ca="1" si="19"/>
        <v>8.5412262156448033</v>
      </c>
      <c r="J340" s="5">
        <f t="shared" ca="1" si="17"/>
        <v>4.29148077331633</v>
      </c>
    </row>
    <row r="341" spans="1:10" x14ac:dyDescent="0.25">
      <c r="A341" vm="1821">
        <f ca="1"/>
        <v>44747</v>
      </c>
      <c r="B341" vm="1822">
        <f ca="1"/>
        <v>55.41</v>
      </c>
      <c r="C341" vm="1823">
        <f ca="1"/>
        <v>48.125</v>
      </c>
      <c r="D341" vm="1824">
        <f ca="1"/>
        <v>55.82</v>
      </c>
      <c r="E341" vm="1825">
        <f ca="1"/>
        <v>45.95</v>
      </c>
      <c r="F341" vm="1826">
        <f ca="1"/>
        <v>13113668</v>
      </c>
      <c r="G341" s="5">
        <f t="shared" ca="1" si="16"/>
        <v>53.473550031867404</v>
      </c>
      <c r="H341" s="5">
        <f t="shared" ca="1" si="18"/>
        <v>53.473550031867404</v>
      </c>
      <c r="I341" s="5">
        <f t="shared" ca="1" si="19"/>
        <v>35.475687103594055</v>
      </c>
      <c r="J341" s="5">
        <f t="shared" ca="1" si="17"/>
        <v>22.115997450605466</v>
      </c>
    </row>
    <row r="342" spans="1:10" x14ac:dyDescent="0.25">
      <c r="A342" vm="1827">
        <f ca="1"/>
        <v>44748</v>
      </c>
      <c r="B342" vm="1828">
        <f ca="1"/>
        <v>51.71</v>
      </c>
      <c r="C342" vm="1829">
        <f ca="1"/>
        <v>54.17</v>
      </c>
      <c r="D342" vm="1830">
        <f ca="1"/>
        <v>56.274099999999997</v>
      </c>
      <c r="E342" vm="1831">
        <f ca="1"/>
        <v>51.4</v>
      </c>
      <c r="F342" vm="1832">
        <f ca="1"/>
        <v>11881899</v>
      </c>
      <c r="G342" s="5">
        <f t="shared" ca="1" si="16"/>
        <v>52.460850111856814</v>
      </c>
      <c r="H342" s="5">
        <f t="shared" ca="1" si="18"/>
        <v>29.891650732950914</v>
      </c>
      <c r="I342" s="5">
        <f t="shared" ca="1" si="19"/>
        <v>20.798226164079821</v>
      </c>
      <c r="J342" s="5">
        <f t="shared" ca="1" si="17"/>
        <v>39.602947487891072</v>
      </c>
    </row>
    <row r="343" spans="1:10" x14ac:dyDescent="0.25">
      <c r="A343" vm="1833">
        <f ca="1"/>
        <v>44749</v>
      </c>
      <c r="B343" vm="1834">
        <f ca="1"/>
        <v>57.46</v>
      </c>
      <c r="C343" vm="1835">
        <f ca="1"/>
        <v>52.14</v>
      </c>
      <c r="D343" vm="1836">
        <f ca="1"/>
        <v>57.65</v>
      </c>
      <c r="E343" vm="1835">
        <f ca="1"/>
        <v>52.14</v>
      </c>
      <c r="F343" vm="1837">
        <f ca="1"/>
        <v>12318519</v>
      </c>
      <c r="G343" s="5">
        <f t="shared" ca="1" si="16"/>
        <v>100</v>
      </c>
      <c r="H343" s="5">
        <f t="shared" ca="1" si="18"/>
        <v>66.539196940726569</v>
      </c>
      <c r="I343" s="5">
        <f t="shared" ca="1" si="19"/>
        <v>47.069431920649222</v>
      </c>
      <c r="J343" s="5">
        <f t="shared" ca="1" si="17"/>
        <v>68.644800047908078</v>
      </c>
    </row>
    <row r="344" spans="1:10" x14ac:dyDescent="0.25">
      <c r="A344" vm="1838">
        <f ca="1"/>
        <v>44750</v>
      </c>
      <c r="B344" vm="1839">
        <f ca="1"/>
        <v>60.29</v>
      </c>
      <c r="C344" vm="1840">
        <f ca="1"/>
        <v>55.61</v>
      </c>
      <c r="D344" vm="1841">
        <f ca="1"/>
        <v>63.7</v>
      </c>
      <c r="E344" vm="1842">
        <f ca="1"/>
        <v>54.51</v>
      </c>
      <c r="F344" vm="1843">
        <f ca="1"/>
        <v>17950500</v>
      </c>
      <c r="G344" s="5">
        <f t="shared" ca="1" si="16"/>
        <v>100</v>
      </c>
      <c r="H344" s="5">
        <f t="shared" ca="1" si="18"/>
        <v>84.576163161249184</v>
      </c>
      <c r="I344" s="5">
        <f t="shared" ca="1" si="19"/>
        <v>79.271206690561527</v>
      </c>
      <c r="J344" s="5">
        <f t="shared" ca="1" si="17"/>
        <v>84.153616703952267</v>
      </c>
    </row>
    <row r="345" spans="1:10" x14ac:dyDescent="0.25">
      <c r="A345" vm="1844">
        <f ca="1"/>
        <v>44753</v>
      </c>
      <c r="B345" vm="1845">
        <f ca="1"/>
        <v>53.88</v>
      </c>
      <c r="C345" vm="1846">
        <f ca="1"/>
        <v>57.534999999999997</v>
      </c>
      <c r="D345" vm="1847">
        <f ca="1"/>
        <v>58.43</v>
      </c>
      <c r="E345" vm="1848">
        <f ca="1"/>
        <v>53.3</v>
      </c>
      <c r="F345" vm="1849">
        <f ca="1"/>
        <v>10750821</v>
      </c>
      <c r="G345" s="5">
        <f t="shared" ca="1" si="16"/>
        <v>51.695553880934455</v>
      </c>
      <c r="H345" s="5">
        <f t="shared" ca="1" si="18"/>
        <v>43.722115997450608</v>
      </c>
      <c r="I345" s="5">
        <f t="shared" ca="1" si="19"/>
        <v>43.722115997450608</v>
      </c>
      <c r="J345" s="5">
        <f t="shared" ca="1" si="17"/>
        <v>83.89851796031148</v>
      </c>
    </row>
    <row r="346" spans="1:10" x14ac:dyDescent="0.25">
      <c r="A346" vm="1850">
        <f ca="1"/>
        <v>44754</v>
      </c>
      <c r="B346" vm="1851">
        <f ca="1"/>
        <v>54.24</v>
      </c>
      <c r="C346" vm="1852">
        <f ca="1"/>
        <v>53.7</v>
      </c>
      <c r="D346" vm="1853">
        <f ca="1"/>
        <v>56.11</v>
      </c>
      <c r="E346" vm="1854">
        <f ca="1"/>
        <v>52.62</v>
      </c>
      <c r="F346" vm="1855">
        <f ca="1"/>
        <v>8466218</v>
      </c>
      <c r="G346" s="5">
        <f t="shared" ca="1" si="16"/>
        <v>46.22222222222225</v>
      </c>
      <c r="H346" s="5">
        <f t="shared" ca="1" si="18"/>
        <v>46.016571064372215</v>
      </c>
      <c r="I346" s="5">
        <f t="shared" ca="1" si="19"/>
        <v>46.016571064372215</v>
      </c>
      <c r="J346" s="5">
        <f t="shared" ca="1" si="17"/>
        <v>65.972592034385571</v>
      </c>
    </row>
    <row r="347" spans="1:10" x14ac:dyDescent="0.25">
      <c r="A347" vm="1856">
        <f ca="1"/>
        <v>44755</v>
      </c>
      <c r="B347" vm="1857">
        <f ca="1"/>
        <v>53.1</v>
      </c>
      <c r="C347" vm="1858">
        <f ca="1"/>
        <v>51.68</v>
      </c>
      <c r="D347" vm="1859">
        <f ca="1"/>
        <v>54.73</v>
      </c>
      <c r="E347" vm="1860">
        <f ca="1"/>
        <v>50.400100000000002</v>
      </c>
      <c r="F347" vm="1861">
        <f ca="1"/>
        <v>9439934</v>
      </c>
      <c r="G347" s="5">
        <f t="shared" ca="1" si="16"/>
        <v>16.200466200466209</v>
      </c>
      <c r="H347" s="5">
        <f t="shared" ca="1" si="18"/>
        <v>38.750796685787122</v>
      </c>
      <c r="I347" s="5">
        <f t="shared" ca="1" si="19"/>
        <v>38.750796685787122</v>
      </c>
      <c r="J347" s="5">
        <f t="shared" ca="1" si="17"/>
        <v>38.03941410120764</v>
      </c>
    </row>
    <row r="348" spans="1:10" x14ac:dyDescent="0.25">
      <c r="A348" vm="1862">
        <f ca="1"/>
        <v>44756</v>
      </c>
      <c r="B348" vm="1863">
        <f ca="1"/>
        <v>53.42</v>
      </c>
      <c r="C348" vm="1864">
        <f ca="1"/>
        <v>52.335000000000001</v>
      </c>
      <c r="D348" vm="1865">
        <f ca="1"/>
        <v>54.71</v>
      </c>
      <c r="E348" vm="1866">
        <f ca="1"/>
        <v>50.34</v>
      </c>
      <c r="F348" vm="1867">
        <f ca="1"/>
        <v>9682070</v>
      </c>
      <c r="G348" s="5">
        <f t="shared" ca="1" si="16"/>
        <v>19.930069930069944</v>
      </c>
      <c r="H348" s="5">
        <f t="shared" ca="1" si="18"/>
        <v>40.790312300828553</v>
      </c>
      <c r="I348" s="5">
        <f t="shared" ca="1" si="19"/>
        <v>40.790312300828553</v>
      </c>
      <c r="J348" s="5">
        <f t="shared" ca="1" si="17"/>
        <v>27.450919450919468</v>
      </c>
    </row>
    <row r="349" spans="1:10" x14ac:dyDescent="0.25">
      <c r="A349" vm="1868">
        <f ca="1"/>
        <v>44757</v>
      </c>
      <c r="B349" vm="1869">
        <f ca="1"/>
        <v>53.79</v>
      </c>
      <c r="C349" vm="1870">
        <f ca="1"/>
        <v>54.35</v>
      </c>
      <c r="D349" vm="1871">
        <f ca="1"/>
        <v>56.55</v>
      </c>
      <c r="E349" vm="1872">
        <f ca="1"/>
        <v>51.93</v>
      </c>
      <c r="F349" vm="1873">
        <f ca="1"/>
        <v>10714321</v>
      </c>
      <c r="G349" s="5">
        <f t="shared" ca="1" si="16"/>
        <v>9.5966620305980239</v>
      </c>
      <c r="H349" s="5">
        <f t="shared" ca="1" si="18"/>
        <v>51.017332328560649</v>
      </c>
      <c r="I349" s="5">
        <f t="shared" ca="1" si="19"/>
        <v>43.14850223072019</v>
      </c>
      <c r="J349" s="5">
        <f t="shared" ca="1" si="17"/>
        <v>15.242399387044728</v>
      </c>
    </row>
    <row r="350" spans="1:10" x14ac:dyDescent="0.25">
      <c r="A350" vm="1874">
        <f ca="1"/>
        <v>44760</v>
      </c>
      <c r="B350" vm="1875">
        <f ca="1"/>
        <v>58.67</v>
      </c>
      <c r="C350" vm="1876">
        <f ca="1"/>
        <v>56.71</v>
      </c>
      <c r="D350" vm="1877">
        <f ca="1"/>
        <v>63.38</v>
      </c>
      <c r="E350" vm="1878">
        <f ca="1"/>
        <v>56.69</v>
      </c>
      <c r="F350" vm="1879">
        <f ca="1"/>
        <v>21226156</v>
      </c>
      <c r="G350" s="5">
        <f t="shared" ca="1" si="16"/>
        <v>77.468706536856772</v>
      </c>
      <c r="H350" s="5">
        <f t="shared" ca="1" si="18"/>
        <v>87.792012057272061</v>
      </c>
      <c r="I350" s="5">
        <f t="shared" ca="1" si="19"/>
        <v>74.251115360101977</v>
      </c>
      <c r="J350" s="5">
        <f t="shared" ca="1" si="17"/>
        <v>35.665146165841577</v>
      </c>
    </row>
    <row r="351" spans="1:10" x14ac:dyDescent="0.25">
      <c r="A351" vm="1880">
        <f ca="1"/>
        <v>44761</v>
      </c>
      <c r="B351" vm="1881">
        <f ca="1"/>
        <v>65.83</v>
      </c>
      <c r="C351" vm="1882">
        <f ca="1"/>
        <v>60.86</v>
      </c>
      <c r="D351" vm="1883">
        <f ca="1"/>
        <v>65.98</v>
      </c>
      <c r="E351" vm="1884">
        <f ca="1"/>
        <v>57.78</v>
      </c>
      <c r="F351" vm="1885">
        <f ca="1"/>
        <v>19210643</v>
      </c>
      <c r="G351" s="5">
        <f t="shared" ca="1" si="16"/>
        <v>100</v>
      </c>
      <c r="H351" s="5">
        <f t="shared" ca="1" si="18"/>
        <v>100</v>
      </c>
      <c r="I351" s="5">
        <f t="shared" ca="1" si="19"/>
        <v>100</v>
      </c>
      <c r="J351" s="5">
        <f t="shared" ca="1" si="17"/>
        <v>62.355122855818273</v>
      </c>
    </row>
    <row r="352" spans="1:10" x14ac:dyDescent="0.25">
      <c r="A352" vm="1886">
        <f ca="1"/>
        <v>44762</v>
      </c>
      <c r="B352" vm="1887">
        <f ca="1"/>
        <v>75.27</v>
      </c>
      <c r="C352" vm="1888">
        <f ca="1"/>
        <v>67.08</v>
      </c>
      <c r="D352" vm="1889">
        <f ca="1"/>
        <v>79</v>
      </c>
      <c r="E352" vm="1890">
        <f ca="1"/>
        <v>67.05</v>
      </c>
      <c r="F352" vm="1891">
        <f ca="1"/>
        <v>34031955</v>
      </c>
      <c r="G352" s="5">
        <f t="shared" ca="1" si="16"/>
        <v>100</v>
      </c>
      <c r="H352" s="5">
        <f t="shared" ca="1" si="18"/>
        <v>100</v>
      </c>
      <c r="I352" s="5">
        <f t="shared" ca="1" si="19"/>
        <v>100</v>
      </c>
      <c r="J352" s="5">
        <f t="shared" ca="1" si="17"/>
        <v>92.489568845618919</v>
      </c>
    </row>
    <row r="353" spans="1:10" x14ac:dyDescent="0.25">
      <c r="A353" vm="1892">
        <f ca="1"/>
        <v>44763</v>
      </c>
      <c r="B353" vm="1893">
        <f ca="1"/>
        <v>73.98</v>
      </c>
      <c r="C353" vm="1894">
        <f ca="1"/>
        <v>71</v>
      </c>
      <c r="D353" vm="1895">
        <f ca="1"/>
        <v>76.62</v>
      </c>
      <c r="E353" vm="1896">
        <f ca="1"/>
        <v>70.28</v>
      </c>
      <c r="F353" vm="1897">
        <f ca="1"/>
        <v>17301194</v>
      </c>
      <c r="G353" s="5">
        <f t="shared" ca="1" si="16"/>
        <v>94.181326116373512</v>
      </c>
      <c r="H353" s="5">
        <f t="shared" ca="1" si="18"/>
        <v>95.08196721311478</v>
      </c>
      <c r="I353" s="5">
        <f t="shared" ca="1" si="19"/>
        <v>95.433628318584098</v>
      </c>
      <c r="J353" s="5">
        <f t="shared" ca="1" si="17"/>
        <v>98.060442038791166</v>
      </c>
    </row>
    <row r="354" spans="1:10" x14ac:dyDescent="0.25">
      <c r="A354" vm="1898">
        <f ca="1"/>
        <v>44764</v>
      </c>
      <c r="B354" vm="1899">
        <f ca="1"/>
        <v>70.819999999999993</v>
      </c>
      <c r="C354" vm="1900">
        <f ca="1"/>
        <v>76.2</v>
      </c>
      <c r="D354" vm="1901">
        <f ca="1"/>
        <v>76.571899999999999</v>
      </c>
      <c r="E354" vm="1902">
        <f ca="1"/>
        <v>69.09</v>
      </c>
      <c r="F354" vm="1903">
        <f ca="1"/>
        <v>12013281</v>
      </c>
      <c r="G354" s="5">
        <f t="shared" ca="1" si="16"/>
        <v>79.633867276887855</v>
      </c>
      <c r="H354" s="5">
        <f t="shared" ca="1" si="18"/>
        <v>81.112054329371801</v>
      </c>
      <c r="I354" s="5">
        <f t="shared" ca="1" si="19"/>
        <v>84.247787610619454</v>
      </c>
      <c r="J354" s="5">
        <f t="shared" ca="1" si="17"/>
        <v>91.271731131087108</v>
      </c>
    </row>
    <row r="355" spans="1:10" x14ac:dyDescent="0.25">
      <c r="A355" vm="1904">
        <f ca="1"/>
        <v>44767</v>
      </c>
      <c r="B355" vm="1905">
        <f ca="1"/>
        <v>67.069999999999993</v>
      </c>
      <c r="C355" vm="1906">
        <f ca="1"/>
        <v>68.930000000000007</v>
      </c>
      <c r="D355" vm="1907">
        <f ca="1"/>
        <v>69.979699999999994</v>
      </c>
      <c r="E355" vm="1908">
        <f ca="1"/>
        <v>66.3</v>
      </c>
      <c r="F355" vm="1909">
        <f ca="1"/>
        <v>8797556</v>
      </c>
      <c r="G355" s="5">
        <f t="shared" ca="1" si="16"/>
        <v>61.824953445065155</v>
      </c>
      <c r="H355" s="5">
        <f t="shared" ca="1" si="18"/>
        <v>65.19524617996602</v>
      </c>
      <c r="I355" s="5">
        <f t="shared" ca="1" si="19"/>
        <v>70.973451327433608</v>
      </c>
      <c r="J355" s="5">
        <f t="shared" ca="1" si="17"/>
        <v>78.546715612775515</v>
      </c>
    </row>
    <row r="356" spans="1:10" x14ac:dyDescent="0.25">
      <c r="A356" vm="1910">
        <f ca="1"/>
        <v>44768</v>
      </c>
      <c r="B356" vm="1911">
        <f ca="1"/>
        <v>52.93</v>
      </c>
      <c r="C356" vm="1912">
        <f ca="1"/>
        <v>61.69</v>
      </c>
      <c r="D356" vm="1913">
        <f ca="1"/>
        <v>62.89</v>
      </c>
      <c r="E356" vm="1914">
        <f ca="1"/>
        <v>52.63</v>
      </c>
      <c r="F356" vm="1915">
        <f ca="1"/>
        <v>26875839</v>
      </c>
      <c r="G356" s="5">
        <f t="shared" ca="1" si="16"/>
        <v>0</v>
      </c>
      <c r="H356" s="5">
        <f t="shared" ca="1" si="18"/>
        <v>0</v>
      </c>
      <c r="I356" s="5">
        <f t="shared" ca="1" si="19"/>
        <v>20.920353982300881</v>
      </c>
      <c r="J356" s="5">
        <f t="shared" ca="1" si="17"/>
        <v>47.152940240650999</v>
      </c>
    </row>
    <row r="357" spans="1:10" x14ac:dyDescent="0.25">
      <c r="A357" vm="1916">
        <f ca="1"/>
        <v>44769</v>
      </c>
      <c r="B357" vm="1917">
        <f ca="1"/>
        <v>58.83</v>
      </c>
      <c r="C357" vm="1918">
        <f ca="1"/>
        <v>54.87</v>
      </c>
      <c r="D357" vm="1919">
        <f ca="1"/>
        <v>60.61</v>
      </c>
      <c r="E357" vm="1920">
        <f ca="1"/>
        <v>53.12</v>
      </c>
      <c r="F357" vm="1921">
        <f ca="1"/>
        <v>18230196</v>
      </c>
      <c r="G357" s="5">
        <f t="shared" ca="1" si="16"/>
        <v>26.410026857654429</v>
      </c>
      <c r="H357" s="5">
        <f t="shared" ca="1" si="18"/>
        <v>26.410026857654429</v>
      </c>
      <c r="I357" s="5">
        <f t="shared" ca="1" si="19"/>
        <v>41.805309734513266</v>
      </c>
      <c r="J357" s="5">
        <f t="shared" ca="1" si="17"/>
        <v>29.411660100906527</v>
      </c>
    </row>
    <row r="358" spans="1:10" x14ac:dyDescent="0.25">
      <c r="A358" vm="1922">
        <f ca="1"/>
        <v>44770</v>
      </c>
      <c r="B358" vm="1923">
        <f ca="1"/>
        <v>62.25</v>
      </c>
      <c r="C358" vm="1924">
        <f ca="1"/>
        <v>58.234999999999999</v>
      </c>
      <c r="D358" vm="1925">
        <f ca="1"/>
        <v>62.95</v>
      </c>
      <c r="E358" vm="1926">
        <f ca="1"/>
        <v>55.59</v>
      </c>
      <c r="F358" vm="1927">
        <f ca="1"/>
        <v>13674813</v>
      </c>
      <c r="G358" s="5">
        <f t="shared" ca="1" si="16"/>
        <v>41.718889883616839</v>
      </c>
      <c r="H358" s="5">
        <f t="shared" ca="1" si="18"/>
        <v>41.718889883616839</v>
      </c>
      <c r="I358" s="5">
        <f t="shared" ca="1" si="19"/>
        <v>53.911504424778769</v>
      </c>
      <c r="J358" s="5">
        <f t="shared" ca="1" si="17"/>
        <v>22.70963891375709</v>
      </c>
    </row>
    <row r="359" spans="1:10" x14ac:dyDescent="0.25">
      <c r="A359" vm="1928">
        <f ca="1"/>
        <v>44771</v>
      </c>
      <c r="B359" vm="1929">
        <f ca="1"/>
        <v>62.96</v>
      </c>
      <c r="C359" vm="1930">
        <f ca="1"/>
        <v>60.14</v>
      </c>
      <c r="D359" vm="1931">
        <f ca="1"/>
        <v>64.229900000000001</v>
      </c>
      <c r="E359" vm="1932">
        <f ca="1"/>
        <v>59.77</v>
      </c>
      <c r="F359" vm="1933">
        <f ca="1"/>
        <v>9113752</v>
      </c>
      <c r="G359" s="5">
        <f t="shared" ca="1" si="16"/>
        <v>47.648456057007124</v>
      </c>
      <c r="H359" s="5">
        <f t="shared" ca="1" si="18"/>
        <v>44.897045658012544</v>
      </c>
      <c r="I359" s="5">
        <f t="shared" ca="1" si="19"/>
        <v>53.069004956157087</v>
      </c>
      <c r="J359" s="5">
        <f t="shared" ca="1" si="17"/>
        <v>38.592457599426133</v>
      </c>
    </row>
    <row r="360" spans="1:10" x14ac:dyDescent="0.25">
      <c r="A360" vm="1934">
        <f ca="1"/>
        <v>44774</v>
      </c>
      <c r="B360" vm="1935">
        <f ca="1"/>
        <v>62.7</v>
      </c>
      <c r="C360" vm="1936">
        <f ca="1"/>
        <v>61.19</v>
      </c>
      <c r="D360" vm="1937">
        <f ca="1"/>
        <v>63.62</v>
      </c>
      <c r="E360" vm="1938">
        <f ca="1"/>
        <v>59.42</v>
      </c>
      <c r="F360" vm="1939">
        <f ca="1"/>
        <v>7361252</v>
      </c>
      <c r="G360" s="5">
        <f t="shared" ref="G360:G423" ca="1" si="20">((B360-MIN(B354:B360))/(MAX(B354:B360)-MIN(B354:B360)))*100</f>
        <v>54.611514812744588</v>
      </c>
      <c r="H360" s="5">
        <f t="shared" ca="1" si="18"/>
        <v>43.733213965980326</v>
      </c>
      <c r="I360" s="5">
        <f t="shared" ca="1" si="19"/>
        <v>46.646859083191863</v>
      </c>
      <c r="J360" s="5">
        <f t="shared" ca="1" si="17"/>
        <v>47.992953584456188</v>
      </c>
    </row>
    <row r="361" spans="1:10" x14ac:dyDescent="0.25">
      <c r="A361" vm="1940">
        <f ca="1"/>
        <v>44775</v>
      </c>
      <c r="B361" vm="1941">
        <f ca="1"/>
        <v>67.23</v>
      </c>
      <c r="C361" vm="1942">
        <f ca="1"/>
        <v>60.91</v>
      </c>
      <c r="D361" vm="1943">
        <f ca="1"/>
        <v>69.59</v>
      </c>
      <c r="E361" vm="1944">
        <f ca="1"/>
        <v>60.8</v>
      </c>
      <c r="F361" vm="1945">
        <f ca="1"/>
        <v>12142089</v>
      </c>
      <c r="G361" s="5">
        <f t="shared" ca="1" si="20"/>
        <v>100</v>
      </c>
      <c r="H361" s="5">
        <f t="shared" ca="1" si="18"/>
        <v>64.010743061772629</v>
      </c>
      <c r="I361" s="5">
        <f t="shared" ca="1" si="19"/>
        <v>65.874363327674047</v>
      </c>
      <c r="J361" s="5">
        <f t="shared" ref="J361:J424" ca="1" si="21">SUM(G359:G361)/3</f>
        <v>67.419990289917237</v>
      </c>
    </row>
    <row r="362" spans="1:10" x14ac:dyDescent="0.25">
      <c r="A362" vm="1946">
        <f ca="1"/>
        <v>44776</v>
      </c>
      <c r="B362" vm="1947">
        <f ca="1"/>
        <v>80.81</v>
      </c>
      <c r="C362" vm="1948">
        <f ca="1"/>
        <v>69.05</v>
      </c>
      <c r="D362" vm="1949">
        <f ca="1"/>
        <v>82.25</v>
      </c>
      <c r="E362" vm="1950">
        <f ca="1"/>
        <v>67.61</v>
      </c>
      <c r="F362" vm="1951">
        <f ca="1"/>
        <v>24784175</v>
      </c>
      <c r="G362" s="5">
        <f t="shared" ca="1" si="20"/>
        <v>100</v>
      </c>
      <c r="H362" s="5">
        <f t="shared" ca="1" si="18"/>
        <v>100</v>
      </c>
      <c r="I362" s="5">
        <f t="shared" ca="1" si="19"/>
        <v>100</v>
      </c>
      <c r="J362" s="5">
        <f t="shared" ca="1" si="21"/>
        <v>84.870504937581529</v>
      </c>
    </row>
    <row r="363" spans="1:10" x14ac:dyDescent="0.25">
      <c r="A363" vm="1952">
        <f ca="1"/>
        <v>44777</v>
      </c>
      <c r="B363" vm="1953">
        <f ca="1"/>
        <v>88.9</v>
      </c>
      <c r="C363" vm="1954">
        <f ca="1"/>
        <v>106.1</v>
      </c>
      <c r="D363" vm="1955">
        <f ca="1"/>
        <v>116.3</v>
      </c>
      <c r="E363" vm="1956">
        <f ca="1"/>
        <v>86.784999999999997</v>
      </c>
      <c r="F363" vm="1957">
        <f ca="1"/>
        <v>54342800</v>
      </c>
      <c r="G363" s="5">
        <f t="shared" ca="1" si="20"/>
        <v>100</v>
      </c>
      <c r="H363" s="5">
        <f t="shared" ca="1" si="18"/>
        <v>100</v>
      </c>
      <c r="I363" s="5">
        <f t="shared" ca="1" si="19"/>
        <v>100</v>
      </c>
      <c r="J363" s="5">
        <f t="shared" ca="1" si="21"/>
        <v>100</v>
      </c>
    </row>
    <row r="364" spans="1:10" x14ac:dyDescent="0.25">
      <c r="A364" vm="1958">
        <f ca="1"/>
        <v>44778</v>
      </c>
      <c r="B364" vm="1959">
        <f ca="1"/>
        <v>93.05</v>
      </c>
      <c r="C364" vm="1960">
        <f ca="1"/>
        <v>86.58</v>
      </c>
      <c r="D364" vm="1961">
        <f ca="1"/>
        <v>98.87</v>
      </c>
      <c r="E364" vm="1962">
        <f ca="1"/>
        <v>86.52</v>
      </c>
      <c r="F364" vm="1963">
        <f ca="1"/>
        <v>24865731</v>
      </c>
      <c r="G364" s="5">
        <f t="shared" ca="1" si="20"/>
        <v>100</v>
      </c>
      <c r="H364" s="5">
        <f t="shared" ca="1" si="18"/>
        <v>100</v>
      </c>
      <c r="I364" s="5">
        <f t="shared" ca="1" si="19"/>
        <v>100</v>
      </c>
      <c r="J364" s="5">
        <f t="shared" ca="1" si="21"/>
        <v>100</v>
      </c>
    </row>
    <row r="365" spans="1:10" x14ac:dyDescent="0.25">
      <c r="A365" vm="1964">
        <f ca="1"/>
        <v>44781</v>
      </c>
      <c r="B365" vm="1965">
        <f ca="1"/>
        <v>98.02</v>
      </c>
      <c r="C365" vm="1966">
        <f ca="1"/>
        <v>97.84</v>
      </c>
      <c r="D365" vm="1967">
        <f ca="1"/>
        <v>103.55</v>
      </c>
      <c r="E365" vm="1968">
        <f ca="1"/>
        <v>93.809600000000003</v>
      </c>
      <c r="F365" vm="1969">
        <f ca="1"/>
        <v>18878661</v>
      </c>
      <c r="G365" s="5">
        <f t="shared" ca="1" si="20"/>
        <v>100</v>
      </c>
      <c r="H365" s="5">
        <f t="shared" ca="1" si="18"/>
        <v>100</v>
      </c>
      <c r="I365" s="5">
        <f t="shared" ca="1" si="19"/>
        <v>100</v>
      </c>
      <c r="J365" s="5">
        <f t="shared" ca="1" si="21"/>
        <v>100</v>
      </c>
    </row>
    <row r="366" spans="1:10" x14ac:dyDescent="0.25">
      <c r="A366" vm="1970">
        <f ca="1"/>
        <v>44782</v>
      </c>
      <c r="B366" vm="1971">
        <f ca="1"/>
        <v>87.68</v>
      </c>
      <c r="C366" vm="1972">
        <f ca="1"/>
        <v>93.89</v>
      </c>
      <c r="D366" vm="1972">
        <f ca="1"/>
        <v>93.89</v>
      </c>
      <c r="E366" vm="1973">
        <f ca="1"/>
        <v>85.6</v>
      </c>
      <c r="F366" vm="1974">
        <f ca="1"/>
        <v>17411400</v>
      </c>
      <c r="G366" s="5">
        <f t="shared" ca="1" si="20"/>
        <v>70.724801812004557</v>
      </c>
      <c r="H366" s="5">
        <f t="shared" ca="1" si="18"/>
        <v>77.068086050121991</v>
      </c>
      <c r="I366" s="5">
        <f t="shared" ca="1" si="19"/>
        <v>77.068086050121991</v>
      </c>
      <c r="J366" s="5">
        <f t="shared" ca="1" si="21"/>
        <v>90.241600604001519</v>
      </c>
    </row>
    <row r="367" spans="1:10" x14ac:dyDescent="0.25">
      <c r="A367" vm="1975">
        <f ca="1"/>
        <v>44783</v>
      </c>
      <c r="B367" vm="1976">
        <f ca="1"/>
        <v>94.14</v>
      </c>
      <c r="C367" vm="1977">
        <f ca="1"/>
        <v>89.98</v>
      </c>
      <c r="D367" vm="1978">
        <f ca="1"/>
        <v>95</v>
      </c>
      <c r="E367" vm="1979">
        <f ca="1"/>
        <v>88</v>
      </c>
      <c r="F367" vm="1980">
        <f ca="1"/>
        <v>23818204</v>
      </c>
      <c r="G367" s="5">
        <f t="shared" ca="1" si="20"/>
        <v>87.398506008444315</v>
      </c>
      <c r="H367" s="5">
        <f t="shared" ref="H367:H430" ca="1" si="22">((B367-MIN(B354:B367))/(MAX(B354:B367)-MIN(B354:B367)))*100</f>
        <v>91.394987802173446</v>
      </c>
      <c r="I367" s="5">
        <f t="shared" ca="1" si="19"/>
        <v>91.394987802173446</v>
      </c>
      <c r="J367" s="5">
        <f t="shared" ca="1" si="21"/>
        <v>86.041102606816295</v>
      </c>
    </row>
    <row r="368" spans="1:10" x14ac:dyDescent="0.25">
      <c r="A368" vm="1981">
        <f ca="1"/>
        <v>44784</v>
      </c>
      <c r="B368" vm="1982">
        <f ca="1"/>
        <v>84</v>
      </c>
      <c r="C368" vm="1983">
        <f ca="1"/>
        <v>97.25</v>
      </c>
      <c r="D368" vm="1984">
        <f ca="1"/>
        <v>98.7</v>
      </c>
      <c r="E368" vm="1985">
        <f ca="1"/>
        <v>82.31</v>
      </c>
      <c r="F368" vm="1986">
        <f ca="1"/>
        <v>23247255</v>
      </c>
      <c r="G368" s="5">
        <f t="shared" ca="1" si="20"/>
        <v>18.535735037768735</v>
      </c>
      <c r="H368" s="5">
        <f t="shared" ca="1" si="22"/>
        <v>68.906631182080289</v>
      </c>
      <c r="I368" s="5">
        <f t="shared" ca="1" si="19"/>
        <v>68.906631182080289</v>
      </c>
      <c r="J368" s="5">
        <f t="shared" ca="1" si="21"/>
        <v>58.886347619405875</v>
      </c>
    </row>
    <row r="369" spans="1:10" x14ac:dyDescent="0.25">
      <c r="A369" vm="1987">
        <f ca="1"/>
        <v>44785</v>
      </c>
      <c r="B369" vm="1988">
        <f ca="1"/>
        <v>90.49</v>
      </c>
      <c r="C369" vm="1989">
        <f ca="1"/>
        <v>85.23</v>
      </c>
      <c r="D369" vm="1990">
        <f ca="1"/>
        <v>92.48</v>
      </c>
      <c r="E369" vm="1991">
        <f ca="1"/>
        <v>83.289900000000003</v>
      </c>
      <c r="F369" vm="1992">
        <f ca="1"/>
        <v>13755196</v>
      </c>
      <c r="G369" s="5">
        <f t="shared" ca="1" si="20"/>
        <v>46.291012838801684</v>
      </c>
      <c r="H369" s="5">
        <f t="shared" ca="1" si="22"/>
        <v>83.300066533599463</v>
      </c>
      <c r="I369" s="5">
        <f t="shared" ca="1" si="19"/>
        <v>83.300066533599463</v>
      </c>
      <c r="J369" s="5">
        <f t="shared" ca="1" si="21"/>
        <v>50.74175129500491</v>
      </c>
    </row>
    <row r="370" spans="1:10" x14ac:dyDescent="0.25">
      <c r="A370" vm="1993">
        <f ca="1"/>
        <v>44788</v>
      </c>
      <c r="B370" vm="1994">
        <f ca="1"/>
        <v>91.97</v>
      </c>
      <c r="C370" vm="1995">
        <f ca="1"/>
        <v>89.11</v>
      </c>
      <c r="D370" vm="1996">
        <f ca="1"/>
        <v>93.679900000000004</v>
      </c>
      <c r="E370" vm="1997">
        <f ca="1"/>
        <v>88.59</v>
      </c>
      <c r="F370" vm="1998">
        <f ca="1"/>
        <v>11001934</v>
      </c>
      <c r="G370" s="5">
        <f t="shared" ca="1" si="20"/>
        <v>56.847360912981458</v>
      </c>
      <c r="H370" s="5">
        <f t="shared" ca="1" si="22"/>
        <v>84.562388364378677</v>
      </c>
      <c r="I370" s="5">
        <f t="shared" ca="1" si="19"/>
        <v>86.58239077400755</v>
      </c>
      <c r="J370" s="5">
        <f t="shared" ca="1" si="21"/>
        <v>40.558036263183958</v>
      </c>
    </row>
    <row r="371" spans="1:10" x14ac:dyDescent="0.25">
      <c r="A371" vm="1999">
        <f ca="1"/>
        <v>44789</v>
      </c>
      <c r="B371" vm="2000">
        <f ca="1"/>
        <v>90.39</v>
      </c>
      <c r="C371" vm="2001">
        <f ca="1"/>
        <v>90.55</v>
      </c>
      <c r="D371" vm="2002">
        <f ca="1"/>
        <v>95.5</v>
      </c>
      <c r="E371" vm="2003">
        <f ca="1"/>
        <v>84.239699999999999</v>
      </c>
      <c r="F371" vm="2004">
        <f ca="1"/>
        <v>17055022</v>
      </c>
      <c r="G371" s="5">
        <f t="shared" ca="1" si="20"/>
        <v>45.577746077032828</v>
      </c>
      <c r="H371" s="5">
        <f t="shared" ca="1" si="22"/>
        <v>78.669275929549912</v>
      </c>
      <c r="I371" s="5">
        <f t="shared" ca="1" si="19"/>
        <v>83.078287868707037</v>
      </c>
      <c r="J371" s="5">
        <f t="shared" ca="1" si="21"/>
        <v>49.572039942938659</v>
      </c>
    </row>
    <row r="372" spans="1:10" x14ac:dyDescent="0.25">
      <c r="A372" vm="2005">
        <f ca="1"/>
        <v>44790</v>
      </c>
      <c r="B372" vm="2006">
        <f ca="1"/>
        <v>85.44</v>
      </c>
      <c r="C372" vm="2007">
        <f ca="1"/>
        <v>87.504999999999995</v>
      </c>
      <c r="D372" vm="2008">
        <f ca="1"/>
        <v>88.64</v>
      </c>
      <c r="E372" vm="2009">
        <f ca="1"/>
        <v>84.770399999999995</v>
      </c>
      <c r="F372" vm="2010">
        <f ca="1"/>
        <v>10697919</v>
      </c>
      <c r="G372" s="5">
        <f t="shared" ca="1" si="20"/>
        <v>14.201183431952641</v>
      </c>
      <c r="H372" s="5">
        <f t="shared" ca="1" si="22"/>
        <v>64.382785956964895</v>
      </c>
      <c r="I372" s="5">
        <f t="shared" ca="1" si="19"/>
        <v>72.100243956531386</v>
      </c>
      <c r="J372" s="5">
        <f t="shared" ca="1" si="21"/>
        <v>38.875430140655645</v>
      </c>
    </row>
    <row r="373" spans="1:10" x14ac:dyDescent="0.25">
      <c r="A373" vm="2011">
        <f ca="1"/>
        <v>44791</v>
      </c>
      <c r="B373" vm="2012">
        <f ca="1"/>
        <v>83.47</v>
      </c>
      <c r="C373" vm="2013">
        <f ca="1"/>
        <v>86.33</v>
      </c>
      <c r="D373" vm="2014">
        <f ca="1"/>
        <v>86.36</v>
      </c>
      <c r="E373" vm="2015">
        <f ca="1"/>
        <v>81.42</v>
      </c>
      <c r="F373" vm="2016">
        <f ca="1"/>
        <v>7923316</v>
      </c>
      <c r="G373" s="5">
        <f t="shared" ca="1" si="20"/>
        <v>0</v>
      </c>
      <c r="H373" s="5">
        <f t="shared" ca="1" si="22"/>
        <v>58.805209513023783</v>
      </c>
      <c r="I373" s="5">
        <f t="shared" ref="I373:I436" ca="1" si="23">((B373-MIN(B354:B373))/(MAX(B354:B373)-MIN(B354:B373)))*100</f>
        <v>67.73120425815037</v>
      </c>
      <c r="J373" s="5">
        <f t="shared" ca="1" si="21"/>
        <v>19.926309836328489</v>
      </c>
    </row>
    <row r="374" spans="1:10" x14ac:dyDescent="0.25">
      <c r="A374" vm="2017">
        <f ca="1"/>
        <v>44792</v>
      </c>
      <c r="B374" vm="2018">
        <f ca="1"/>
        <v>74.06</v>
      </c>
      <c r="C374" vm="2019">
        <f ca="1"/>
        <v>76</v>
      </c>
      <c r="D374" vm="2020">
        <f ca="1"/>
        <v>78.251300000000001</v>
      </c>
      <c r="E374" vm="2021">
        <f ca="1"/>
        <v>74.010000000000005</v>
      </c>
      <c r="F374" vm="2022">
        <f ca="1"/>
        <v>13727856</v>
      </c>
      <c r="G374" s="5">
        <f t="shared" ca="1" si="20"/>
        <v>0</v>
      </c>
      <c r="H374" s="5">
        <f t="shared" ca="1" si="22"/>
        <v>22.182526794413771</v>
      </c>
      <c r="I374" s="5">
        <f t="shared" ca="1" si="23"/>
        <v>46.86183189177202</v>
      </c>
      <c r="J374" s="5">
        <f t="shared" ca="1" si="21"/>
        <v>4.7337278106508807</v>
      </c>
    </row>
    <row r="375" spans="1:10" x14ac:dyDescent="0.25">
      <c r="A375" vm="2023">
        <f ca="1"/>
        <v>44795</v>
      </c>
      <c r="B375" vm="2024">
        <f ca="1"/>
        <v>71.47</v>
      </c>
      <c r="C375" vm="2025">
        <f ca="1"/>
        <v>70.91</v>
      </c>
      <c r="D375" vm="2026">
        <f ca="1"/>
        <v>74.94</v>
      </c>
      <c r="E375" vm="2027">
        <f ca="1"/>
        <v>70.290000000000006</v>
      </c>
      <c r="F375" vm="2028">
        <f ca="1"/>
        <v>9082357</v>
      </c>
      <c r="G375" s="5">
        <f t="shared" ca="1" si="20"/>
        <v>0</v>
      </c>
      <c r="H375" s="5">
        <f t="shared" ca="1" si="22"/>
        <v>0</v>
      </c>
      <c r="I375" s="5">
        <f t="shared" ca="1" si="23"/>
        <v>41.117764471057889</v>
      </c>
      <c r="J375" s="5">
        <f t="shared" ca="1" si="21"/>
        <v>0</v>
      </c>
    </row>
    <row r="376" spans="1:10" x14ac:dyDescent="0.25">
      <c r="A376" vm="2029">
        <f ca="1"/>
        <v>44796</v>
      </c>
      <c r="B376" vm="2030">
        <f ca="1"/>
        <v>71.180000000000007</v>
      </c>
      <c r="C376" vm="2031">
        <f ca="1"/>
        <v>71.95</v>
      </c>
      <c r="D376" vm="2032">
        <f ca="1"/>
        <v>76.41</v>
      </c>
      <c r="E376" vm="2033">
        <f ca="1"/>
        <v>70.599999999999994</v>
      </c>
      <c r="F376" vm="2034">
        <f ca="1"/>
        <v>9598286</v>
      </c>
      <c r="G376" s="5">
        <f t="shared" ca="1" si="20"/>
        <v>0</v>
      </c>
      <c r="H376" s="5">
        <f t="shared" ca="1" si="22"/>
        <v>0</v>
      </c>
      <c r="I376" s="5">
        <f t="shared" ca="1" si="23"/>
        <v>31.513141107425387</v>
      </c>
      <c r="J376" s="5">
        <f t="shared" ca="1" si="21"/>
        <v>0</v>
      </c>
    </row>
    <row r="377" spans="1:10" x14ac:dyDescent="0.25">
      <c r="A377" vm="2035">
        <f ca="1"/>
        <v>44797</v>
      </c>
      <c r="B377" vm="2036">
        <f ca="1"/>
        <v>71.48</v>
      </c>
      <c r="C377" vm="2037">
        <f ca="1"/>
        <v>71.88</v>
      </c>
      <c r="D377" vm="2038">
        <f ca="1"/>
        <v>74.319999999999993</v>
      </c>
      <c r="E377" vm="2039">
        <f ca="1"/>
        <v>70.709999999999994</v>
      </c>
      <c r="F377" vm="2040">
        <f ca="1"/>
        <v>6675538</v>
      </c>
      <c r="G377" s="5">
        <f t="shared" ca="1" si="20"/>
        <v>1.561686621551261</v>
      </c>
      <c r="H377" s="5">
        <f t="shared" ca="1" si="22"/>
        <v>1.1177347242920912</v>
      </c>
      <c r="I377" s="5">
        <f t="shared" ca="1" si="23"/>
        <v>25.803746155996659</v>
      </c>
      <c r="J377" s="5">
        <f t="shared" ca="1" si="21"/>
        <v>0.52056220718375368</v>
      </c>
    </row>
    <row r="378" spans="1:10" x14ac:dyDescent="0.25">
      <c r="A378" vm="2041">
        <f ca="1"/>
        <v>44798</v>
      </c>
      <c r="B378" vm="2042">
        <f ca="1"/>
        <v>71.37</v>
      </c>
      <c r="C378" vm="2043">
        <f ca="1"/>
        <v>71.84</v>
      </c>
      <c r="D378" vm="2044">
        <f ca="1"/>
        <v>72.45</v>
      </c>
      <c r="E378" vm="2045">
        <f ca="1"/>
        <v>68.52</v>
      </c>
      <c r="F378" vm="2046">
        <f ca="1"/>
        <v>8563518</v>
      </c>
      <c r="G378" s="5">
        <f t="shared" ca="1" si="20"/>
        <v>1.3323983169705318</v>
      </c>
      <c r="H378" s="5">
        <f t="shared" ca="1" si="22"/>
        <v>0.70789865871832258</v>
      </c>
      <c r="I378" s="5">
        <f t="shared" ca="1" si="23"/>
        <v>24.546998867497177</v>
      </c>
      <c r="J378" s="5">
        <f t="shared" ca="1" si="21"/>
        <v>0.96469497950726435</v>
      </c>
    </row>
    <row r="379" spans="1:10" x14ac:dyDescent="0.25">
      <c r="A379" vm="2047">
        <f ca="1"/>
        <v>44799</v>
      </c>
      <c r="B379" vm="2048">
        <f ca="1"/>
        <v>66.739999999999995</v>
      </c>
      <c r="C379" vm="2049">
        <f ca="1"/>
        <v>71.709999999999994</v>
      </c>
      <c r="D379" vm="2050">
        <f ca="1"/>
        <v>71.799899999999994</v>
      </c>
      <c r="E379" vm="2051">
        <f ca="1"/>
        <v>65.341899999999995</v>
      </c>
      <c r="F379" vm="2052">
        <f ca="1"/>
        <v>9797324</v>
      </c>
      <c r="G379" s="5">
        <f t="shared" ca="1" si="20"/>
        <v>0</v>
      </c>
      <c r="H379" s="5">
        <f t="shared" ca="1" si="22"/>
        <v>0</v>
      </c>
      <c r="I379" s="5">
        <f t="shared" ca="1" si="23"/>
        <v>11.438278595696469</v>
      </c>
      <c r="J379" s="5">
        <f t="shared" ca="1" si="21"/>
        <v>0.96469497950726435</v>
      </c>
    </row>
    <row r="380" spans="1:10" x14ac:dyDescent="0.25">
      <c r="A380" vm="2053">
        <f ca="1"/>
        <v>44802</v>
      </c>
      <c r="B380" vm="2054">
        <f ca="1"/>
        <v>66.34</v>
      </c>
      <c r="C380" vm="2055">
        <f ca="1"/>
        <v>65.510000000000005</v>
      </c>
      <c r="D380" vm="2056">
        <f ca="1"/>
        <v>69.400000000000006</v>
      </c>
      <c r="E380" vm="2057">
        <f ca="1"/>
        <v>65.459999999999994</v>
      </c>
      <c r="F380" vm="2058">
        <f ca="1"/>
        <v>7944062</v>
      </c>
      <c r="G380" s="5">
        <f t="shared" ca="1" si="20"/>
        <v>0</v>
      </c>
      <c r="H380" s="5">
        <f t="shared" ca="1" si="22"/>
        <v>0</v>
      </c>
      <c r="I380" s="5">
        <f t="shared" ca="1" si="23"/>
        <v>0</v>
      </c>
      <c r="J380" s="5">
        <f t="shared" ca="1" si="21"/>
        <v>0.44413277232351062</v>
      </c>
    </row>
    <row r="381" spans="1:10" x14ac:dyDescent="0.25">
      <c r="A381" vm="2059">
        <f ca="1"/>
        <v>44803</v>
      </c>
      <c r="B381" vm="2060">
        <f ca="1"/>
        <v>67.03</v>
      </c>
      <c r="C381" vm="2061">
        <f ca="1"/>
        <v>67.965000000000003</v>
      </c>
      <c r="D381" vm="2062">
        <f ca="1"/>
        <v>69.45</v>
      </c>
      <c r="E381" vm="2063">
        <f ca="1"/>
        <v>64.63</v>
      </c>
      <c r="F381" vm="2064">
        <f ca="1"/>
        <v>8293471</v>
      </c>
      <c r="G381" s="5">
        <f t="shared" ca="1" si="20"/>
        <v>13.424124513618633</v>
      </c>
      <c r="H381" s="5">
        <f t="shared" ca="1" si="22"/>
        <v>2.6921576277799368</v>
      </c>
      <c r="I381" s="5">
        <f t="shared" ca="1" si="23"/>
        <v>2.1780303030302961</v>
      </c>
      <c r="J381" s="5">
        <f t="shared" ca="1" si="21"/>
        <v>4.4747081712062107</v>
      </c>
    </row>
    <row r="382" spans="1:10" x14ac:dyDescent="0.25">
      <c r="A382" vm="2065">
        <f ca="1"/>
        <v>44804</v>
      </c>
      <c r="B382" vm="2066">
        <f ca="1"/>
        <v>66.8</v>
      </c>
      <c r="C382" vm="2067">
        <f ca="1"/>
        <v>68.7</v>
      </c>
      <c r="D382" vm="2068">
        <f ca="1"/>
        <v>70.38</v>
      </c>
      <c r="E382" vm="2069">
        <f ca="1"/>
        <v>66.658100000000005</v>
      </c>
      <c r="F382" vm="2070">
        <f ca="1"/>
        <v>6707941</v>
      </c>
      <c r="G382" s="5">
        <f t="shared" ca="1" si="20"/>
        <v>8.949416342412329</v>
      </c>
      <c r="H382" s="5">
        <f t="shared" ca="1" si="22"/>
        <v>1.7947717518532729</v>
      </c>
      <c r="I382" s="5">
        <f t="shared" ca="1" si="23"/>
        <v>1.4520202020201827</v>
      </c>
      <c r="J382" s="5">
        <f t="shared" ca="1" si="21"/>
        <v>7.4578469520103212</v>
      </c>
    </row>
    <row r="383" spans="1:10" x14ac:dyDescent="0.25">
      <c r="A383" vm="2071">
        <f ca="1"/>
        <v>44805</v>
      </c>
      <c r="B383" vm="2072">
        <f ca="1"/>
        <v>65.53</v>
      </c>
      <c r="C383" vm="2073">
        <f ca="1"/>
        <v>65.55</v>
      </c>
      <c r="D383" vm="2074">
        <f ca="1"/>
        <v>65.989999999999995</v>
      </c>
      <c r="E383" vm="2075">
        <f ca="1"/>
        <v>61.91</v>
      </c>
      <c r="F383" vm="2076">
        <f ca="1"/>
        <v>8046563</v>
      </c>
      <c r="G383" s="5">
        <f t="shared" ca="1" si="20"/>
        <v>0</v>
      </c>
      <c r="H383" s="5">
        <f t="shared" ca="1" si="22"/>
        <v>0</v>
      </c>
      <c r="I383" s="5">
        <f t="shared" ca="1" si="23"/>
        <v>0</v>
      </c>
      <c r="J383" s="5">
        <f t="shared" ca="1" si="21"/>
        <v>7.4578469520103212</v>
      </c>
    </row>
    <row r="384" spans="1:10" x14ac:dyDescent="0.25">
      <c r="A384" vm="2077">
        <f ca="1"/>
        <v>44806</v>
      </c>
      <c r="B384" vm="2078">
        <f ca="1"/>
        <v>65.260000000000005</v>
      </c>
      <c r="C384" vm="2079">
        <f ca="1"/>
        <v>67.709999999999994</v>
      </c>
      <c r="D384" vm="2080">
        <f ca="1"/>
        <v>68.14</v>
      </c>
      <c r="E384" vm="2081">
        <f ca="1"/>
        <v>63.82</v>
      </c>
      <c r="F384" vm="2082">
        <f ca="1"/>
        <v>6392835</v>
      </c>
      <c r="G384" s="5">
        <f t="shared" ca="1" si="20"/>
        <v>0</v>
      </c>
      <c r="H384" s="5">
        <f t="shared" ca="1" si="22"/>
        <v>0</v>
      </c>
      <c r="I384" s="5">
        <f t="shared" ca="1" si="23"/>
        <v>0</v>
      </c>
      <c r="J384" s="5">
        <f t="shared" ca="1" si="21"/>
        <v>2.9831387808041097</v>
      </c>
    </row>
    <row r="385" spans="1:10" x14ac:dyDescent="0.25">
      <c r="A385" vm="2083">
        <f ca="1"/>
        <v>44810</v>
      </c>
      <c r="B385" vm="2084">
        <f ca="1"/>
        <v>62.78</v>
      </c>
      <c r="C385" vm="2085">
        <f ca="1"/>
        <v>65.56</v>
      </c>
      <c r="D385" vm="2086">
        <f ca="1"/>
        <v>66.88</v>
      </c>
      <c r="E385" vm="2087">
        <f ca="1"/>
        <v>62.6</v>
      </c>
      <c r="F385" vm="2088">
        <f ca="1"/>
        <v>7478058</v>
      </c>
      <c r="G385" s="5">
        <f t="shared" ca="1" si="20"/>
        <v>0</v>
      </c>
      <c r="H385" s="5">
        <f t="shared" ca="1" si="22"/>
        <v>0</v>
      </c>
      <c r="I385" s="5">
        <f t="shared" ca="1" si="23"/>
        <v>0</v>
      </c>
      <c r="J385" s="5">
        <f t="shared" ca="1" si="21"/>
        <v>0</v>
      </c>
    </row>
    <row r="386" spans="1:10" x14ac:dyDescent="0.25">
      <c r="A386" vm="2089">
        <f ca="1"/>
        <v>44811</v>
      </c>
      <c r="B386" vm="2090">
        <f ca="1"/>
        <v>68.25</v>
      </c>
      <c r="C386" vm="2091">
        <f ca="1"/>
        <v>62</v>
      </c>
      <c r="D386" vm="2092">
        <f ca="1"/>
        <v>68.77</v>
      </c>
      <c r="E386" vm="2093">
        <f ca="1"/>
        <v>61.83</v>
      </c>
      <c r="F386" vm="2094">
        <f ca="1"/>
        <v>8408351</v>
      </c>
      <c r="G386" s="5">
        <f t="shared" ca="1" si="20"/>
        <v>100</v>
      </c>
      <c r="H386" s="5">
        <f t="shared" ca="1" si="22"/>
        <v>26.4378927017883</v>
      </c>
      <c r="I386" s="5">
        <f t="shared" ca="1" si="23"/>
        <v>17.442602040816325</v>
      </c>
      <c r="J386" s="5">
        <f t="shared" ca="1" si="21"/>
        <v>33.333333333333336</v>
      </c>
    </row>
    <row r="387" spans="1:10" x14ac:dyDescent="0.25">
      <c r="A387" vm="2095">
        <f ca="1"/>
        <v>44812</v>
      </c>
      <c r="B387" vm="2096">
        <f ca="1"/>
        <v>73.08</v>
      </c>
      <c r="C387" vm="2097">
        <f ca="1"/>
        <v>66.36</v>
      </c>
      <c r="D387" vm="2098">
        <f ca="1"/>
        <v>73.33</v>
      </c>
      <c r="E387" vm="1626">
        <f ca="1"/>
        <v>65.5</v>
      </c>
      <c r="F387" vm="2099">
        <f ca="1"/>
        <v>9241494</v>
      </c>
      <c r="G387" s="5">
        <f t="shared" ca="1" si="20"/>
        <v>100</v>
      </c>
      <c r="H387" s="5">
        <f t="shared" ca="1" si="22"/>
        <v>91.31205673758862</v>
      </c>
      <c r="I387" s="5">
        <f t="shared" ca="1" si="23"/>
        <v>35.286056868790681</v>
      </c>
      <c r="J387" s="5">
        <f t="shared" ca="1" si="21"/>
        <v>66.666666666666671</v>
      </c>
    </row>
    <row r="388" spans="1:10" x14ac:dyDescent="0.25">
      <c r="A388" vm="2100">
        <f ca="1"/>
        <v>44813</v>
      </c>
      <c r="B388" vm="2101">
        <f ca="1"/>
        <v>80.87</v>
      </c>
      <c r="C388" vm="2102">
        <f ca="1"/>
        <v>78.2</v>
      </c>
      <c r="D388" vm="2103">
        <f ca="1"/>
        <v>81.040000000000006</v>
      </c>
      <c r="E388" vm="2104">
        <f ca="1"/>
        <v>75.150000000000006</v>
      </c>
      <c r="F388" vm="2105">
        <f ca="1"/>
        <v>15393378</v>
      </c>
      <c r="G388" s="5">
        <f t="shared" ca="1" si="20"/>
        <v>100</v>
      </c>
      <c r="H388" s="5">
        <f t="shared" ca="1" si="22"/>
        <v>100</v>
      </c>
      <c r="I388" s="5">
        <f t="shared" ca="1" si="23"/>
        <v>61.973278520041134</v>
      </c>
      <c r="J388" s="5">
        <f t="shared" ca="1" si="21"/>
        <v>100</v>
      </c>
    </row>
    <row r="389" spans="1:10" x14ac:dyDescent="0.25">
      <c r="A389" vm="2106">
        <f ca="1"/>
        <v>44816</v>
      </c>
      <c r="B389" vm="2107">
        <f ca="1"/>
        <v>82.55</v>
      </c>
      <c r="C389" vm="2108">
        <f ca="1"/>
        <v>82.6</v>
      </c>
      <c r="D389" vm="2109">
        <f ca="1"/>
        <v>84.58</v>
      </c>
      <c r="E389" vm="2110">
        <f ca="1"/>
        <v>80.599999999999994</v>
      </c>
      <c r="F389" vm="2111">
        <f ca="1"/>
        <v>12554936</v>
      </c>
      <c r="G389" s="5">
        <f t="shared" ca="1" si="20"/>
        <v>100</v>
      </c>
      <c r="H389" s="5">
        <f t="shared" ca="1" si="22"/>
        <v>100</v>
      </c>
      <c r="I389" s="5">
        <f t="shared" ca="1" si="23"/>
        <v>67.72867420349435</v>
      </c>
      <c r="J389" s="5">
        <f t="shared" ca="1" si="21"/>
        <v>100</v>
      </c>
    </row>
    <row r="390" spans="1:10" x14ac:dyDescent="0.25">
      <c r="A390" vm="2112">
        <f ca="1"/>
        <v>44817</v>
      </c>
      <c r="B390" vm="2113">
        <f ca="1"/>
        <v>75.25</v>
      </c>
      <c r="C390" vm="2114">
        <f ca="1"/>
        <v>75.34</v>
      </c>
      <c r="D390" vm="2115">
        <f ca="1"/>
        <v>78.09</v>
      </c>
      <c r="E390" vm="2116">
        <f ca="1"/>
        <v>74.349999999999994</v>
      </c>
      <c r="F390" vm="2117">
        <f ca="1"/>
        <v>11235328</v>
      </c>
      <c r="G390" s="5">
        <f t="shared" ca="1" si="20"/>
        <v>63.075366717248357</v>
      </c>
      <c r="H390" s="5">
        <f t="shared" ca="1" si="22"/>
        <v>63.075366717248357</v>
      </c>
      <c r="I390" s="5">
        <f t="shared" ca="1" si="23"/>
        <v>45.16479536399855</v>
      </c>
      <c r="J390" s="5">
        <f t="shared" ca="1" si="21"/>
        <v>87.691788905749448</v>
      </c>
    </row>
    <row r="391" spans="1:10" x14ac:dyDescent="0.25">
      <c r="A391" vm="2118">
        <f ca="1"/>
        <v>44818</v>
      </c>
      <c r="B391" vm="2119">
        <f ca="1"/>
        <v>78.7</v>
      </c>
      <c r="C391" vm="2120">
        <f ca="1"/>
        <v>75.3</v>
      </c>
      <c r="D391" vm="2121">
        <f ca="1"/>
        <v>79.2</v>
      </c>
      <c r="E391" vm="1711">
        <f ca="1"/>
        <v>74.11</v>
      </c>
      <c r="F391" vm="2122">
        <f ca="1"/>
        <v>10840704</v>
      </c>
      <c r="G391" s="5">
        <f t="shared" ca="1" si="20"/>
        <v>80.526049570055676</v>
      </c>
      <c r="H391" s="5">
        <f t="shared" ca="1" si="22"/>
        <v>80.526049570055676</v>
      </c>
      <c r="I391" s="5">
        <f t="shared" ca="1" si="23"/>
        <v>70.255957634598431</v>
      </c>
      <c r="J391" s="5">
        <f t="shared" ca="1" si="21"/>
        <v>81.200472095768006</v>
      </c>
    </row>
    <row r="392" spans="1:10" x14ac:dyDescent="0.25">
      <c r="A392" vm="2123">
        <f ca="1"/>
        <v>44819</v>
      </c>
      <c r="B392" vm="2124">
        <f ca="1"/>
        <v>77.23</v>
      </c>
      <c r="C392" vm="2125">
        <f ca="1"/>
        <v>77.63</v>
      </c>
      <c r="D392" vm="2126">
        <f ca="1"/>
        <v>82</v>
      </c>
      <c r="E392" vm="2127">
        <f ca="1"/>
        <v>76.625</v>
      </c>
      <c r="F392" vm="2128">
        <f ca="1"/>
        <v>10950143</v>
      </c>
      <c r="G392" s="5">
        <f t="shared" ca="1" si="20"/>
        <v>62.797202797202836</v>
      </c>
      <c r="H392" s="5">
        <f t="shared" ca="1" si="22"/>
        <v>73.090541224076915</v>
      </c>
      <c r="I392" s="5">
        <f t="shared" ca="1" si="23"/>
        <v>69.840502658289054</v>
      </c>
      <c r="J392" s="5">
        <f t="shared" ca="1" si="21"/>
        <v>68.799539694835616</v>
      </c>
    </row>
    <row r="393" spans="1:10" x14ac:dyDescent="0.25">
      <c r="A393" vm="2129">
        <f ca="1"/>
        <v>44820</v>
      </c>
      <c r="B393" vm="2130">
        <f ca="1"/>
        <v>74</v>
      </c>
      <c r="C393" vm="2104">
        <f ca="1"/>
        <v>75.150000000000006</v>
      </c>
      <c r="D393" vm="2131">
        <f ca="1"/>
        <v>76.369900000000001</v>
      </c>
      <c r="E393" vm="2132">
        <f ca="1"/>
        <v>73.598200000000006</v>
      </c>
      <c r="F393" vm="2133">
        <f ca="1"/>
        <v>17088966</v>
      </c>
      <c r="G393" s="5">
        <f t="shared" ca="1" si="20"/>
        <v>9.7148891235480654</v>
      </c>
      <c r="H393" s="5">
        <f t="shared" ca="1" si="22"/>
        <v>56.752655538694995</v>
      </c>
      <c r="I393" s="5">
        <f t="shared" ca="1" si="23"/>
        <v>56.752655538694995</v>
      </c>
      <c r="J393" s="5">
        <f t="shared" ca="1" si="21"/>
        <v>51.012713830268858</v>
      </c>
    </row>
    <row r="394" spans="1:10" x14ac:dyDescent="0.25">
      <c r="A394" vm="2134">
        <f ca="1"/>
        <v>44823</v>
      </c>
      <c r="B394" vm="2135">
        <f ca="1"/>
        <v>69.930000000000007</v>
      </c>
      <c r="C394" vm="2037">
        <f ca="1"/>
        <v>71.88</v>
      </c>
      <c r="D394" vm="2136">
        <f ca="1"/>
        <v>72.540000000000006</v>
      </c>
      <c r="E394" vm="2137">
        <f ca="1"/>
        <v>67</v>
      </c>
      <c r="F394" vm="2138">
        <f ca="1"/>
        <v>13135272</v>
      </c>
      <c r="G394" s="5">
        <f t="shared" ca="1" si="20"/>
        <v>0</v>
      </c>
      <c r="H394" s="5">
        <f t="shared" ca="1" si="22"/>
        <v>36.165907941325273</v>
      </c>
      <c r="I394" s="5">
        <f t="shared" ca="1" si="23"/>
        <v>36.165907941325273</v>
      </c>
      <c r="J394" s="5">
        <f t="shared" ca="1" si="21"/>
        <v>24.170697306916967</v>
      </c>
    </row>
    <row r="395" spans="1:10" x14ac:dyDescent="0.25">
      <c r="A395" vm="2139">
        <f ca="1"/>
        <v>44824</v>
      </c>
      <c r="B395" vm="2140">
        <f ca="1"/>
        <v>67.94</v>
      </c>
      <c r="C395" vm="2141">
        <f ca="1"/>
        <v>68.09</v>
      </c>
      <c r="D395" vm="2142">
        <f ca="1"/>
        <v>69.8</v>
      </c>
      <c r="E395" vm="2143">
        <f ca="1"/>
        <v>66.17</v>
      </c>
      <c r="F395" vm="2144">
        <f ca="1"/>
        <v>7974478</v>
      </c>
      <c r="G395" s="5">
        <f t="shared" ca="1" si="20"/>
        <v>0</v>
      </c>
      <c r="H395" s="5">
        <f t="shared" ca="1" si="22"/>
        <v>26.100151745068274</v>
      </c>
      <c r="I395" s="5">
        <f t="shared" ca="1" si="23"/>
        <v>26.100151745068274</v>
      </c>
      <c r="J395" s="5">
        <f t="shared" ca="1" si="21"/>
        <v>3.2382963745160218</v>
      </c>
    </row>
    <row r="396" spans="1:10" x14ac:dyDescent="0.25">
      <c r="A396" vm="2145">
        <f ca="1"/>
        <v>44825</v>
      </c>
      <c r="B396" vm="2146">
        <f ca="1"/>
        <v>67.64</v>
      </c>
      <c r="C396" vm="2147">
        <f ca="1"/>
        <v>68.900000000000006</v>
      </c>
      <c r="D396" vm="2148">
        <f ca="1"/>
        <v>72.239999999999995</v>
      </c>
      <c r="E396" vm="2149">
        <f ca="1"/>
        <v>67.430099999999996</v>
      </c>
      <c r="F396" vm="2150">
        <f ca="1"/>
        <v>12344591</v>
      </c>
      <c r="G396" s="5">
        <f t="shared" ca="1" si="20"/>
        <v>0</v>
      </c>
      <c r="H396" s="5">
        <f t="shared" ca="1" si="22"/>
        <v>24.582701062215481</v>
      </c>
      <c r="I396" s="5">
        <f t="shared" ca="1" si="23"/>
        <v>24.582701062215481</v>
      </c>
      <c r="J396" s="5">
        <f t="shared" ca="1" si="21"/>
        <v>0</v>
      </c>
    </row>
    <row r="397" spans="1:10" x14ac:dyDescent="0.25">
      <c r="A397" vm="2151">
        <f ca="1"/>
        <v>44826</v>
      </c>
      <c r="B397" vm="2152">
        <f ca="1"/>
        <v>62.94</v>
      </c>
      <c r="C397" vm="2153">
        <f ca="1"/>
        <v>67.400000000000006</v>
      </c>
      <c r="D397" vm="2154">
        <f ca="1"/>
        <v>68.98</v>
      </c>
      <c r="E397" vm="2155">
        <f ca="1"/>
        <v>62.31</v>
      </c>
      <c r="F397" vm="2156">
        <f ca="1"/>
        <v>11156949</v>
      </c>
      <c r="G397" s="5">
        <f t="shared" ca="1" si="20"/>
        <v>0</v>
      </c>
      <c r="H397" s="5">
        <f t="shared" ca="1" si="22"/>
        <v>0.80930703085481337</v>
      </c>
      <c r="I397" s="5">
        <f t="shared" ca="1" si="23"/>
        <v>0.80930703085481337</v>
      </c>
      <c r="J397" s="5">
        <f t="shared" ca="1" si="21"/>
        <v>0</v>
      </c>
    </row>
    <row r="398" spans="1:10" x14ac:dyDescent="0.25">
      <c r="A398" vm="2157">
        <f ca="1"/>
        <v>44827</v>
      </c>
      <c r="B398" vm="2158">
        <f ca="1"/>
        <v>61.88</v>
      </c>
      <c r="C398" vm="2159">
        <f ca="1"/>
        <v>61.56</v>
      </c>
      <c r="D398" vm="2160">
        <f ca="1"/>
        <v>63.15</v>
      </c>
      <c r="E398" vm="2161">
        <f ca="1"/>
        <v>59.434699999999999</v>
      </c>
      <c r="F398" vm="2162">
        <f ca="1"/>
        <v>10932912</v>
      </c>
      <c r="G398" s="5">
        <f t="shared" ca="1" si="20"/>
        <v>0</v>
      </c>
      <c r="H398" s="5">
        <f t="shared" ca="1" si="22"/>
        <v>0</v>
      </c>
      <c r="I398" s="5">
        <f t="shared" ca="1" si="23"/>
        <v>0</v>
      </c>
      <c r="J398" s="5">
        <f t="shared" ca="1" si="21"/>
        <v>0</v>
      </c>
    </row>
    <row r="399" spans="1:10" x14ac:dyDescent="0.25">
      <c r="A399" vm="2163">
        <f ca="1"/>
        <v>44830</v>
      </c>
      <c r="B399" vm="2164">
        <f ca="1"/>
        <v>62.28</v>
      </c>
      <c r="C399" vm="2165">
        <f ca="1"/>
        <v>62.98</v>
      </c>
      <c r="D399" vm="2166">
        <f ca="1"/>
        <v>66.33</v>
      </c>
      <c r="E399" vm="2167">
        <f ca="1"/>
        <v>62.18</v>
      </c>
      <c r="F399" vm="2168">
        <f ca="1"/>
        <v>9562579</v>
      </c>
      <c r="G399" s="5">
        <f t="shared" ca="1" si="20"/>
        <v>3.3003300330032896</v>
      </c>
      <c r="H399" s="5">
        <f t="shared" ca="1" si="22"/>
        <v>1.9351717464924947</v>
      </c>
      <c r="I399" s="5">
        <f t="shared" ca="1" si="23"/>
        <v>1.9351717464924947</v>
      </c>
      <c r="J399" s="5">
        <f t="shared" ca="1" si="21"/>
        <v>1.1001100110010966</v>
      </c>
    </row>
    <row r="400" spans="1:10" x14ac:dyDescent="0.25">
      <c r="A400" vm="2169">
        <f ca="1"/>
        <v>44831</v>
      </c>
      <c r="B400" vm="2170">
        <f ca="1"/>
        <v>63.05</v>
      </c>
      <c r="C400" vm="2171">
        <f ca="1"/>
        <v>65.290000000000006</v>
      </c>
      <c r="D400" vm="2172">
        <f ca="1"/>
        <v>67.55</v>
      </c>
      <c r="E400" vm="2173">
        <f ca="1"/>
        <v>61.8842</v>
      </c>
      <c r="F400" vm="2174">
        <f ca="1"/>
        <v>11860469</v>
      </c>
      <c r="G400" s="5">
        <f t="shared" ca="1" si="20"/>
        <v>14.534161490683156</v>
      </c>
      <c r="H400" s="5">
        <f t="shared" ca="1" si="22"/>
        <v>5.6603773584905408</v>
      </c>
      <c r="I400" s="5">
        <f t="shared" ca="1" si="23"/>
        <v>5.6603773584905408</v>
      </c>
      <c r="J400" s="5">
        <f t="shared" ca="1" si="21"/>
        <v>5.9448305078954817</v>
      </c>
    </row>
    <row r="401" spans="1:10" x14ac:dyDescent="0.25">
      <c r="A401" vm="2175">
        <f ca="1"/>
        <v>44832</v>
      </c>
      <c r="B401" vm="1716">
        <f ca="1"/>
        <v>67.31</v>
      </c>
      <c r="C401" vm="2176">
        <f ca="1"/>
        <v>62.8</v>
      </c>
      <c r="D401" vm="2177">
        <f ca="1"/>
        <v>67.739999999999995</v>
      </c>
      <c r="E401" vm="2178">
        <f ca="1"/>
        <v>62.76</v>
      </c>
      <c r="F401" vm="2179">
        <f ca="1"/>
        <v>8482667</v>
      </c>
      <c r="G401" s="5">
        <f t="shared" ca="1" si="20"/>
        <v>89.603960396039668</v>
      </c>
      <c r="H401" s="5">
        <f t="shared" ca="1" si="22"/>
        <v>26.269956458635708</v>
      </c>
      <c r="I401" s="5">
        <f t="shared" ca="1" si="23"/>
        <v>26.269956458635708</v>
      </c>
      <c r="J401" s="5">
        <f t="shared" ca="1" si="21"/>
        <v>35.812817306575369</v>
      </c>
    </row>
    <row r="402" spans="1:10" x14ac:dyDescent="0.25">
      <c r="A402" vm="2180">
        <f ca="1"/>
        <v>44833</v>
      </c>
      <c r="B402" vm="1644">
        <f ca="1"/>
        <v>61.94</v>
      </c>
      <c r="C402" vm="2181">
        <f ca="1"/>
        <v>64.62</v>
      </c>
      <c r="D402" vm="2182">
        <f ca="1"/>
        <v>65.03</v>
      </c>
      <c r="E402" vm="2183">
        <f ca="1"/>
        <v>60.26</v>
      </c>
      <c r="F402" vm="2184">
        <f ca="1"/>
        <v>11508191</v>
      </c>
      <c r="G402" s="5">
        <f t="shared" ca="1" si="20"/>
        <v>1.0416666666665833</v>
      </c>
      <c r="H402" s="5">
        <f t="shared" ca="1" si="22"/>
        <v>0.29027576197385191</v>
      </c>
      <c r="I402" s="5">
        <f t="shared" ca="1" si="23"/>
        <v>0.29027576197385191</v>
      </c>
      <c r="J402" s="5">
        <f t="shared" ca="1" si="21"/>
        <v>35.059929517796469</v>
      </c>
    </row>
    <row r="403" spans="1:10" x14ac:dyDescent="0.25">
      <c r="A403" vm="2185">
        <f ca="1"/>
        <v>44834</v>
      </c>
      <c r="B403" vm="2186">
        <f ca="1"/>
        <v>64.489999999999995</v>
      </c>
      <c r="C403" vm="2187">
        <f ca="1"/>
        <v>61.25</v>
      </c>
      <c r="D403" vm="2188">
        <f ca="1"/>
        <v>67.59</v>
      </c>
      <c r="E403" vm="2189">
        <f ca="1"/>
        <v>61.073700000000002</v>
      </c>
      <c r="F403" vm="2190">
        <f ca="1"/>
        <v>10210275</v>
      </c>
      <c r="G403" s="5">
        <f t="shared" ca="1" si="20"/>
        <v>48.066298342541295</v>
      </c>
      <c r="H403" s="5">
        <f t="shared" ca="1" si="22"/>
        <v>15.517241379310299</v>
      </c>
      <c r="I403" s="5">
        <f t="shared" ca="1" si="23"/>
        <v>12.626995645863538</v>
      </c>
      <c r="J403" s="5">
        <f t="shared" ca="1" si="21"/>
        <v>46.237308468415847</v>
      </c>
    </row>
    <row r="404" spans="1:10" x14ac:dyDescent="0.25">
      <c r="A404" vm="2191">
        <f ca="1"/>
        <v>44837</v>
      </c>
      <c r="B404" vm="2192">
        <f ca="1"/>
        <v>65.95</v>
      </c>
      <c r="C404" vm="2193">
        <f ca="1"/>
        <v>64.95</v>
      </c>
      <c r="D404" vm="2194">
        <f ca="1"/>
        <v>67.86</v>
      </c>
      <c r="E404" vm="2195">
        <f ca="1"/>
        <v>61.92</v>
      </c>
      <c r="F404" vm="2196">
        <f ca="1"/>
        <v>10949180</v>
      </c>
      <c r="G404" s="5">
        <f t="shared" ca="1" si="20"/>
        <v>74.953959484346228</v>
      </c>
      <c r="H404" s="5">
        <f t="shared" ca="1" si="22"/>
        <v>24.197384066587396</v>
      </c>
      <c r="I404" s="5">
        <f t="shared" ca="1" si="23"/>
        <v>19.690372520561205</v>
      </c>
      <c r="J404" s="5">
        <f t="shared" ca="1" si="21"/>
        <v>41.353974831184701</v>
      </c>
    </row>
    <row r="405" spans="1:10" x14ac:dyDescent="0.25">
      <c r="A405" vm="2197">
        <f ca="1"/>
        <v>44838</v>
      </c>
      <c r="B405" vm="2198">
        <f ca="1"/>
        <v>74.5</v>
      </c>
      <c r="C405" vm="1902">
        <f ca="1"/>
        <v>69.09</v>
      </c>
      <c r="D405" vm="2199">
        <f ca="1"/>
        <v>74.63</v>
      </c>
      <c r="E405" vm="1728">
        <f ca="1"/>
        <v>69.08</v>
      </c>
      <c r="F405" vm="2200">
        <f ca="1"/>
        <v>11881433</v>
      </c>
      <c r="G405" s="5">
        <f t="shared" ca="1" si="20"/>
        <v>100</v>
      </c>
      <c r="H405" s="5">
        <f t="shared" ca="1" si="22"/>
        <v>82.214983713355025</v>
      </c>
      <c r="I405" s="5">
        <f t="shared" ca="1" si="23"/>
        <v>61.054668601838415</v>
      </c>
      <c r="J405" s="5">
        <f t="shared" ca="1" si="21"/>
        <v>74.340085942295843</v>
      </c>
    </row>
    <row r="406" spans="1:10" x14ac:dyDescent="0.25">
      <c r="A406" vm="2201">
        <f ca="1"/>
        <v>44839</v>
      </c>
      <c r="B406" vm="2202">
        <f ca="1"/>
        <v>72.97</v>
      </c>
      <c r="C406" vm="2203">
        <f ca="1"/>
        <v>71.8</v>
      </c>
      <c r="D406" vm="2204">
        <f ca="1"/>
        <v>73.478200000000001</v>
      </c>
      <c r="E406" vm="2205">
        <f ca="1"/>
        <v>69.28</v>
      </c>
      <c r="F406" vm="2206">
        <f ca="1"/>
        <v>9222677</v>
      </c>
      <c r="G406" s="5">
        <f t="shared" ca="1" si="20"/>
        <v>87.818471337579609</v>
      </c>
      <c r="H406" s="5">
        <f t="shared" ca="1" si="22"/>
        <v>87.876386687797137</v>
      </c>
      <c r="I406" s="5">
        <f t="shared" ca="1" si="23"/>
        <v>53.652636671504595</v>
      </c>
      <c r="J406" s="5">
        <f t="shared" ca="1" si="21"/>
        <v>87.590810273975265</v>
      </c>
    </row>
    <row r="407" spans="1:10" x14ac:dyDescent="0.25">
      <c r="A407" vm="2207">
        <f ca="1"/>
        <v>44840</v>
      </c>
      <c r="B407" vm="2208">
        <f ca="1"/>
        <v>73.91</v>
      </c>
      <c r="C407" vm="2209">
        <f ca="1"/>
        <v>73.069999999999993</v>
      </c>
      <c r="D407" vm="2210">
        <f ca="1"/>
        <v>76.2774</v>
      </c>
      <c r="E407" vm="2211">
        <f ca="1"/>
        <v>71.340500000000006</v>
      </c>
      <c r="F407" vm="2212">
        <f ca="1"/>
        <v>11103663</v>
      </c>
      <c r="G407" s="5">
        <f t="shared" ca="1" si="20"/>
        <v>95.302547770700613</v>
      </c>
      <c r="H407" s="5">
        <f t="shared" ca="1" si="22"/>
        <v>95.324881141045935</v>
      </c>
      <c r="I407" s="5">
        <f t="shared" ca="1" si="23"/>
        <v>58.200290275761958</v>
      </c>
      <c r="J407" s="5">
        <f t="shared" ca="1" si="21"/>
        <v>94.373673036093408</v>
      </c>
    </row>
    <row r="408" spans="1:10" x14ac:dyDescent="0.25">
      <c r="A408" vm="2213">
        <f ca="1"/>
        <v>44841</v>
      </c>
      <c r="B408" vm="2137">
        <f ca="1"/>
        <v>67</v>
      </c>
      <c r="C408" vm="2214">
        <f ca="1"/>
        <v>70.849999999999994</v>
      </c>
      <c r="D408" vm="2215">
        <f ca="1"/>
        <v>71.099999999999994</v>
      </c>
      <c r="E408" vm="1626">
        <f ca="1"/>
        <v>65.5</v>
      </c>
      <c r="F408" vm="2216">
        <f ca="1"/>
        <v>11427931</v>
      </c>
      <c r="G408" s="5">
        <f t="shared" ca="1" si="20"/>
        <v>40.286624203821667</v>
      </c>
      <c r="H408" s="5">
        <f t="shared" ca="1" si="22"/>
        <v>40.570522979397772</v>
      </c>
      <c r="I408" s="5">
        <f t="shared" ca="1" si="23"/>
        <v>24.770198355104007</v>
      </c>
      <c r="J408" s="5">
        <f t="shared" ca="1" si="21"/>
        <v>74.469214437367299</v>
      </c>
    </row>
    <row r="409" spans="1:10" x14ac:dyDescent="0.25">
      <c r="A409" vm="2217">
        <f ca="1"/>
        <v>44844</v>
      </c>
      <c r="B409" vm="2218">
        <f ca="1"/>
        <v>67.040000000000006</v>
      </c>
      <c r="C409" vm="2219">
        <f ca="1"/>
        <v>67.58</v>
      </c>
      <c r="D409" vm="1624">
        <f ca="1"/>
        <v>69.260000000000005</v>
      </c>
      <c r="E409" vm="2220">
        <f ca="1"/>
        <v>65.430099999999996</v>
      </c>
      <c r="F409" vm="2221">
        <f ca="1"/>
        <v>7713993</v>
      </c>
      <c r="G409" s="5">
        <f t="shared" ca="1" si="20"/>
        <v>25.474525474525578</v>
      </c>
      <c r="H409" s="5">
        <f t="shared" ca="1" si="22"/>
        <v>40.887480190174365</v>
      </c>
      <c r="I409" s="5">
        <f t="shared" ca="1" si="23"/>
        <v>30.677764565992888</v>
      </c>
      <c r="J409" s="5">
        <f t="shared" ca="1" si="21"/>
        <v>53.687899149682629</v>
      </c>
    </row>
    <row r="410" spans="1:10" x14ac:dyDescent="0.25">
      <c r="A410" vm="2222">
        <f ca="1"/>
        <v>44845</v>
      </c>
      <c r="B410" vm="2223">
        <f ca="1"/>
        <v>70.16</v>
      </c>
      <c r="C410" vm="1950">
        <f ca="1"/>
        <v>67.61</v>
      </c>
      <c r="D410" vm="2224">
        <f ca="1"/>
        <v>72.69</v>
      </c>
      <c r="E410" vm="2225">
        <f ca="1"/>
        <v>65.025000000000006</v>
      </c>
      <c r="F410" vm="2226">
        <f ca="1"/>
        <v>17705645</v>
      </c>
      <c r="G410" s="5">
        <f t="shared" ca="1" si="20"/>
        <v>49.239766081871288</v>
      </c>
      <c r="H410" s="5">
        <f t="shared" ca="1" si="22"/>
        <v>65.610142630744818</v>
      </c>
      <c r="I410" s="5">
        <f t="shared" ca="1" si="23"/>
        <v>49.227110582639675</v>
      </c>
      <c r="J410" s="5">
        <f t="shared" ca="1" si="21"/>
        <v>38.333638586739511</v>
      </c>
    </row>
    <row r="411" spans="1:10" x14ac:dyDescent="0.25">
      <c r="A411" vm="2227">
        <f ca="1"/>
        <v>44846</v>
      </c>
      <c r="B411" vm="2228">
        <f ca="1"/>
        <v>69.95</v>
      </c>
      <c r="C411" vm="2229">
        <f ca="1"/>
        <v>69.739999999999995</v>
      </c>
      <c r="D411" vm="2230">
        <f ca="1"/>
        <v>71.849999999999994</v>
      </c>
      <c r="E411" vm="2231">
        <f ca="1"/>
        <v>67.819999999999993</v>
      </c>
      <c r="F411" vm="2232">
        <f ca="1"/>
        <v>8998949</v>
      </c>
      <c r="G411" s="5">
        <f t="shared" ca="1" si="20"/>
        <v>39.333333333333371</v>
      </c>
      <c r="H411" s="5">
        <f t="shared" ca="1" si="22"/>
        <v>63.946117274168003</v>
      </c>
      <c r="I411" s="5">
        <f t="shared" ca="1" si="23"/>
        <v>52.573289902280131</v>
      </c>
      <c r="J411" s="5">
        <f t="shared" ca="1" si="21"/>
        <v>38.015874963243412</v>
      </c>
    </row>
    <row r="412" spans="1:10" x14ac:dyDescent="0.25">
      <c r="A412" vm="2233">
        <f ca="1"/>
        <v>44847</v>
      </c>
      <c r="B412" vm="1624">
        <f ca="1"/>
        <v>69.260000000000005</v>
      </c>
      <c r="C412" vm="2234">
        <f ca="1"/>
        <v>63.66</v>
      </c>
      <c r="D412" vm="2235">
        <f ca="1"/>
        <v>69.63</v>
      </c>
      <c r="E412" vm="2236">
        <f ca="1"/>
        <v>61.06</v>
      </c>
      <c r="F412" vm="2237">
        <f ca="1"/>
        <v>18341964</v>
      </c>
      <c r="G412" s="5">
        <f t="shared" ca="1" si="20"/>
        <v>32.706222865412535</v>
      </c>
      <c r="H412" s="5">
        <f t="shared" ca="1" si="22"/>
        <v>58.28025477707012</v>
      </c>
      <c r="I412" s="5">
        <f t="shared" ca="1" si="23"/>
        <v>58.478605388272619</v>
      </c>
      <c r="J412" s="5">
        <f t="shared" ca="1" si="21"/>
        <v>40.426440760205736</v>
      </c>
    </row>
    <row r="413" spans="1:10" x14ac:dyDescent="0.25">
      <c r="A413" vm="2238">
        <f ca="1"/>
        <v>44848</v>
      </c>
      <c r="B413" vm="2239">
        <f ca="1"/>
        <v>63.59</v>
      </c>
      <c r="C413" vm="2230">
        <f ca="1"/>
        <v>71.849999999999994</v>
      </c>
      <c r="D413" vm="2240">
        <f ca="1"/>
        <v>73.790000000000006</v>
      </c>
      <c r="E413" vm="1877">
        <f ca="1"/>
        <v>63.38</v>
      </c>
      <c r="F413" vm="2241">
        <f ca="1"/>
        <v>13711603</v>
      </c>
      <c r="G413" s="5">
        <f t="shared" ca="1" si="20"/>
        <v>0</v>
      </c>
      <c r="H413" s="5">
        <f t="shared" ca="1" si="22"/>
        <v>13.136942675159279</v>
      </c>
      <c r="I413" s="5">
        <f t="shared" ca="1" si="23"/>
        <v>13.549920760697315</v>
      </c>
      <c r="J413" s="5">
        <f t="shared" ca="1" si="21"/>
        <v>24.013185399581971</v>
      </c>
    </row>
    <row r="414" spans="1:10" x14ac:dyDescent="0.25">
      <c r="A414" vm="2242">
        <f ca="1"/>
        <v>44851</v>
      </c>
      <c r="B414" vm="2243">
        <f ca="1"/>
        <v>69.17</v>
      </c>
      <c r="C414" vm="2244">
        <f ca="1"/>
        <v>66.48</v>
      </c>
      <c r="D414" vm="2245">
        <f ca="1"/>
        <v>70.95</v>
      </c>
      <c r="E414" vm="2054">
        <f ca="1"/>
        <v>66.34</v>
      </c>
      <c r="F414" vm="2246">
        <f ca="1"/>
        <v>11263274</v>
      </c>
      <c r="G414" s="5">
        <f t="shared" ca="1" si="20"/>
        <v>84.931506849315127</v>
      </c>
      <c r="H414" s="5">
        <f t="shared" ca="1" si="22"/>
        <v>57.563694267515942</v>
      </c>
      <c r="I414" s="5">
        <f t="shared" ca="1" si="23"/>
        <v>57.765451664025356</v>
      </c>
      <c r="J414" s="5">
        <f t="shared" ca="1" si="21"/>
        <v>39.212576571575887</v>
      </c>
    </row>
    <row r="415" spans="1:10" x14ac:dyDescent="0.25">
      <c r="A415" vm="2247">
        <f ca="1"/>
        <v>44852</v>
      </c>
      <c r="B415" vm="2248">
        <f ca="1"/>
        <v>66.209999999999994</v>
      </c>
      <c r="C415" vm="2249">
        <f ca="1"/>
        <v>72.900000000000006</v>
      </c>
      <c r="D415" vm="2250">
        <f ca="1"/>
        <v>73.900000000000006</v>
      </c>
      <c r="E415" vm="2251">
        <f ca="1"/>
        <v>65.3</v>
      </c>
      <c r="F415" vm="2252">
        <f ca="1"/>
        <v>13874738</v>
      </c>
      <c r="G415" s="5">
        <f t="shared" ca="1" si="20"/>
        <v>39.878234398782233</v>
      </c>
      <c r="H415" s="5">
        <f t="shared" ca="1" si="22"/>
        <v>33.996815286624162</v>
      </c>
      <c r="I415" s="5">
        <f t="shared" ca="1" si="23"/>
        <v>34.310618066560949</v>
      </c>
      <c r="J415" s="5">
        <f t="shared" ca="1" si="21"/>
        <v>41.60324708269912</v>
      </c>
    </row>
    <row r="416" spans="1:10" x14ac:dyDescent="0.25">
      <c r="A416" vm="2253">
        <f ca="1"/>
        <v>44853</v>
      </c>
      <c r="B416" vm="2254">
        <f ca="1"/>
        <v>63.19</v>
      </c>
      <c r="C416" vm="2255">
        <f ca="1"/>
        <v>64.819999999999993</v>
      </c>
      <c r="D416" vm="2256">
        <f ca="1"/>
        <v>66.89</v>
      </c>
      <c r="E416" vm="2257">
        <f ca="1"/>
        <v>62.5518</v>
      </c>
      <c r="F416" vm="2258">
        <f ca="1"/>
        <v>8601141</v>
      </c>
      <c r="G416" s="5">
        <f t="shared" ca="1" si="20"/>
        <v>0</v>
      </c>
      <c r="H416" s="5">
        <f t="shared" ca="1" si="22"/>
        <v>0</v>
      </c>
      <c r="I416" s="5">
        <f t="shared" ca="1" si="23"/>
        <v>10.380348652931819</v>
      </c>
      <c r="J416" s="5">
        <f t="shared" ca="1" si="21"/>
        <v>41.60324708269912</v>
      </c>
    </row>
    <row r="417" spans="1:10" x14ac:dyDescent="0.25">
      <c r="A417" vm="2259">
        <f ca="1"/>
        <v>44854</v>
      </c>
      <c r="B417" vm="2239">
        <f ca="1"/>
        <v>63.59</v>
      </c>
      <c r="C417" vm="2260">
        <f ca="1"/>
        <v>63.14</v>
      </c>
      <c r="D417" vm="2261">
        <f ca="1"/>
        <v>67.430000000000007</v>
      </c>
      <c r="E417" vm="1935">
        <f ca="1"/>
        <v>62.7</v>
      </c>
      <c r="F417" vm="2262">
        <f ca="1"/>
        <v>8938669</v>
      </c>
      <c r="G417" s="5">
        <f t="shared" ca="1" si="20"/>
        <v>5.9171597633136885</v>
      </c>
      <c r="H417" s="5">
        <f t="shared" ca="1" si="22"/>
        <v>3.536693191865655</v>
      </c>
      <c r="I417" s="5">
        <f t="shared" ca="1" si="23"/>
        <v>13.549920760697315</v>
      </c>
      <c r="J417" s="5">
        <f t="shared" ca="1" si="21"/>
        <v>15.265131387365308</v>
      </c>
    </row>
    <row r="418" spans="1:10" x14ac:dyDescent="0.25">
      <c r="A418" vm="2263">
        <f ca="1"/>
        <v>44855</v>
      </c>
      <c r="B418" vm="2264">
        <f ca="1"/>
        <v>66.38</v>
      </c>
      <c r="C418" vm="2265">
        <f ca="1"/>
        <v>63.4</v>
      </c>
      <c r="D418" vm="2266">
        <f ca="1"/>
        <v>66.63</v>
      </c>
      <c r="E418" vm="1629">
        <f ca="1"/>
        <v>61.7</v>
      </c>
      <c r="F418" vm="2267">
        <f ca="1"/>
        <v>9156365</v>
      </c>
      <c r="G418" s="5">
        <f t="shared" ca="1" si="20"/>
        <v>52.55354200988458</v>
      </c>
      <c r="H418" s="5">
        <f t="shared" ca="1" si="22"/>
        <v>28.205128205128176</v>
      </c>
      <c r="I418" s="5">
        <f t="shared" ca="1" si="23"/>
        <v>35.350318471337552</v>
      </c>
      <c r="J418" s="5">
        <f t="shared" ca="1" si="21"/>
        <v>19.490233924399423</v>
      </c>
    </row>
    <row r="419" spans="1:10" x14ac:dyDescent="0.25">
      <c r="A419" vm="2268">
        <f ca="1"/>
        <v>44858</v>
      </c>
      <c r="B419" vm="2269">
        <f ca="1"/>
        <v>66.39</v>
      </c>
      <c r="C419" vm="2153">
        <f ca="1"/>
        <v>67.400000000000006</v>
      </c>
      <c r="D419" vm="2270">
        <f ca="1"/>
        <v>68.150000000000006</v>
      </c>
      <c r="E419" vm="2271">
        <f ca="1"/>
        <v>63.68</v>
      </c>
      <c r="F419" vm="2272">
        <f ca="1"/>
        <v>8111715</v>
      </c>
      <c r="G419" s="5">
        <f t="shared" ca="1" si="20"/>
        <v>53.511705685618736</v>
      </c>
      <c r="H419" s="5">
        <f t="shared" ca="1" si="22"/>
        <v>29.850746268656746</v>
      </c>
      <c r="I419" s="5">
        <f t="shared" ca="1" si="23"/>
        <v>35.429936305732504</v>
      </c>
      <c r="J419" s="5">
        <f t="shared" ca="1" si="21"/>
        <v>37.327469152939003</v>
      </c>
    </row>
    <row r="420" spans="1:10" x14ac:dyDescent="0.25">
      <c r="A420" vm="2273">
        <f ca="1"/>
        <v>44859</v>
      </c>
      <c r="B420" vm="2274">
        <f ca="1"/>
        <v>75.05</v>
      </c>
      <c r="C420" vm="2275">
        <f ca="1"/>
        <v>67.010000000000005</v>
      </c>
      <c r="D420" vm="2276">
        <f ca="1"/>
        <v>75.400000000000006</v>
      </c>
      <c r="E420" vm="2277">
        <f ca="1"/>
        <v>66.959999999999994</v>
      </c>
      <c r="F420" vm="2278">
        <f ca="1"/>
        <v>14446936</v>
      </c>
      <c r="G420" s="5">
        <f t="shared" ca="1" si="20"/>
        <v>100</v>
      </c>
      <c r="H420" s="5">
        <f t="shared" ca="1" si="22"/>
        <v>100</v>
      </c>
      <c r="I420" s="5">
        <f t="shared" ca="1" si="23"/>
        <v>100</v>
      </c>
      <c r="J420" s="5">
        <f t="shared" ca="1" si="21"/>
        <v>68.688415898501106</v>
      </c>
    </row>
    <row r="421" spans="1:10" x14ac:dyDescent="0.25">
      <c r="A421" vm="2279">
        <f ca="1"/>
        <v>44860</v>
      </c>
      <c r="B421" vm="2280">
        <f ca="1"/>
        <v>73.81</v>
      </c>
      <c r="C421" vm="2281">
        <f ca="1"/>
        <v>75.28</v>
      </c>
      <c r="D421" vm="2282">
        <f ca="1"/>
        <v>78.290000000000006</v>
      </c>
      <c r="E421" vm="2283">
        <f ca="1"/>
        <v>73.100099999999998</v>
      </c>
      <c r="F421" vm="2284">
        <f ca="1"/>
        <v>14148193</v>
      </c>
      <c r="G421" s="5">
        <f t="shared" ca="1" si="20"/>
        <v>89.54468802698149</v>
      </c>
      <c r="H421" s="5">
        <f t="shared" ca="1" si="22"/>
        <v>89.54468802698149</v>
      </c>
      <c r="I421" s="5">
        <f t="shared" ca="1" si="23"/>
        <v>90.541571319603392</v>
      </c>
      <c r="J421" s="5">
        <f t="shared" ca="1" si="21"/>
        <v>81.018797904200071</v>
      </c>
    </row>
    <row r="422" spans="1:10" x14ac:dyDescent="0.25">
      <c r="A422" vm="2285">
        <f ca="1"/>
        <v>44861</v>
      </c>
      <c r="B422" vm="2286">
        <f ca="1"/>
        <v>72.47</v>
      </c>
      <c r="C422" vm="2287">
        <f ca="1"/>
        <v>74.510000000000005</v>
      </c>
      <c r="D422" vm="2288">
        <f ca="1"/>
        <v>75.650000000000006</v>
      </c>
      <c r="E422" vm="2289">
        <f ca="1"/>
        <v>71.510000000000005</v>
      </c>
      <c r="F422" vm="2290">
        <f ca="1"/>
        <v>5967614</v>
      </c>
      <c r="G422" s="5">
        <f t="shared" ca="1" si="20"/>
        <v>78.246205733558199</v>
      </c>
      <c r="H422" s="5">
        <f t="shared" ca="1" si="22"/>
        <v>78.246205733558199</v>
      </c>
      <c r="I422" s="5">
        <f t="shared" ca="1" si="23"/>
        <v>78.246205733558199</v>
      </c>
      <c r="J422" s="5">
        <f t="shared" ca="1" si="21"/>
        <v>89.263631253513225</v>
      </c>
    </row>
    <row r="423" spans="1:10" x14ac:dyDescent="0.25">
      <c r="A423" vm="2291">
        <f ca="1"/>
        <v>44862</v>
      </c>
      <c r="B423" vm="2292">
        <f ca="1"/>
        <v>72.069999999999993</v>
      </c>
      <c r="C423" vm="2293">
        <f ca="1"/>
        <v>72</v>
      </c>
      <c r="D423" vm="2294">
        <f ca="1"/>
        <v>73.72</v>
      </c>
      <c r="E423" vm="2295">
        <f ca="1"/>
        <v>69.349999999999994</v>
      </c>
      <c r="F423" vm="2296">
        <f ca="1"/>
        <v>7372115</v>
      </c>
      <c r="G423" s="5">
        <f t="shared" ca="1" si="20"/>
        <v>73.996509598603794</v>
      </c>
      <c r="H423" s="5">
        <f t="shared" ca="1" si="22"/>
        <v>74.873524451939261</v>
      </c>
      <c r="I423" s="5">
        <f t="shared" ca="1" si="23"/>
        <v>74.873524451939261</v>
      </c>
      <c r="J423" s="5">
        <f t="shared" ca="1" si="21"/>
        <v>80.595801119714494</v>
      </c>
    </row>
    <row r="424" spans="1:10" x14ac:dyDescent="0.25">
      <c r="A424" vm="2297">
        <f ca="1"/>
        <v>44865</v>
      </c>
      <c r="B424" vm="2298">
        <f ca="1"/>
        <v>66.25</v>
      </c>
      <c r="C424" vm="2299">
        <f ca="1"/>
        <v>72.37</v>
      </c>
      <c r="D424" vm="2300">
        <f ca="1"/>
        <v>74.650000000000006</v>
      </c>
      <c r="E424" vm="2301">
        <f ca="1"/>
        <v>66.144999999999996</v>
      </c>
      <c r="F424" vm="2302">
        <f ca="1"/>
        <v>10648406</v>
      </c>
      <c r="G424" s="5">
        <f t="shared" ref="G424:G457" ca="1" si="24">((B424-MIN(B418:B424))/(MAX(B418:B424)-MIN(B418:B424)))*100</f>
        <v>0</v>
      </c>
      <c r="H424" s="5">
        <f t="shared" ca="1" si="22"/>
        <v>25.801011804384505</v>
      </c>
      <c r="I424" s="5">
        <f t="shared" ca="1" si="23"/>
        <v>25.801011804384505</v>
      </c>
      <c r="J424" s="5">
        <f t="shared" ca="1" si="21"/>
        <v>50.747571777387328</v>
      </c>
    </row>
    <row r="425" spans="1:10" x14ac:dyDescent="0.25">
      <c r="A425" vm="2303">
        <f ca="1"/>
        <v>44866</v>
      </c>
      <c r="B425" vm="2304">
        <f ca="1"/>
        <v>63.29</v>
      </c>
      <c r="C425" vm="2305">
        <f ca="1"/>
        <v>69</v>
      </c>
      <c r="D425" vm="2306">
        <f ca="1"/>
        <v>69.709999999999994</v>
      </c>
      <c r="E425" vm="2307">
        <f ca="1"/>
        <v>63.13</v>
      </c>
      <c r="F425" vm="2308">
        <f ca="1"/>
        <v>8238178</v>
      </c>
      <c r="G425" s="5">
        <f t="shared" ca="1" si="24"/>
        <v>0</v>
      </c>
      <c r="H425" s="5">
        <f t="shared" ca="1" si="22"/>
        <v>0.84317032040473383</v>
      </c>
      <c r="I425" s="5">
        <f t="shared" ca="1" si="23"/>
        <v>0.84317032040473383</v>
      </c>
      <c r="J425" s="5">
        <f t="shared" ref="J425:J457" ca="1" si="25">SUM(G423:G425)/3</f>
        <v>24.665503199534598</v>
      </c>
    </row>
    <row r="426" spans="1:10" x14ac:dyDescent="0.25">
      <c r="A426" vm="2309">
        <f ca="1"/>
        <v>44867</v>
      </c>
      <c r="B426" vm="2310">
        <f ca="1"/>
        <v>60.71</v>
      </c>
      <c r="C426" vm="2311">
        <f ca="1"/>
        <v>63.395000000000003</v>
      </c>
      <c r="D426" vm="2248">
        <f ca="1"/>
        <v>66.209999999999994</v>
      </c>
      <c r="E426" vm="2312">
        <f ca="1"/>
        <v>60.55</v>
      </c>
      <c r="F426" vm="2313">
        <f ca="1"/>
        <v>12700860</v>
      </c>
      <c r="G426" s="5">
        <f t="shared" ca="1" si="24"/>
        <v>0</v>
      </c>
      <c r="H426" s="5">
        <f t="shared" ca="1" si="22"/>
        <v>0</v>
      </c>
      <c r="I426" s="5">
        <f t="shared" ca="1" si="23"/>
        <v>0</v>
      </c>
      <c r="J426" s="5">
        <f t="shared" ca="1" si="25"/>
        <v>0</v>
      </c>
    </row>
    <row r="427" spans="1:10" x14ac:dyDescent="0.25">
      <c r="A427" vm="2314">
        <f ca="1"/>
        <v>44868</v>
      </c>
      <c r="B427" vm="2315">
        <f ca="1"/>
        <v>55.8</v>
      </c>
      <c r="C427" vm="2316">
        <f ca="1"/>
        <v>59.4</v>
      </c>
      <c r="D427" vm="2158">
        <f ca="1"/>
        <v>61.88</v>
      </c>
      <c r="E427" vm="2317">
        <f ca="1"/>
        <v>55.75</v>
      </c>
      <c r="F427" vm="2318">
        <f ca="1"/>
        <v>14238794</v>
      </c>
      <c r="G427" s="5">
        <f t="shared" ca="1" si="24"/>
        <v>0</v>
      </c>
      <c r="H427" s="5">
        <f t="shared" ca="1" si="22"/>
        <v>0</v>
      </c>
      <c r="I427" s="5">
        <f t="shared" ca="1" si="23"/>
        <v>0</v>
      </c>
      <c r="J427" s="5">
        <f t="shared" ca="1" si="25"/>
        <v>0</v>
      </c>
    </row>
    <row r="428" spans="1:10" x14ac:dyDescent="0.25">
      <c r="A428" vm="2319">
        <f ca="1"/>
        <v>44869</v>
      </c>
      <c r="B428" vm="2320">
        <f ca="1"/>
        <v>58.82</v>
      </c>
      <c r="C428" vm="2321">
        <f ca="1"/>
        <v>60.4</v>
      </c>
      <c r="D428" vm="2322">
        <f ca="1"/>
        <v>63.43</v>
      </c>
      <c r="E428" vm="2323">
        <f ca="1"/>
        <v>56.4</v>
      </c>
      <c r="F428" vm="2324">
        <f ca="1"/>
        <v>18901356</v>
      </c>
      <c r="G428" s="5">
        <f t="shared" ca="1" si="24"/>
        <v>18.116376724655087</v>
      </c>
      <c r="H428" s="5">
        <f t="shared" ca="1" si="22"/>
        <v>15.688311688311703</v>
      </c>
      <c r="I428" s="5">
        <f t="shared" ca="1" si="23"/>
        <v>15.688311688311703</v>
      </c>
      <c r="J428" s="5">
        <f t="shared" ca="1" si="25"/>
        <v>6.0387922415516959</v>
      </c>
    </row>
    <row r="429" spans="1:10" x14ac:dyDescent="0.25">
      <c r="A429" vm="2325">
        <f ca="1"/>
        <v>44872</v>
      </c>
      <c r="B429" vm="2326">
        <f ca="1"/>
        <v>56.97</v>
      </c>
      <c r="C429" vm="1734">
        <f ca="1"/>
        <v>60</v>
      </c>
      <c r="D429" vm="1673">
        <f ca="1"/>
        <v>60.99</v>
      </c>
      <c r="E429" vm="2327">
        <f ca="1"/>
        <v>54.22</v>
      </c>
      <c r="F429" vm="2328">
        <f ca="1"/>
        <v>13659109</v>
      </c>
      <c r="G429" s="5">
        <f t="shared" ca="1" si="24"/>
        <v>7.191149354640455</v>
      </c>
      <c r="H429" s="5">
        <f t="shared" ca="1" si="22"/>
        <v>6.0779220779220866</v>
      </c>
      <c r="I429" s="5">
        <f t="shared" ca="1" si="23"/>
        <v>6.0779220779220866</v>
      </c>
      <c r="J429" s="5">
        <f t="shared" ca="1" si="25"/>
        <v>8.4358420264318479</v>
      </c>
    </row>
    <row r="430" spans="1:10" x14ac:dyDescent="0.25">
      <c r="A430" vm="2329">
        <f ca="1"/>
        <v>44873</v>
      </c>
      <c r="B430" vm="2330">
        <f ca="1"/>
        <v>50.83</v>
      </c>
      <c r="C430" vm="2331">
        <f ca="1"/>
        <v>54.5</v>
      </c>
      <c r="D430" vm="2332">
        <f ca="1"/>
        <v>58.4499</v>
      </c>
      <c r="E430" vm="2333">
        <f ca="1"/>
        <v>47.69</v>
      </c>
      <c r="F430" vm="2334">
        <f ca="1"/>
        <v>61868168</v>
      </c>
      <c r="G430" s="5">
        <f t="shared" ca="1" si="24"/>
        <v>0</v>
      </c>
      <c r="H430" s="5">
        <f t="shared" ca="1" si="22"/>
        <v>0</v>
      </c>
      <c r="I430" s="5">
        <f t="shared" ca="1" si="23"/>
        <v>0</v>
      </c>
      <c r="J430" s="5">
        <f t="shared" ca="1" si="25"/>
        <v>8.4358420264318479</v>
      </c>
    </row>
    <row r="431" spans="1:10" x14ac:dyDescent="0.25">
      <c r="A431" vm="2335">
        <f ca="1"/>
        <v>44874</v>
      </c>
      <c r="B431" vm="2336">
        <f ca="1"/>
        <v>45.98</v>
      </c>
      <c r="C431" vm="2337">
        <f ca="1"/>
        <v>47.09</v>
      </c>
      <c r="D431" vm="2338">
        <f ca="1"/>
        <v>49.689900000000002</v>
      </c>
      <c r="E431" vm="2339">
        <f ca="1"/>
        <v>44.62</v>
      </c>
      <c r="F431" vm="2340">
        <f ca="1"/>
        <v>42274174</v>
      </c>
      <c r="G431" s="5">
        <f t="shared" ca="1" si="24"/>
        <v>0</v>
      </c>
      <c r="H431" s="5">
        <f t="shared" ref="H431:H457" ca="1" si="26">((B431-MIN(B418:B431))/(MAX(B418:B431)-MIN(B418:B431)))*100</f>
        <v>0</v>
      </c>
      <c r="I431" s="5">
        <f t="shared" ca="1" si="23"/>
        <v>0</v>
      </c>
      <c r="J431" s="5">
        <f t="shared" ca="1" si="25"/>
        <v>2.3970497848801515</v>
      </c>
    </row>
    <row r="432" spans="1:10" x14ac:dyDescent="0.25">
      <c r="A432" vm="2341">
        <f ca="1"/>
        <v>44875</v>
      </c>
      <c r="B432" vm="2342">
        <f ca="1"/>
        <v>50.92</v>
      </c>
      <c r="C432" vm="2343">
        <f ca="1"/>
        <v>51.04</v>
      </c>
      <c r="D432" vm="2344">
        <f ca="1"/>
        <v>53.93</v>
      </c>
      <c r="E432" vm="2345">
        <f ca="1"/>
        <v>49.02</v>
      </c>
      <c r="F432" vm="2346">
        <f ca="1"/>
        <v>30695388</v>
      </c>
      <c r="G432" s="5">
        <f t="shared" ca="1" si="24"/>
        <v>33.536999321113399</v>
      </c>
      <c r="H432" s="5">
        <f t="shared" ca="1" si="26"/>
        <v>16.993464052287599</v>
      </c>
      <c r="I432" s="5">
        <f t="shared" ca="1" si="23"/>
        <v>16.993464052287599</v>
      </c>
      <c r="J432" s="5">
        <f t="shared" ca="1" si="25"/>
        <v>11.178999773704467</v>
      </c>
    </row>
    <row r="433" spans="1:10" x14ac:dyDescent="0.25">
      <c r="A433" vm="2347">
        <f ca="1"/>
        <v>44876</v>
      </c>
      <c r="B433" vm="1834">
        <f ca="1"/>
        <v>57.46</v>
      </c>
      <c r="C433" vm="2348">
        <f ca="1"/>
        <v>47.5</v>
      </c>
      <c r="D433" vm="2349">
        <f ca="1"/>
        <v>58.29</v>
      </c>
      <c r="E433" vm="2350">
        <f ca="1"/>
        <v>46.25</v>
      </c>
      <c r="F433" vm="2351">
        <f ca="1"/>
        <v>30584528</v>
      </c>
      <c r="G433" s="5">
        <f t="shared" ca="1" si="24"/>
        <v>89.408099688473527</v>
      </c>
      <c r="H433" s="5">
        <f t="shared" ca="1" si="26"/>
        <v>39.490884072927429</v>
      </c>
      <c r="I433" s="5">
        <f t="shared" ca="1" si="23"/>
        <v>39.490884072927429</v>
      </c>
      <c r="J433" s="5">
        <f t="shared" ca="1" si="25"/>
        <v>40.981699669862309</v>
      </c>
    </row>
    <row r="434" spans="1:10" x14ac:dyDescent="0.25">
      <c r="A434" vm="2352">
        <f ca="1"/>
        <v>44879</v>
      </c>
      <c r="B434" vm="2353">
        <f ca="1"/>
        <v>53.22</v>
      </c>
      <c r="C434" vm="2354">
        <f ca="1"/>
        <v>55.695</v>
      </c>
      <c r="D434" vm="2355">
        <f ca="1"/>
        <v>55.74</v>
      </c>
      <c r="E434" vm="2356">
        <f ca="1"/>
        <v>52.6</v>
      </c>
      <c r="F434" vm="2357">
        <f ca="1"/>
        <v>16150903</v>
      </c>
      <c r="G434" s="5">
        <f t="shared" ca="1" si="24"/>
        <v>56.386292834890959</v>
      </c>
      <c r="H434" s="5">
        <f t="shared" ca="1" si="26"/>
        <v>26.015091627739849</v>
      </c>
      <c r="I434" s="5">
        <f t="shared" ca="1" si="23"/>
        <v>24.905400756793952</v>
      </c>
      <c r="J434" s="5">
        <f t="shared" ca="1" si="25"/>
        <v>59.777130614825957</v>
      </c>
    </row>
    <row r="435" spans="1:10" x14ac:dyDescent="0.25">
      <c r="A435" vm="2358">
        <f ca="1"/>
        <v>44880</v>
      </c>
      <c r="B435" vm="2359">
        <f ca="1"/>
        <v>55.53</v>
      </c>
      <c r="C435" vm="2360">
        <f ca="1"/>
        <v>55</v>
      </c>
      <c r="D435" vm="2361">
        <f ca="1"/>
        <v>58</v>
      </c>
      <c r="E435" vm="2362">
        <f ca="1"/>
        <v>54.6</v>
      </c>
      <c r="F435" vm="2363">
        <f ca="1"/>
        <v>14805294</v>
      </c>
      <c r="G435" s="5">
        <f t="shared" ca="1" si="24"/>
        <v>83.188153310104539</v>
      </c>
      <c r="H435" s="5">
        <f t="shared" ca="1" si="26"/>
        <v>36.051340128350333</v>
      </c>
      <c r="I435" s="5">
        <f t="shared" ca="1" si="23"/>
        <v>32.851737186102525</v>
      </c>
      <c r="J435" s="5">
        <f t="shared" ca="1" si="25"/>
        <v>76.327515277823011</v>
      </c>
    </row>
    <row r="436" spans="1:10" x14ac:dyDescent="0.25">
      <c r="A436" vm="2364">
        <f ca="1"/>
        <v>44881</v>
      </c>
      <c r="B436" vm="2365">
        <f ca="1"/>
        <v>48.83</v>
      </c>
      <c r="C436" vm="2366">
        <f ca="1"/>
        <v>52.83</v>
      </c>
      <c r="D436" vm="2367">
        <f ca="1"/>
        <v>54.03</v>
      </c>
      <c r="E436" vm="2368">
        <f ca="1"/>
        <v>48</v>
      </c>
      <c r="F436" vm="2369">
        <f ca="1"/>
        <v>24054683</v>
      </c>
      <c r="G436" s="5">
        <f t="shared" ca="1" si="24"/>
        <v>24.825783972125439</v>
      </c>
      <c r="H436" s="5">
        <f t="shared" ca="1" si="26"/>
        <v>10.923725565350715</v>
      </c>
      <c r="I436" s="5">
        <f t="shared" ca="1" si="23"/>
        <v>9.803921568627457</v>
      </c>
      <c r="J436" s="5">
        <f t="shared" ca="1" si="25"/>
        <v>54.800076705706978</v>
      </c>
    </row>
    <row r="437" spans="1:10" x14ac:dyDescent="0.25">
      <c r="A437" vm="2370">
        <f ca="1"/>
        <v>44882</v>
      </c>
      <c r="B437" vm="2371">
        <f ca="1"/>
        <v>48.79</v>
      </c>
      <c r="C437" vm="2372">
        <f ca="1"/>
        <v>46.67</v>
      </c>
      <c r="D437" vm="2373">
        <f ca="1"/>
        <v>49.97</v>
      </c>
      <c r="E437" vm="2374">
        <f ca="1"/>
        <v>45.18</v>
      </c>
      <c r="F437" vm="2375">
        <f ca="1"/>
        <v>17974650</v>
      </c>
      <c r="G437" s="5">
        <f t="shared" ca="1" si="24"/>
        <v>24.477351916376318</v>
      </c>
      <c r="H437" s="5">
        <f t="shared" ca="1" si="26"/>
        <v>13.862851504686738</v>
      </c>
      <c r="I437" s="5">
        <f t="shared" ref="I437:I457" ca="1" si="27">((B437-MIN(B418:B437))/(MAX(B418:B437)-MIN(B418:B437)))*100</f>
        <v>9.6663226694186513</v>
      </c>
      <c r="J437" s="5">
        <f t="shared" ca="1" si="25"/>
        <v>44.163763066202101</v>
      </c>
    </row>
    <row r="438" spans="1:10" x14ac:dyDescent="0.25">
      <c r="A438" vm="2376">
        <f ca="1"/>
        <v>44883</v>
      </c>
      <c r="B438" vm="2377">
        <f ca="1"/>
        <v>45.26</v>
      </c>
      <c r="C438" vm="2378">
        <f ca="1"/>
        <v>48.8</v>
      </c>
      <c r="D438" vm="2379">
        <f ca="1"/>
        <v>49</v>
      </c>
      <c r="E438" vm="2380">
        <f ca="1"/>
        <v>44.31</v>
      </c>
      <c r="F438" vm="2381">
        <f ca="1"/>
        <v>20287264</v>
      </c>
      <c r="G438" s="5">
        <f t="shared" ca="1" si="24"/>
        <v>0</v>
      </c>
      <c r="H438" s="5">
        <f t="shared" ca="1" si="26"/>
        <v>0</v>
      </c>
      <c r="I438" s="5">
        <f t="shared" ca="1" si="27"/>
        <v>0</v>
      </c>
      <c r="J438" s="5">
        <f t="shared" ca="1" si="25"/>
        <v>16.434378629500586</v>
      </c>
    </row>
    <row r="439" spans="1:10" x14ac:dyDescent="0.25">
      <c r="A439" vm="2382">
        <f ca="1"/>
        <v>44886</v>
      </c>
      <c r="B439" vm="2383">
        <f ca="1"/>
        <v>41.23</v>
      </c>
      <c r="C439" vm="2384">
        <f ca="1"/>
        <v>43.6</v>
      </c>
      <c r="D439" vm="2385">
        <f ca="1"/>
        <v>44.643900000000002</v>
      </c>
      <c r="E439" vm="2386">
        <f ca="1"/>
        <v>40.61</v>
      </c>
      <c r="F439" vm="2387">
        <f ca="1"/>
        <v>22381981</v>
      </c>
      <c r="G439" s="5">
        <f t="shared" ca="1" si="24"/>
        <v>0</v>
      </c>
      <c r="H439" s="5">
        <f t="shared" ca="1" si="26"/>
        <v>0</v>
      </c>
      <c r="I439" s="5">
        <f t="shared" ca="1" si="27"/>
        <v>0</v>
      </c>
      <c r="J439" s="5">
        <f t="shared" ca="1" si="25"/>
        <v>8.1591173054587731</v>
      </c>
    </row>
    <row r="440" spans="1:10" x14ac:dyDescent="0.25">
      <c r="A440" vm="2388">
        <f ca="1"/>
        <v>44887</v>
      </c>
      <c r="B440" vm="2389">
        <f ca="1"/>
        <v>43.39</v>
      </c>
      <c r="C440" vm="2390">
        <f ca="1"/>
        <v>42.35</v>
      </c>
      <c r="D440" vm="2391">
        <f ca="1"/>
        <v>44.4</v>
      </c>
      <c r="E440" vm="2392">
        <f ca="1"/>
        <v>41.61</v>
      </c>
      <c r="F440" vm="2393">
        <f ca="1"/>
        <v>20783082</v>
      </c>
      <c r="G440" s="5">
        <f t="shared" ca="1" si="24"/>
        <v>15.104895104895128</v>
      </c>
      <c r="H440" s="5">
        <f t="shared" ca="1" si="26"/>
        <v>12.279704377487228</v>
      </c>
      <c r="I440" s="5">
        <f t="shared" ca="1" si="27"/>
        <v>6.629834254143657</v>
      </c>
      <c r="J440" s="5">
        <f t="shared" ca="1" si="25"/>
        <v>5.034965034965043</v>
      </c>
    </row>
    <row r="441" spans="1:10" x14ac:dyDescent="0.25">
      <c r="A441" vm="2394">
        <f ca="1"/>
        <v>44888</v>
      </c>
      <c r="B441" vm="2395">
        <f ca="1"/>
        <v>45.57</v>
      </c>
      <c r="C441" vm="2396">
        <f ca="1"/>
        <v>43.85</v>
      </c>
      <c r="D441" vm="2397">
        <f ca="1"/>
        <v>46.17</v>
      </c>
      <c r="E441" vm="2398">
        <f ca="1"/>
        <v>42.2057</v>
      </c>
      <c r="F441" vm="2399">
        <f ca="1"/>
        <v>14665807</v>
      </c>
      <c r="G441" s="5">
        <f t="shared" ca="1" si="24"/>
        <v>30.349650349650364</v>
      </c>
      <c r="H441" s="5">
        <f t="shared" ca="1" si="26"/>
        <v>24.673109721432645</v>
      </c>
      <c r="I441" s="5">
        <f t="shared" ca="1" si="27"/>
        <v>13.892445582586438</v>
      </c>
      <c r="J441" s="5">
        <f t="shared" ca="1" si="25"/>
        <v>15.151515151515165</v>
      </c>
    </row>
    <row r="442" spans="1:10" x14ac:dyDescent="0.25">
      <c r="A442" vm="2400">
        <f ca="1"/>
        <v>44890</v>
      </c>
      <c r="B442" vm="2401">
        <f ca="1"/>
        <v>44.28</v>
      </c>
      <c r="C442" vm="2402">
        <f ca="1"/>
        <v>44.76</v>
      </c>
      <c r="D442" vm="2403">
        <f ca="1"/>
        <v>45.236499999999999</v>
      </c>
      <c r="E442" vm="2404">
        <f ca="1"/>
        <v>43.7</v>
      </c>
      <c r="F442" vm="2405">
        <f ca="1"/>
        <v>6451508</v>
      </c>
      <c r="G442" s="5">
        <f t="shared" ca="1" si="24"/>
        <v>40.131578947368467</v>
      </c>
      <c r="H442" s="5">
        <f t="shared" ca="1" si="26"/>
        <v>18.792359827479995</v>
      </c>
      <c r="I442" s="5">
        <f t="shared" ca="1" si="27"/>
        <v>9.889753566796383</v>
      </c>
      <c r="J442" s="5">
        <f t="shared" ca="1" si="25"/>
        <v>28.528708133971321</v>
      </c>
    </row>
    <row r="443" spans="1:10" x14ac:dyDescent="0.25">
      <c r="A443" vm="2406">
        <f ca="1"/>
        <v>44893</v>
      </c>
      <c r="B443" vm="2407">
        <f ca="1"/>
        <v>42.51</v>
      </c>
      <c r="C443" vm="2408">
        <f ca="1"/>
        <v>43.3</v>
      </c>
      <c r="D443" vm="2409">
        <f ca="1"/>
        <v>44.899000000000001</v>
      </c>
      <c r="E443" vm="2410">
        <f ca="1"/>
        <v>42.02</v>
      </c>
      <c r="F443" vm="2411">
        <f ca="1"/>
        <v>10518516</v>
      </c>
      <c r="G443" s="5">
        <f t="shared" ca="1" si="24"/>
        <v>16.931216931216941</v>
      </c>
      <c r="H443" s="5">
        <f t="shared" ca="1" si="26"/>
        <v>7.8866296980899611</v>
      </c>
      <c r="I443" s="5">
        <f t="shared" ca="1" si="27"/>
        <v>5.1159072741806595</v>
      </c>
      <c r="J443" s="5">
        <f t="shared" ca="1" si="25"/>
        <v>29.137482076078587</v>
      </c>
    </row>
    <row r="444" spans="1:10" x14ac:dyDescent="0.25">
      <c r="A444" vm="2412">
        <f ca="1"/>
        <v>44894</v>
      </c>
      <c r="B444" vm="2413">
        <f ca="1"/>
        <v>43.11</v>
      </c>
      <c r="C444" vm="2414">
        <f ca="1"/>
        <v>42.91</v>
      </c>
      <c r="D444" vm="2415">
        <f ca="1"/>
        <v>44.65</v>
      </c>
      <c r="E444" vm="2416">
        <f ca="1"/>
        <v>42.7</v>
      </c>
      <c r="F444" vm="2417">
        <f ca="1"/>
        <v>9090624</v>
      </c>
      <c r="G444" s="5">
        <f t="shared" ca="1" si="24"/>
        <v>43.317972350230441</v>
      </c>
      <c r="H444" s="5">
        <f t="shared" ca="1" si="26"/>
        <v>11.583487369069637</v>
      </c>
      <c r="I444" s="5">
        <f t="shared" ca="1" si="27"/>
        <v>8.5222121486854139</v>
      </c>
      <c r="J444" s="5">
        <f t="shared" ca="1" si="25"/>
        <v>33.460256076271946</v>
      </c>
    </row>
    <row r="445" spans="1:10" x14ac:dyDescent="0.25">
      <c r="A445" vm="2418">
        <f ca="1"/>
        <v>44895</v>
      </c>
      <c r="B445" vm="2419">
        <f ca="1"/>
        <v>45.73</v>
      </c>
      <c r="C445" vm="2420">
        <f ca="1"/>
        <v>43.71</v>
      </c>
      <c r="D445" vm="2421">
        <f ca="1"/>
        <v>45.879899999999999</v>
      </c>
      <c r="E445" vm="2422">
        <f ca="1"/>
        <v>41.51</v>
      </c>
      <c r="F445" vm="2423">
        <f ca="1"/>
        <v>15562746</v>
      </c>
      <c r="G445" s="5">
        <f t="shared" ca="1" si="24"/>
        <v>100</v>
      </c>
      <c r="H445" s="5">
        <f t="shared" ca="1" si="26"/>
        <v>27.726432532347502</v>
      </c>
      <c r="I445" s="5">
        <f t="shared" ca="1" si="27"/>
        <v>23.1006160164271</v>
      </c>
      <c r="J445" s="5">
        <f t="shared" ca="1" si="25"/>
        <v>53.416396427149131</v>
      </c>
    </row>
    <row r="446" spans="1:10" x14ac:dyDescent="0.25">
      <c r="A446" vm="2424">
        <f ca="1"/>
        <v>44896</v>
      </c>
      <c r="B446" vm="2425">
        <f ca="1"/>
        <v>45.27</v>
      </c>
      <c r="C446" vm="2426">
        <f ca="1"/>
        <v>45.82</v>
      </c>
      <c r="D446" vm="2427">
        <f ca="1"/>
        <v>47.19</v>
      </c>
      <c r="E446" vm="2428">
        <f ca="1"/>
        <v>44.44</v>
      </c>
      <c r="F446" vm="2429">
        <f ca="1"/>
        <v>11579372</v>
      </c>
      <c r="G446" s="5">
        <f t="shared" ca="1" si="24"/>
        <v>85.714285714285893</v>
      </c>
      <c r="H446" s="5">
        <f t="shared" ca="1" si="26"/>
        <v>24.892174984596458</v>
      </c>
      <c r="I446" s="5">
        <f t="shared" ca="1" si="27"/>
        <v>22.967595224559439</v>
      </c>
      <c r="J446" s="5">
        <f t="shared" ca="1" si="25"/>
        <v>76.344086021505447</v>
      </c>
    </row>
    <row r="447" spans="1:10" x14ac:dyDescent="0.25">
      <c r="A447" vm="2430">
        <f ca="1"/>
        <v>44897</v>
      </c>
      <c r="B447" vm="2431">
        <f ca="1"/>
        <v>47.67</v>
      </c>
      <c r="C447" vm="2432">
        <f ca="1"/>
        <v>43.97</v>
      </c>
      <c r="D447" vm="2433">
        <f ca="1"/>
        <v>47.7</v>
      </c>
      <c r="E447" vm="2434">
        <f ca="1"/>
        <v>43.73</v>
      </c>
      <c r="F447" vm="2435">
        <f ca="1"/>
        <v>10372090</v>
      </c>
      <c r="G447" s="5">
        <f t="shared" ca="1" si="24"/>
        <v>100</v>
      </c>
      <c r="H447" s="5">
        <f t="shared" ca="1" si="26"/>
        <v>45.034965034965055</v>
      </c>
      <c r="I447" s="5">
        <f t="shared" ca="1" si="27"/>
        <v>36.611711199545219</v>
      </c>
      <c r="J447" s="5">
        <f t="shared" ca="1" si="25"/>
        <v>95.238095238095298</v>
      </c>
    </row>
    <row r="448" spans="1:10" x14ac:dyDescent="0.25">
      <c r="A448" vm="2436">
        <f ca="1"/>
        <v>44900</v>
      </c>
      <c r="B448" vm="2437">
        <f ca="1"/>
        <v>46</v>
      </c>
      <c r="C448" vm="2438">
        <f ca="1"/>
        <v>47.98</v>
      </c>
      <c r="D448" vm="2439">
        <f ca="1"/>
        <v>49.85</v>
      </c>
      <c r="E448" vm="2440">
        <f ca="1"/>
        <v>45.63</v>
      </c>
      <c r="F448" vm="2441">
        <f ca="1"/>
        <v>11228347</v>
      </c>
      <c r="G448" s="5">
        <f t="shared" ca="1" si="24"/>
        <v>67.635658914728666</v>
      </c>
      <c r="H448" s="5">
        <f t="shared" ca="1" si="26"/>
        <v>33.356643356643367</v>
      </c>
      <c r="I448" s="5">
        <f t="shared" ca="1" si="27"/>
        <v>29.390018484288365</v>
      </c>
      <c r="J448" s="5">
        <f t="shared" ca="1" si="25"/>
        <v>84.449981543004853</v>
      </c>
    </row>
    <row r="449" spans="1:10" x14ac:dyDescent="0.25">
      <c r="A449" vm="2442">
        <f ca="1"/>
        <v>44901</v>
      </c>
      <c r="B449" vm="2443">
        <f ca="1"/>
        <v>42.41</v>
      </c>
      <c r="C449" vm="2444">
        <f ca="1"/>
        <v>45.600099999999998</v>
      </c>
      <c r="D449" vm="2445">
        <f ca="1"/>
        <v>46.65</v>
      </c>
      <c r="E449" vm="2446">
        <f ca="1"/>
        <v>41.73</v>
      </c>
      <c r="F449" vm="2447">
        <f ca="1"/>
        <v>12156145</v>
      </c>
      <c r="G449" s="5">
        <f t="shared" ca="1" si="24"/>
        <v>0</v>
      </c>
      <c r="H449" s="5">
        <f t="shared" ca="1" si="26"/>
        <v>15.526315789473678</v>
      </c>
      <c r="I449" s="5">
        <f t="shared" ca="1" si="27"/>
        <v>7.2704867529266748</v>
      </c>
      <c r="J449" s="5">
        <f t="shared" ca="1" si="25"/>
        <v>55.878552971576219</v>
      </c>
    </row>
    <row r="450" spans="1:10" x14ac:dyDescent="0.25">
      <c r="A450" vm="2448">
        <f ca="1"/>
        <v>44902</v>
      </c>
      <c r="B450" vm="2449">
        <f ca="1"/>
        <v>41.26</v>
      </c>
      <c r="C450" vm="2450">
        <f ca="1"/>
        <v>41.88</v>
      </c>
      <c r="D450" vm="2451">
        <f ca="1"/>
        <v>43.2</v>
      </c>
      <c r="E450" vm="2452">
        <f ca="1"/>
        <v>40.549999999999997</v>
      </c>
      <c r="F450" vm="2453">
        <f ca="1"/>
        <v>10824527</v>
      </c>
      <c r="G450" s="5">
        <f t="shared" ca="1" si="24"/>
        <v>0</v>
      </c>
      <c r="H450" s="5">
        <f t="shared" ca="1" si="26"/>
        <v>0.39682539682541174</v>
      </c>
      <c r="I450" s="5">
        <f t="shared" ca="1" si="27"/>
        <v>0.18484288354899031</v>
      </c>
      <c r="J450" s="5">
        <f t="shared" ca="1" si="25"/>
        <v>22.545219638242887</v>
      </c>
    </row>
    <row r="451" spans="1:10" x14ac:dyDescent="0.25">
      <c r="A451" vm="2454">
        <f ca="1"/>
        <v>44903</v>
      </c>
      <c r="B451" vm="2455">
        <f ca="1"/>
        <v>42.81</v>
      </c>
      <c r="C451" vm="2456">
        <f ca="1"/>
        <v>41.56</v>
      </c>
      <c r="D451" vm="2457">
        <f ca="1"/>
        <v>43.899900000000002</v>
      </c>
      <c r="E451" vm="2458">
        <f ca="1"/>
        <v>40.299999999999997</v>
      </c>
      <c r="F451" vm="2459">
        <f ca="1"/>
        <v>9361800</v>
      </c>
      <c r="G451" s="5">
        <f t="shared" ca="1" si="24"/>
        <v>24.1809672386896</v>
      </c>
      <c r="H451" s="5">
        <f t="shared" ca="1" si="26"/>
        <v>24.534161490683296</v>
      </c>
      <c r="I451" s="5">
        <f t="shared" ca="1" si="27"/>
        <v>9.7350585335798208</v>
      </c>
      <c r="J451" s="5">
        <f t="shared" ca="1" si="25"/>
        <v>8.0603224128965341</v>
      </c>
    </row>
    <row r="452" spans="1:10" x14ac:dyDescent="0.25">
      <c r="A452" vm="2460">
        <f ca="1"/>
        <v>44904</v>
      </c>
      <c r="B452" vm="2461">
        <f ca="1"/>
        <v>40.24</v>
      </c>
      <c r="C452" vm="2462">
        <f ca="1"/>
        <v>41.6</v>
      </c>
      <c r="D452" vm="2463">
        <f ca="1"/>
        <v>42.32</v>
      </c>
      <c r="E452" vm="2464">
        <f ca="1"/>
        <v>40.15</v>
      </c>
      <c r="F452" vm="2465">
        <f ca="1"/>
        <v>10030234</v>
      </c>
      <c r="G452" s="5">
        <f t="shared" ca="1" si="24"/>
        <v>0</v>
      </c>
      <c r="H452" s="5">
        <f t="shared" ca="1" si="26"/>
        <v>0</v>
      </c>
      <c r="I452" s="5">
        <f t="shared" ca="1" si="27"/>
        <v>0</v>
      </c>
      <c r="J452" s="5">
        <f t="shared" ca="1" si="25"/>
        <v>8.0603224128965341</v>
      </c>
    </row>
    <row r="453" spans="1:10" x14ac:dyDescent="0.25">
      <c r="A453" vm="2466">
        <f ca="1"/>
        <v>44907</v>
      </c>
      <c r="B453" vm="2467">
        <f ca="1"/>
        <v>42.6</v>
      </c>
      <c r="C453" vm="2468">
        <f ca="1"/>
        <v>39.979999999999997</v>
      </c>
      <c r="D453" vm="2469">
        <f ca="1"/>
        <v>42.65</v>
      </c>
      <c r="E453" vm="2470">
        <f ca="1"/>
        <v>39.65</v>
      </c>
      <c r="F453" vm="2471">
        <f ca="1"/>
        <v>9962641</v>
      </c>
      <c r="G453" s="5">
        <f t="shared" ca="1" si="24"/>
        <v>31.763122476446831</v>
      </c>
      <c r="H453" s="5">
        <f t="shared" ca="1" si="26"/>
        <v>31.763122476446831</v>
      </c>
      <c r="I453" s="5">
        <f t="shared" ca="1" si="27"/>
        <v>15.434924787442769</v>
      </c>
      <c r="J453" s="5">
        <f t="shared" ca="1" si="25"/>
        <v>18.648029905045476</v>
      </c>
    </row>
    <row r="454" spans="1:10" x14ac:dyDescent="0.25">
      <c r="A454" vm="2472">
        <f ca="1"/>
        <v>44908</v>
      </c>
      <c r="B454" vm="2473">
        <f ca="1"/>
        <v>38.69</v>
      </c>
      <c r="C454" vm="2474">
        <f ca="1"/>
        <v>46.01</v>
      </c>
      <c r="D454" vm="2475">
        <f ca="1"/>
        <v>46.33</v>
      </c>
      <c r="E454" vm="2476">
        <f ca="1"/>
        <v>38.5</v>
      </c>
      <c r="F454" vm="2477">
        <f ca="1"/>
        <v>20558271</v>
      </c>
      <c r="G454" s="5">
        <f t="shared" ca="1" si="24"/>
        <v>0</v>
      </c>
      <c r="H454" s="5">
        <f t="shared" ca="1" si="26"/>
        <v>0</v>
      </c>
      <c r="I454" s="5">
        <f t="shared" ca="1" si="27"/>
        <v>0</v>
      </c>
      <c r="J454" s="5">
        <f t="shared" ca="1" si="25"/>
        <v>10.587707492148944</v>
      </c>
    </row>
    <row r="455" spans="1:10" x14ac:dyDescent="0.25">
      <c r="A455" vm="2478">
        <f ca="1"/>
        <v>44909</v>
      </c>
      <c r="B455" vm="2479">
        <f ca="1"/>
        <v>40.19</v>
      </c>
      <c r="C455" vm="2480">
        <f ca="1"/>
        <v>39.409999999999997</v>
      </c>
      <c r="D455" vm="2481">
        <f ca="1"/>
        <v>41.9</v>
      </c>
      <c r="E455" vm="2482">
        <f ca="1"/>
        <v>38.82</v>
      </c>
      <c r="F455" vm="2483">
        <f ca="1"/>
        <v>16117596</v>
      </c>
      <c r="G455" s="5">
        <f t="shared" ca="1" si="24"/>
        <v>36.407766990291222</v>
      </c>
      <c r="H455" s="5">
        <f t="shared" ca="1" si="26"/>
        <v>16.703786191536739</v>
      </c>
      <c r="I455" s="5">
        <f t="shared" ca="1" si="27"/>
        <v>14.792899408284022</v>
      </c>
      <c r="J455" s="5">
        <f t="shared" ca="1" si="25"/>
        <v>22.723629822246021</v>
      </c>
    </row>
    <row r="456" spans="1:10" x14ac:dyDescent="0.25">
      <c r="A456" vm="2484">
        <f ca="1"/>
        <v>44910</v>
      </c>
      <c r="B456" vm="2485">
        <f ca="1"/>
        <v>37.979999999999997</v>
      </c>
      <c r="C456" vm="2486">
        <f ca="1"/>
        <v>38.950000000000003</v>
      </c>
      <c r="D456" vm="2487">
        <f ca="1"/>
        <v>39.6</v>
      </c>
      <c r="E456" vm="2488">
        <f ca="1"/>
        <v>37.44</v>
      </c>
      <c r="F456" vm="2489">
        <f ca="1"/>
        <v>12013423</v>
      </c>
      <c r="G456" s="5">
        <f t="shared" ca="1" si="24"/>
        <v>0</v>
      </c>
      <c r="H456" s="5">
        <f t="shared" ca="1" si="26"/>
        <v>0</v>
      </c>
      <c r="I456" s="5">
        <f t="shared" ca="1" si="27"/>
        <v>0</v>
      </c>
      <c r="J456" s="5">
        <f t="shared" ca="1" si="25"/>
        <v>12.135922330097074</v>
      </c>
    </row>
    <row r="457" spans="1:10" x14ac:dyDescent="0.25">
      <c r="A457" vm="2490">
        <f ca="1"/>
        <v>44911</v>
      </c>
      <c r="B457" vm="2491">
        <f ca="1"/>
        <v>36.6</v>
      </c>
      <c r="C457" vm="2492">
        <f ca="1"/>
        <v>37.4</v>
      </c>
      <c r="D457" vm="2493">
        <f ca="1"/>
        <v>38.01</v>
      </c>
      <c r="E457" vm="2494">
        <f ca="1"/>
        <v>34.71</v>
      </c>
      <c r="F457" vm="2495">
        <f ca="1"/>
        <v>18247429</v>
      </c>
      <c r="G457" s="5">
        <f t="shared" ca="1" si="24"/>
        <v>0</v>
      </c>
      <c r="H457" s="5">
        <f t="shared" ca="1" si="26"/>
        <v>0</v>
      </c>
      <c r="I457" s="5">
        <f t="shared" ca="1" si="27"/>
        <v>0</v>
      </c>
      <c r="J457" s="5">
        <f t="shared" ca="1" si="25"/>
        <v>12.135922330097074</v>
      </c>
    </row>
    <row r="458" spans="1:10" x14ac:dyDescent="0.25">
      <c r="A458" vm="2496">
        <f ca="1"/>
        <v>44914</v>
      </c>
      <c r="B458" vm="2497">
        <f ca="1"/>
        <v>35.17</v>
      </c>
      <c r="C458" vm="2498">
        <f ca="1"/>
        <v>35.97</v>
      </c>
      <c r="D458" vm="2499">
        <f ca="1"/>
        <v>36.68</v>
      </c>
      <c r="E458" vm="2500">
        <f ca="1"/>
        <v>34.51</v>
      </c>
      <c r="F458" vm="2501">
        <f ca="1"/>
        <v>11168297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financials</vt:lpstr>
      <vt:lpstr>notes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2022-11-23T05:59:38Z</dcterms:created>
  <dcterms:modified xsi:type="dcterms:W3CDTF">2022-12-20T15:37:29Z</dcterms:modified>
</cp:coreProperties>
</file>