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IMATE LEACHABLE N_FIELD1" sheetId="1" r:id="rId4"/>
    <sheet state="visible" name="Overview" sheetId="2" r:id="rId5"/>
    <sheet state="visible" name="ESTIMATE LEACHABLE N_FIELD2" sheetId="3" r:id="rId6"/>
    <sheet state="visible" name="FIELD_OUTPUT" sheetId="4" r:id="rId7"/>
    <sheet state="visible" name=" Table 5.6-1 Ammonia Loss" sheetId="5" r:id="rId8"/>
    <sheet state="visible" name="Table 5.7 Denitrification" sheetId="6" r:id="rId9"/>
    <sheet state="visible" name="Table 5.4 N Content" sheetId="7" r:id="rId10"/>
  </sheets>
  <definedNames/>
  <calcPr/>
  <extLst>
    <ext uri="GoogleSheetsCustomDataVersion1">
      <go:sheetsCustomData xmlns:go="http://customooxmlschemas.google.com/" r:id="rId11" roundtripDataSignature="AMtx7mi9Dm1+Sp4daihvhTYEDtECjS4N3g=="/>
    </ext>
  </extLst>
</workbook>
</file>

<file path=xl/sharedStrings.xml><?xml version="1.0" encoding="utf-8"?>
<sst xmlns="http://schemas.openxmlformats.org/spreadsheetml/2006/main" count="238" uniqueCount="166">
  <si>
    <r>
      <rPr>
        <rFont val="Calibri"/>
        <b/>
        <color rgb="FF548135"/>
        <sz val="16.0"/>
      </rPr>
      <t>Potential N Leaching</t>
    </r>
    <r>
      <rPr>
        <rFont val="Calibri"/>
        <b/>
        <color theme="1"/>
        <sz val="16.0"/>
      </rPr>
      <t xml:space="preserve"> = </t>
    </r>
    <r>
      <rPr>
        <rFont val="Calibri"/>
        <b/>
        <color rgb="FF2F5496"/>
        <sz val="16.0"/>
      </rPr>
      <t>N Inputs</t>
    </r>
    <r>
      <rPr>
        <rFont val="Calibri"/>
        <b/>
        <color theme="1"/>
        <sz val="16.0"/>
      </rPr>
      <t xml:space="preserve"> - </t>
    </r>
    <r>
      <rPr>
        <rFont val="Calibri"/>
        <b/>
        <color rgb="FFC55A11"/>
        <sz val="16.0"/>
      </rPr>
      <t>N Outputs (excluding leaching)</t>
    </r>
    <r>
      <rPr>
        <rFont val="Calibri"/>
        <b/>
        <color theme="1"/>
        <sz val="16.0"/>
      </rPr>
      <t xml:space="preserve"> -</t>
    </r>
    <r>
      <rPr>
        <rFont val="Calibri"/>
        <b/>
        <color rgb="FFBF9000"/>
        <sz val="16.0"/>
      </rPr>
      <t xml:space="preserve"> Change in N Storage</t>
    </r>
  </si>
  <si>
    <t>INPUTS (lbs N/acre)</t>
  </si>
  <si>
    <t>Fertilizer</t>
  </si>
  <si>
    <t>Enter total amount of nitrogen fertilizer applied (lbs N/acre)</t>
  </si>
  <si>
    <t>Acres</t>
  </si>
  <si>
    <t xml:space="preserve">Manure </t>
  </si>
  <si>
    <t>First year available N and any N credits from previous years</t>
  </si>
  <si>
    <t>Symbiotic N fixation (legumes)</t>
  </si>
  <si>
    <t xml:space="preserve">No Legumes Grown </t>
  </si>
  <si>
    <t>Irrigation</t>
  </si>
  <si>
    <r>
      <rPr>
        <rFont val="Calibri"/>
        <color theme="1"/>
        <sz val="11.0"/>
      </rPr>
      <t xml:space="preserve">Calculate this by entering irrigation water nitrate and inches applied </t>
    </r>
    <r>
      <rPr>
        <rFont val="Calibri"/>
        <b/>
        <color theme="1"/>
        <sz val="11.0"/>
      </rPr>
      <t>---------------------------&gt;</t>
    </r>
  </si>
  <si>
    <t>Irrigation (mg/L nitrate-N)</t>
  </si>
  <si>
    <t>inches applied</t>
  </si>
  <si>
    <t>Precipitation</t>
  </si>
  <si>
    <r>
      <rPr>
        <rFont val="Calibri"/>
        <color theme="1"/>
        <sz val="11.0"/>
      </rPr>
      <t>Calculate this by entering precip nitrate and annual precip</t>
    </r>
    <r>
      <rPr>
        <rFont val="Calibri"/>
        <b/>
        <color theme="1"/>
        <sz val="11.0"/>
      </rPr>
      <t xml:space="preserve"> ---------------------------------------&gt;</t>
    </r>
  </si>
  <si>
    <t>Precipitation (mg/L nitrate-N)</t>
  </si>
  <si>
    <t>inches precip</t>
  </si>
  <si>
    <t>Dry Deposition</t>
  </si>
  <si>
    <t>Assume equal to precipitation</t>
  </si>
  <si>
    <t>Crop Seed</t>
  </si>
  <si>
    <t>Assume Not Significant (&lt;1 lb/N acre)</t>
  </si>
  <si>
    <t>Nonsymbiotic Fixation</t>
  </si>
  <si>
    <t>Estimated Value</t>
  </si>
  <si>
    <t>Total Inputs</t>
  </si>
  <si>
    <t>ENTER CROP INFORMATION HERE:</t>
  </si>
  <si>
    <t>OUTPUTS (lbs N/acre)</t>
  </si>
  <si>
    <t>Custom Values</t>
  </si>
  <si>
    <t>Select Crop</t>
  </si>
  <si>
    <t>Corn, Sillage</t>
  </si>
  <si>
    <t>Harvested material</t>
  </si>
  <si>
    <r>
      <rPr>
        <rFont val="Calibri"/>
        <color theme="1"/>
        <sz val="11.0"/>
      </rPr>
      <t>Calculate using by entering crop type and yield data</t>
    </r>
    <r>
      <rPr>
        <rFont val="Calibri"/>
        <b/>
        <color theme="1"/>
        <sz val="11.0"/>
      </rPr>
      <t xml:space="preserve"> ---------------------------------------------&gt;</t>
    </r>
  </si>
  <si>
    <t>Yield (units/ac)</t>
  </si>
  <si>
    <t>N content*</t>
  </si>
  <si>
    <t>Ammonia Loss</t>
  </si>
  <si>
    <r>
      <rPr>
        <rFont val="Calibri"/>
        <b/>
        <color theme="1"/>
        <sz val="11.0"/>
      </rPr>
      <t xml:space="preserve">Use Table 5-6.1 </t>
    </r>
    <r>
      <rPr>
        <rFont val="Calibri"/>
        <color theme="1"/>
        <sz val="11.0"/>
      </rPr>
      <t>/ Incorporated Urea or UAN - soil pH &lt; 7 = 1%</t>
    </r>
  </si>
  <si>
    <t>*Obtained from literature values - Table 5-4</t>
  </si>
  <si>
    <t>Denitrification</t>
  </si>
  <si>
    <r>
      <rPr>
        <rFont val="Calibri"/>
        <b/>
        <color theme="1"/>
        <sz val="11.0"/>
      </rPr>
      <t>Use Table 5-7</t>
    </r>
    <r>
      <rPr>
        <rFont val="Calibri"/>
        <color theme="1"/>
        <sz val="11.0"/>
      </rPr>
      <t xml:space="preserve"> / Excessively well drained  = 3%</t>
    </r>
  </si>
  <si>
    <t>Erosion</t>
  </si>
  <si>
    <t>if erosion potential exists (ton/acre soil loss x % O.M. x 2)</t>
  </si>
  <si>
    <t>Runoff</t>
  </si>
  <si>
    <t xml:space="preserve">&lt; 3 lb N / year </t>
  </si>
  <si>
    <t>Miscellaneous Gaseous</t>
  </si>
  <si>
    <t>~ 1% of total inputs</t>
  </si>
  <si>
    <t>Ammonia at senescence</t>
  </si>
  <si>
    <t>estimates range from 4-16 lbs N/acre (2-8% of plant N)</t>
  </si>
  <si>
    <t>Total Outputs</t>
  </si>
  <si>
    <t>All outputs except leaching</t>
  </si>
  <si>
    <t>Change in N STORAGE (lbs N/acre)***</t>
  </si>
  <si>
    <t>Change in Inorganic N</t>
  </si>
  <si>
    <t>Dominated by the NO3 pools</t>
  </si>
  <si>
    <t>Change in Organic N</t>
  </si>
  <si>
    <t>For steady state systems assume 0, use this if abover average mineralization is expected</t>
  </si>
  <si>
    <t>Total Storage Change</t>
  </si>
  <si>
    <t>All storage. Note: Negative values represent release from storage.</t>
  </si>
  <si>
    <t>LEACHABLE  N</t>
  </si>
  <si>
    <t>Leachable N</t>
  </si>
  <si>
    <t>lbs / acre</t>
  </si>
  <si>
    <t>Soil Nitrogen Balance Calculator</t>
  </si>
  <si>
    <t>Version 1.0 - May 5, 2021</t>
  </si>
  <si>
    <t>Based off the book chapter of Meisenger and Randall (1991)</t>
  </si>
  <si>
    <t>Created by: Kevin Masarik</t>
  </si>
  <si>
    <t>Overview:</t>
  </si>
  <si>
    <t>This calculator was created as an educational tool to help understand nitrate leaching dynamics under various scenarious such as:</t>
  </si>
  <si>
    <t>* Crop type</t>
  </si>
  <si>
    <t>* Yield variability</t>
  </si>
  <si>
    <t>* Fertilizer Rate</t>
  </si>
  <si>
    <t>* Irrigation Amount / Nitrate Concentration of Irrigation Water</t>
  </si>
  <si>
    <t>How to use:</t>
  </si>
  <si>
    <t xml:space="preserve">The "ESTIMATE LEACHABLE N" worksheet contains the Soil Nitrogen Balance Calculator.  The yellow cells must be entered by the user. Some of the yellow cells may need to be left at 0 (zero) if not applicable (ex. manure or legumes if manure not applied or legumes not planted).  Literature values for %N content from Meisenger and Randall are used in combination with yield inputs to calculate reasonable estimates of harvested N.  Other cells automatically calculated using formulas/assumptions suggested by Meisenger and Randall.  Certain tables should be consulted for customizing the ammonia loss and denitrification estimates for soil types.  Questions about using the calculator can be directed to Kevin Masarik (kmasarik@uwsp.edu) </t>
  </si>
  <si>
    <t xml:space="preserve">The calculator is an interactive tool based on work by Meisenger and Randall (1991). In order to get the most of the calculator and avoid misuse, please read: </t>
  </si>
  <si>
    <t>https://acsess.onlinelibrary.wiley.com/doi/pdf/10.2136/1991.managingnitrogen.c5</t>
  </si>
  <si>
    <t>Formulas and Modification:</t>
  </si>
  <si>
    <t xml:space="preserve">The spreadsheet is locked to avoid the workshop functionality accidently being modified during routine use.  The formulas can be viewed or modified by unprotecting the worksheet.  Use the password "water" to unlock the worksheet. </t>
  </si>
  <si>
    <r>
      <rPr>
        <rFont val="Calibri"/>
        <b/>
        <color theme="1"/>
        <sz val="11.0"/>
      </rPr>
      <t xml:space="preserve">Disclaimer: </t>
    </r>
    <r>
      <rPr>
        <rFont val="Calibri"/>
        <b val="0"/>
        <color theme="1"/>
        <sz val="11.0"/>
      </rPr>
      <t xml:space="preserve">This calculator relies on inputs from the user; therefore the user must determine reasonable inputs, yields, and assumptions for other losses based on soil type, fertilizer form, etc. Results are an estimate and do not reflect actual leaching losses which will depend on precipitation, mineralization (which may be variable from year to year).  They should be considered an approximation of long-term leachable N under various scenarios (i.e. low/high yield, variable nitrogen rate, irrigation nitrate concentration, or variations in irrigation that might result from dry versus wet years.  </t>
    </r>
  </si>
  <si>
    <t>Meisinger, J. J. and G. W. Randall (1991). Estimating Nitrogen Budgets for Soil-Crop Systems. Managing Nitrogen for Groundwater Quality and Farm Profitability: 85-124.</t>
  </si>
  <si>
    <r>
      <rPr>
        <rFont val="Calibri"/>
        <b/>
        <color rgb="FF548135"/>
        <sz val="16.0"/>
      </rPr>
      <t>Potential N Leaching</t>
    </r>
    <r>
      <rPr>
        <rFont val="Calibri"/>
        <b/>
        <color theme="1"/>
        <sz val="16.0"/>
      </rPr>
      <t xml:space="preserve"> = </t>
    </r>
    <r>
      <rPr>
        <rFont val="Calibri"/>
        <b/>
        <color rgb="FF2F5496"/>
        <sz val="16.0"/>
      </rPr>
      <t>N Inputs</t>
    </r>
    <r>
      <rPr>
        <rFont val="Calibri"/>
        <b/>
        <color theme="1"/>
        <sz val="16.0"/>
      </rPr>
      <t xml:space="preserve"> - </t>
    </r>
    <r>
      <rPr>
        <rFont val="Calibri"/>
        <b/>
        <color rgb="FFC55A11"/>
        <sz val="16.0"/>
      </rPr>
      <t>N Outputs (excluding leaching)</t>
    </r>
    <r>
      <rPr>
        <rFont val="Calibri"/>
        <b/>
        <color theme="1"/>
        <sz val="16.0"/>
      </rPr>
      <t xml:space="preserve"> -</t>
    </r>
    <r>
      <rPr>
        <rFont val="Calibri"/>
        <b/>
        <color rgb="FFBF9000"/>
        <sz val="16.0"/>
      </rPr>
      <t xml:space="preserve"> Change in N Storage</t>
    </r>
  </si>
  <si>
    <t>Crop Type</t>
  </si>
  <si>
    <t>Potato, White Tuber</t>
  </si>
  <si>
    <t>Corn, Grain</t>
  </si>
  <si>
    <t>Select crop type for each field or portion of field</t>
  </si>
  <si>
    <t>N Content</t>
  </si>
  <si>
    <t>N content listed as lbs per unit.</t>
  </si>
  <si>
    <t>Yield</t>
  </si>
  <si>
    <t>Enter Yield for each field or portion of field</t>
  </si>
  <si>
    <t xml:space="preserve">Acres </t>
  </si>
  <si>
    <t>Enter size of field/portion of field. Only used to calculate combined leachable N</t>
  </si>
  <si>
    <t>If irrigation is applied, enter concentration and amount in inches. If none enter 0</t>
  </si>
  <si>
    <r>
      <rPr>
        <rFont val="Calibri"/>
        <color theme="1"/>
        <sz val="11.0"/>
      </rPr>
      <t xml:space="preserve">Calculate this by entering irrigation water nitrate and inches applied </t>
    </r>
    <r>
      <rPr>
        <rFont val="Calibri"/>
        <b/>
        <color theme="1"/>
        <sz val="11.0"/>
      </rPr>
      <t>------------------&gt;</t>
    </r>
  </si>
  <si>
    <t>Irrigation water (mg/L nitrate-N)</t>
  </si>
  <si>
    <r>
      <rPr>
        <rFont val="Calibri"/>
        <color theme="1"/>
        <sz val="11.0"/>
      </rPr>
      <t>Calculate this by entering precip nitrate and annual precip</t>
    </r>
    <r>
      <rPr>
        <rFont val="Calibri"/>
        <b/>
        <color theme="1"/>
        <sz val="11.0"/>
      </rPr>
      <t xml:space="preserve"> ------------------------------&gt;</t>
    </r>
  </si>
  <si>
    <t>All inputs from anthropogenic and natural sources</t>
  </si>
  <si>
    <t>Harvested material (Main Crop)</t>
  </si>
  <si>
    <t>Calculate using by entering crop type and yield data</t>
  </si>
  <si>
    <r>
      <rPr>
        <rFont val="Calibri"/>
        <b/>
        <color theme="1"/>
        <sz val="11.0"/>
      </rPr>
      <t xml:space="preserve">Use Table 5-6.1 </t>
    </r>
    <r>
      <rPr>
        <rFont val="Calibri"/>
        <color theme="1"/>
        <sz val="11.0"/>
      </rPr>
      <t>/ Incorporated Urea or UAN - soil pH &lt; 7 = 1%</t>
    </r>
  </si>
  <si>
    <r>
      <rPr>
        <rFont val="Calibri"/>
        <b/>
        <color theme="1"/>
        <sz val="11.0"/>
      </rPr>
      <t>Use Table 5-7</t>
    </r>
    <r>
      <rPr>
        <rFont val="Calibri"/>
        <color theme="1"/>
        <sz val="11.0"/>
      </rPr>
      <t xml:space="preserve"> / Excessively well drained  = 3%</t>
    </r>
  </si>
  <si>
    <t>For steady state systems assume 0, use this if above average mineralization is expected</t>
  </si>
  <si>
    <t>Leachable N (per field)</t>
  </si>
  <si>
    <t>Leachable N (lbs/acre) for each field/portion of field</t>
  </si>
  <si>
    <t>Version 2.0 - August 9, 2021</t>
  </si>
  <si>
    <t>Leachable N (Total)</t>
  </si>
  <si>
    <t xml:space="preserve">Leachable N (lbs/acre) for total area </t>
  </si>
  <si>
    <t>Created by: Center for Watershed Science and Education</t>
  </si>
  <si>
    <t>For questions about the calculator contact Kevin Masarik (kmasarik@uwsp.edu)</t>
  </si>
  <si>
    <t>N Leaching Potential</t>
  </si>
  <si>
    <t>FIELD1</t>
  </si>
  <si>
    <t>FIELD2</t>
  </si>
  <si>
    <t>Total</t>
  </si>
  <si>
    <t>Fertilizer N Source</t>
  </si>
  <si>
    <t>Application Method</t>
  </si>
  <si>
    <t>rain within 2 days</t>
  </si>
  <si>
    <t>rain within 7 days</t>
  </si>
  <si>
    <t>little to no rain</t>
  </si>
  <si>
    <t>% Loss</t>
  </si>
  <si>
    <t>Urea or UAN / Soil pH &gt; 7</t>
  </si>
  <si>
    <t>Surface Broadcast</t>
  </si>
  <si>
    <t>Surface Dribble</t>
  </si>
  <si>
    <t>Incorporated</t>
  </si>
  <si>
    <t>Ammonium Sulfate / Soil pH &gt; 7</t>
  </si>
  <si>
    <t>Ammonium Nitrate / Soil pH &gt; 7</t>
  </si>
  <si>
    <t>Anhydrous Ammonia / Soil pH &gt; 7</t>
  </si>
  <si>
    <t>Injected</t>
  </si>
  <si>
    <t>Urea / Soil pH &lt; 7</t>
  </si>
  <si>
    <t>UAN / Soil pH &lt; 7</t>
  </si>
  <si>
    <t>All other N sources / soil pH &lt; 7</t>
  </si>
  <si>
    <t>Any Method</t>
  </si>
  <si>
    <t>Soil Drainage Classification</t>
  </si>
  <si>
    <t>Soil Organic Matter Content</t>
  </si>
  <si>
    <t>Excessively well drained</t>
  </si>
  <si>
    <t>Well drained</t>
  </si>
  <si>
    <t>Moderately well drained</t>
  </si>
  <si>
    <t>Somewhat poorly drained</t>
  </si>
  <si>
    <t>Poorly drained</t>
  </si>
  <si>
    <t>%</t>
  </si>
  <si>
    <t>% of inorganic (fertilizer, precipitation) denitrified</t>
  </si>
  <si>
    <t>&lt;2</t>
  </si>
  <si>
    <t>2-4</t>
  </si>
  <si>
    <t>3-9</t>
  </si>
  <si>
    <t>4-14</t>
  </si>
  <si>
    <t>6-20</t>
  </si>
  <si>
    <t>10-30</t>
  </si>
  <si>
    <t>2-5</t>
  </si>
  <si>
    <t>4-16</t>
  </si>
  <si>
    <t>10-25</t>
  </si>
  <si>
    <t>15-45</t>
  </si>
  <si>
    <t>&gt;5</t>
  </si>
  <si>
    <t>4-12</t>
  </si>
  <si>
    <t>15-35</t>
  </si>
  <si>
    <t>25-55</t>
  </si>
  <si>
    <t>Crop Description</t>
  </si>
  <si>
    <t>Units</t>
  </si>
  <si>
    <t>Avg N harvested (lb N/unit)</t>
  </si>
  <si>
    <t>Bu</t>
  </si>
  <si>
    <t>Ton</t>
  </si>
  <si>
    <t>Oat, Grain</t>
  </si>
  <si>
    <t>Oat, Straw</t>
  </si>
  <si>
    <t>Rye, Grain</t>
  </si>
  <si>
    <t>Rye, Straw</t>
  </si>
  <si>
    <t>Alfalfa, Hay, Sun-cured, Vegetative (15% Moisture)</t>
  </si>
  <si>
    <t>Alfalfa, Green Chop, Vegetative (75% Moisture)</t>
  </si>
  <si>
    <t>cwt</t>
  </si>
  <si>
    <t>Pea, Seed Only</t>
  </si>
  <si>
    <t>Soybean, Grain</t>
  </si>
  <si>
    <t>Sweet Corn, Ears with Husks</t>
  </si>
  <si>
    <t>Carrot, Roots</t>
  </si>
  <si>
    <t>Bean, snap, pods</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</si>
</sst>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16.0"/>
      <color theme="1"/>
      <name val="Calibri"/>
    </font>
    <font/>
    <font>
      <sz val="11.0"/>
      <color theme="1"/>
      <name val="Calibri"/>
    </font>
    <font>
      <b/>
      <sz val="11.0"/>
      <color theme="1"/>
      <name val="Calibri"/>
    </font>
    <font>
      <i/>
      <sz val="11.0"/>
      <color theme="1"/>
      <name val="Calibri"/>
    </font>
    <font>
      <color theme="1"/>
      <name val="Calibri"/>
      <scheme val="minor"/>
    </font>
    <font>
      <b/>
      <sz val="14.0"/>
      <color theme="1"/>
      <name val="Calibri"/>
    </font>
    <font>
      <sz val="8.0"/>
      <color theme="1"/>
      <name val="Calibri"/>
    </font>
    <font>
      <b/>
      <i/>
      <sz val="11.0"/>
      <color theme="1"/>
      <name val="Calibri"/>
    </font>
    <font>
      <u/>
      <sz val="11.0"/>
      <color theme="10"/>
      <name val="Calibri"/>
    </font>
    <font>
      <b/>
      <sz val="12.0"/>
      <color theme="1"/>
      <name val="Calibri"/>
    </font>
    <font>
      <sz val="12.0"/>
      <color theme="1"/>
      <name val="Calibri"/>
    </font>
    <font>
      <b/>
      <sz val="8.0"/>
      <color theme="1"/>
      <name val="Calibri"/>
    </font>
    <font>
      <b/>
      <sz val="18.0"/>
      <color theme="1"/>
      <name val="Calibri"/>
    </font>
  </fonts>
  <fills count="15">
    <fill>
      <patternFill patternType="none"/>
    </fill>
    <fill>
      <patternFill patternType="lightGray"/>
    </fill>
    <fill>
      <patternFill patternType="solid">
        <fgColor theme="0"/>
        <bgColor theme="0"/>
      </patternFill>
    </fill>
    <fill>
      <patternFill patternType="solid">
        <fgColor rgb="FFBDD6EE"/>
        <bgColor rgb="FFBDD6EE"/>
      </patternFill>
    </fill>
    <fill>
      <patternFill patternType="solid">
        <fgColor rgb="FFFFFF99"/>
        <bgColor rgb="FFFFFF99"/>
      </patternFill>
    </fill>
    <fill>
      <patternFill patternType="solid">
        <fgColor rgb="FFD8D8D8"/>
        <bgColor rgb="FFD8D8D8"/>
      </patternFill>
    </fill>
    <fill>
      <patternFill patternType="solid">
        <fgColor rgb="FFF4B083"/>
        <bgColor rgb="FFF4B083"/>
      </patternFill>
    </fill>
    <fill>
      <patternFill patternType="solid">
        <fgColor rgb="FFBF9000"/>
        <bgColor rgb="FFBF9000"/>
      </patternFill>
    </fill>
    <fill>
      <patternFill patternType="solid">
        <fgColor rgb="FFA8D08D"/>
        <bgColor rgb="FFA8D08D"/>
      </patternFill>
    </fill>
    <fill>
      <patternFill patternType="solid">
        <fgColor rgb="FF00FF00"/>
        <bgColor rgb="FF00FF00"/>
      </patternFill>
    </fill>
    <fill>
      <patternFill patternType="solid">
        <fgColor rgb="FFFEF2CB"/>
        <bgColor rgb="FFFEF2CB"/>
      </patternFill>
    </fill>
    <fill>
      <patternFill patternType="solid">
        <fgColor rgb="FFFFCCFF"/>
        <bgColor rgb="FFFFCCFF"/>
      </patternFill>
    </fill>
    <fill>
      <patternFill patternType="solid">
        <fgColor rgb="FFD0CECE"/>
        <bgColor rgb="FFD0CECE"/>
      </patternFill>
    </fill>
    <fill>
      <patternFill patternType="solid">
        <fgColor rgb="FFC5E0B3"/>
        <bgColor rgb="FFC5E0B3"/>
      </patternFill>
    </fill>
    <fill>
      <patternFill patternType="solid">
        <fgColor rgb="FFFFFF00"/>
        <bgColor rgb="FFFFFF00"/>
      </patternFill>
    </fill>
  </fills>
  <borders count="41">
    <border/>
    <border>
      <left/>
      <top/>
      <bottom/>
    </border>
    <border>
      <top/>
      <bottom/>
    </border>
    <border>
      <right/>
      <top/>
      <bottom/>
    </border>
    <border>
      <left/>
      <right/>
      <top/>
      <bottom/>
    </border>
    <border>
      <left/>
      <top style="thin">
        <color rgb="FF000000"/>
      </top>
      <bottom/>
    </border>
    <border>
      <top style="thin">
        <color rgb="FF000000"/>
      </top>
      <bottom/>
    </border>
    <border>
      <right/>
      <top style="thin">
        <color rgb="FF000000"/>
      </top>
      <bottom/>
    </border>
    <border>
      <top style="thin">
        <color rgb="FF000000"/>
      </top>
    </border>
    <border>
      <left/>
      <right/>
      <top style="thin">
        <color rgb="FF000000"/>
      </top>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rder>
    <border>
      <left/>
      <top style="thin">
        <color rgb="FF000000"/>
      </top>
      <bottom style="thin">
        <color rgb="FF000000"/>
      </bottom>
    </border>
    <border>
      <right/>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
      <right style="thin">
        <color rgb="FF000000"/>
      </right>
    </border>
    <border>
      <left style="thin">
        <color rgb="FF000000"/>
      </left>
      <right/>
      <top style="thin">
        <color rgb="FF000000"/>
      </top>
      <bottom style="thin">
        <color rgb="FF000000"/>
      </bottom>
    </border>
    <border>
      <left/>
      <right/>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top style="medium">
        <color rgb="FF000000"/>
      </top>
      <bottom style="thin">
        <color rgb="FF000000"/>
      </bottom>
    </border>
    <border>
      <left/>
      <right style="medium">
        <color rgb="FF000000"/>
      </right>
      <top style="medium">
        <color rgb="FF000000"/>
      </top>
      <bottom/>
    </border>
    <border>
      <left style="medium">
        <color rgb="FF000000"/>
      </left>
      <bottom style="medium">
        <color rgb="FF000000"/>
      </bottom>
    </border>
    <border>
      <left/>
      <right/>
      <top/>
      <bottom style="medium">
        <color rgb="FF000000"/>
      </bottom>
    </border>
    <border>
      <bottom style="medium">
        <color rgb="FF000000"/>
      </bottom>
    </border>
    <border>
      <right style="medium">
        <color rgb="FF000000"/>
      </right>
      <bottom style="medium">
        <color rgb="FF000000"/>
      </bottom>
    </border>
    <border>
      <left/>
      <top/>
      <bottom style="thin">
        <color rgb="FF000000"/>
      </bottom>
    </border>
    <border>
      <right/>
      <top/>
      <bottom style="thin">
        <color rgb="FF000000"/>
      </bottom>
    </border>
    <border>
      <top/>
      <bottom style="thin">
        <color rgb="FF000000"/>
      </bottom>
    </border>
    <border>
      <left/>
      <top/>
      <bottom style="medium">
        <color rgb="FF000000"/>
      </bottom>
    </border>
    <border>
      <right/>
      <top/>
      <bottom style="medium">
        <color rgb="FF000000"/>
      </bottom>
    </border>
    <border>
      <left/>
      <right/>
      <top style="medium">
        <color rgb="FF000000"/>
      </top>
      <bottom/>
    </border>
    <border>
      <left/>
      <top style="thin">
        <color rgb="FF000000"/>
      </top>
      <bottom style="medium">
        <color rgb="FF000000"/>
      </bottom>
    </border>
    <border>
      <right/>
      <top style="thin">
        <color rgb="FF000000"/>
      </top>
      <bottom style="medium">
        <color rgb="FF000000"/>
      </bottom>
    </border>
    <border>
      <left/>
      <top style="medium">
        <color rgb="FF000000"/>
      </top>
      <bottom/>
    </border>
    <border>
      <top style="medium">
        <color rgb="FF000000"/>
      </top>
      <bottom/>
    </border>
    <border>
      <right/>
      <top style="medium">
        <color rgb="FF000000"/>
      </top>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0" fontId="2" numFmtId="0" xfId="0" applyBorder="1" applyFont="1"/>
    <xf borderId="3" fillId="0" fontId="2" numFmtId="0" xfId="0" applyBorder="1" applyFont="1"/>
    <xf borderId="4" fillId="2" fontId="3" numFmtId="0" xfId="0" applyBorder="1" applyFont="1"/>
    <xf borderId="5" fillId="3" fontId="4" numFmtId="0" xfId="0" applyAlignment="1" applyBorder="1" applyFill="1" applyFont="1">
      <alignment horizontal="center"/>
    </xf>
    <xf borderId="6" fillId="0" fontId="2" numFmtId="0" xfId="0" applyBorder="1" applyFont="1"/>
    <xf borderId="7" fillId="0" fontId="2" numFmtId="0" xfId="0" applyBorder="1" applyFont="1"/>
    <xf borderId="4" fillId="3" fontId="4" numFmtId="0" xfId="0" applyAlignment="1" applyBorder="1" applyFont="1">
      <alignment horizontal="center"/>
    </xf>
    <xf borderId="0" fillId="0" fontId="4" numFmtId="0" xfId="0" applyFont="1"/>
    <xf borderId="8" fillId="0" fontId="3" numFmtId="0" xfId="0" applyBorder="1" applyFont="1"/>
    <xf borderId="9" fillId="4" fontId="3" numFmtId="0" xfId="0" applyBorder="1" applyFill="1" applyFont="1"/>
    <xf borderId="10" fillId="2" fontId="3" numFmtId="0" xfId="0" applyBorder="1" applyFont="1"/>
    <xf borderId="10" fillId="4" fontId="3" numFmtId="0" xfId="0" applyBorder="1" applyFont="1"/>
    <xf borderId="0" fillId="0" fontId="3" numFmtId="0" xfId="0" applyFont="1"/>
    <xf borderId="4" fillId="4" fontId="3" numFmtId="0" xfId="0" applyBorder="1" applyFont="1"/>
    <xf borderId="4" fillId="5" fontId="3" numFmtId="1" xfId="0" applyBorder="1" applyFill="1" applyFont="1" applyNumberFormat="1"/>
    <xf borderId="10" fillId="0" fontId="3" numFmtId="0" xfId="0" applyBorder="1" applyFont="1"/>
    <xf borderId="0" fillId="0" fontId="3" numFmtId="1" xfId="0" applyFont="1" applyNumberFormat="1"/>
    <xf borderId="11" fillId="0" fontId="3" numFmtId="0" xfId="0" applyBorder="1" applyFont="1"/>
    <xf borderId="4" fillId="2" fontId="4" numFmtId="0" xfId="0" applyAlignment="1" applyBorder="1" applyFont="1">
      <alignment horizontal="right"/>
    </xf>
    <xf borderId="4" fillId="3" fontId="4" numFmtId="1" xfId="0" applyBorder="1" applyFont="1" applyNumberFormat="1"/>
    <xf borderId="12" fillId="0" fontId="4" numFmtId="0" xfId="0" applyAlignment="1" applyBorder="1" applyFont="1">
      <alignment horizontal="center"/>
    </xf>
    <xf borderId="13" fillId="0" fontId="2" numFmtId="0" xfId="0" applyBorder="1" applyFont="1"/>
    <xf borderId="14" fillId="0" fontId="3" numFmtId="0" xfId="0" applyBorder="1" applyFont="1"/>
    <xf borderId="15" fillId="6" fontId="4" numFmtId="0" xfId="0" applyAlignment="1" applyBorder="1" applyFill="1" applyFont="1">
      <alignment horizontal="center"/>
    </xf>
    <xf borderId="16" fillId="0" fontId="2" numFmtId="0" xfId="0" applyBorder="1" applyFont="1"/>
    <xf borderId="4" fillId="6" fontId="4" numFmtId="0" xfId="0" applyAlignment="1" applyBorder="1" applyFont="1">
      <alignment horizontal="center"/>
    </xf>
    <xf borderId="17" fillId="4" fontId="3" numFmtId="0" xfId="0" applyAlignment="1" applyBorder="1" applyFont="1">
      <alignment horizontal="center" readingOrder="0"/>
    </xf>
    <xf borderId="18" fillId="0" fontId="2" numFmtId="0" xfId="0" applyBorder="1" applyFont="1"/>
    <xf borderId="19" fillId="0" fontId="3" numFmtId="0" xfId="0" applyBorder="1" applyFont="1"/>
    <xf borderId="9" fillId="5" fontId="3" numFmtId="1" xfId="0" applyBorder="1" applyFont="1" applyNumberFormat="1"/>
    <xf borderId="20" fillId="4" fontId="3" numFmtId="0" xfId="0" applyAlignment="1" applyBorder="1" applyFont="1">
      <alignment readingOrder="0"/>
    </xf>
    <xf borderId="4" fillId="5" fontId="3" numFmtId="0" xfId="0" applyBorder="1" applyFont="1"/>
    <xf borderId="1" fillId="2" fontId="5" numFmtId="0" xfId="0" applyAlignment="1" applyBorder="1" applyFont="1">
      <alignment horizontal="center"/>
    </xf>
    <xf borderId="21" fillId="4" fontId="3" numFmtId="0" xfId="0" applyBorder="1" applyFont="1"/>
    <xf borderId="4" fillId="6" fontId="4" numFmtId="1" xfId="0" applyBorder="1" applyFont="1" applyNumberFormat="1"/>
    <xf borderId="0" fillId="0" fontId="6" numFmtId="0" xfId="0" applyFont="1"/>
    <xf borderId="15" fillId="7" fontId="4" numFmtId="0" xfId="0" applyAlignment="1" applyBorder="1" applyFill="1" applyFont="1">
      <alignment horizontal="center"/>
    </xf>
    <xf borderId="4" fillId="7" fontId="4" numFmtId="0" xfId="0" applyAlignment="1" applyBorder="1" applyFont="1">
      <alignment horizontal="center"/>
    </xf>
    <xf borderId="4" fillId="7" fontId="4" numFmtId="0" xfId="0" applyBorder="1" applyFont="1"/>
    <xf borderId="22" fillId="8" fontId="4" numFmtId="0" xfId="0" applyAlignment="1" applyBorder="1" applyFill="1" applyFont="1">
      <alignment horizontal="center"/>
    </xf>
    <xf borderId="23" fillId="0" fontId="2" numFmtId="0" xfId="0" applyBorder="1" applyFont="1"/>
    <xf borderId="24" fillId="0" fontId="2" numFmtId="0" xfId="0" applyBorder="1" applyFont="1"/>
    <xf borderId="25" fillId="8" fontId="4" numFmtId="0" xfId="0" applyAlignment="1" applyBorder="1" applyFont="1">
      <alignment horizontal="center"/>
    </xf>
    <xf borderId="26" fillId="0" fontId="7" numFmtId="0" xfId="0" applyBorder="1" applyFont="1"/>
    <xf borderId="27" fillId="9" fontId="7" numFmtId="1" xfId="0" applyAlignment="1" applyBorder="1" applyFill="1" applyFont="1" applyNumberFormat="1">
      <alignment horizontal="center"/>
    </xf>
    <xf borderId="28" fillId="0" fontId="7" numFmtId="0" xfId="0" applyBorder="1" applyFont="1"/>
    <xf borderId="29" fillId="0" fontId="7" numFmtId="0" xfId="0" applyBorder="1" applyFont="1"/>
    <xf borderId="4" fillId="2" fontId="8" numFmtId="0" xfId="0" applyBorder="1" applyFont="1"/>
    <xf borderId="0" fillId="0" fontId="1" numFmtId="0" xfId="0" applyAlignment="1" applyFont="1">
      <alignment vertical="top"/>
    </xf>
    <xf borderId="0" fillId="0" fontId="3" numFmtId="0" xfId="0" applyAlignment="1" applyFont="1">
      <alignment vertical="top"/>
    </xf>
    <xf borderId="0" fillId="0" fontId="4" numFmtId="0" xfId="0" applyAlignment="1" applyFont="1">
      <alignment vertical="top"/>
    </xf>
    <xf borderId="0" fillId="0" fontId="3" numFmtId="0" xfId="0" applyAlignment="1" applyFont="1">
      <alignment shrinkToFit="0" vertical="top" wrapText="1"/>
    </xf>
    <xf borderId="0" fillId="0" fontId="9" numFmtId="0" xfId="0" applyAlignment="1" applyFont="1">
      <alignment shrinkToFit="0" vertical="top" wrapText="1"/>
    </xf>
    <xf borderId="0" fillId="0" fontId="10" numFmtId="0" xfId="0" applyAlignment="1" applyFont="1">
      <alignment vertical="top"/>
    </xf>
    <xf borderId="0" fillId="0" fontId="4" numFmtId="0" xfId="0" applyAlignment="1" applyFont="1">
      <alignment shrinkToFit="0" vertical="top" wrapText="1"/>
    </xf>
    <xf borderId="0" fillId="0" fontId="9" numFmtId="0" xfId="0" applyAlignment="1" applyFont="1">
      <alignment vertical="top"/>
    </xf>
    <xf borderId="9" fillId="2" fontId="4" numFmtId="0" xfId="0" applyAlignment="1" applyBorder="1" applyFont="1">
      <alignment horizontal="left" shrinkToFit="0" vertical="center" wrapText="1"/>
    </xf>
    <xf borderId="5" fillId="10" fontId="3" numFmtId="0" xfId="0" applyAlignment="1" applyBorder="1" applyFill="1" applyFont="1">
      <alignment horizontal="center" shrinkToFit="0" vertical="center" wrapText="1"/>
    </xf>
    <xf borderId="5" fillId="11" fontId="3" numFmtId="0" xfId="0" applyAlignment="1" applyBorder="1" applyFill="1" applyFont="1">
      <alignment horizontal="center" shrinkToFit="0" vertical="center" wrapText="1"/>
    </xf>
    <xf borderId="9" fillId="2" fontId="3" numFmtId="0" xfId="0" applyAlignment="1" applyBorder="1" applyFont="1">
      <alignment horizontal="left" shrinkToFit="0" wrapText="1"/>
    </xf>
    <xf borderId="9" fillId="2" fontId="4" numFmtId="0" xfId="0" applyAlignment="1" applyBorder="1" applyFont="1">
      <alignment horizontal="left" shrinkToFit="0" wrapText="1"/>
    </xf>
    <xf borderId="4" fillId="2" fontId="1" numFmtId="0" xfId="0" applyAlignment="1" applyBorder="1" applyFont="1">
      <alignment horizontal="left" shrinkToFit="0" wrapText="1"/>
    </xf>
    <xf borderId="4" fillId="2" fontId="4" numFmtId="0" xfId="0" applyAlignment="1" applyBorder="1" applyFont="1">
      <alignment horizontal="left" shrinkToFit="0" vertical="center" wrapText="1"/>
    </xf>
    <xf borderId="4" fillId="12" fontId="3" numFmtId="0" xfId="0" applyAlignment="1" applyBorder="1" applyFill="1" applyFont="1">
      <alignment horizontal="center" shrinkToFit="0" vertical="center" wrapText="1"/>
    </xf>
    <xf borderId="4" fillId="2" fontId="3" numFmtId="0" xfId="0" applyAlignment="1" applyBorder="1" applyFont="1">
      <alignment horizontal="left" shrinkToFit="0" wrapText="1"/>
    </xf>
    <xf borderId="4" fillId="2" fontId="4" numFmtId="0" xfId="0" applyAlignment="1" applyBorder="1" applyFont="1">
      <alignment horizontal="left" shrinkToFit="0" wrapText="1"/>
    </xf>
    <xf borderId="1" fillId="10" fontId="4" numFmtId="0" xfId="0" applyAlignment="1" applyBorder="1" applyFont="1">
      <alignment horizontal="center" shrinkToFit="0" vertical="center" wrapText="1"/>
    </xf>
    <xf borderId="1" fillId="11" fontId="4" numFmtId="0" xfId="0" applyAlignment="1" applyBorder="1" applyFont="1">
      <alignment horizontal="center" shrinkToFit="0" vertical="center" wrapText="1"/>
    </xf>
    <xf borderId="21" fillId="2" fontId="4" numFmtId="0" xfId="0" applyAlignment="1" applyBorder="1" applyFont="1">
      <alignment horizontal="left" shrinkToFit="0" vertical="center" wrapText="1"/>
    </xf>
    <xf borderId="30" fillId="10" fontId="4" numFmtId="0" xfId="0" applyAlignment="1" applyBorder="1" applyFont="1">
      <alignment horizontal="center" shrinkToFit="0" vertical="center" wrapText="1"/>
    </xf>
    <xf borderId="31" fillId="0" fontId="2" numFmtId="0" xfId="0" applyBorder="1" applyFont="1"/>
    <xf borderId="30" fillId="11" fontId="4" numFmtId="0" xfId="0" applyAlignment="1" applyBorder="1" applyFont="1">
      <alignment horizontal="center" shrinkToFit="0" vertical="center" wrapText="1"/>
    </xf>
    <xf borderId="1" fillId="2" fontId="3" numFmtId="0" xfId="0" applyAlignment="1" applyBorder="1" applyFont="1">
      <alignment horizontal="left" shrinkToFit="0" wrapText="1"/>
    </xf>
    <xf borderId="4" fillId="2" fontId="11" numFmtId="0" xfId="0" applyAlignment="1" applyBorder="1" applyFont="1">
      <alignment horizontal="left" shrinkToFit="0" wrapText="1"/>
    </xf>
    <xf borderId="4" fillId="2" fontId="12" numFmtId="0" xfId="0" applyBorder="1" applyFont="1"/>
    <xf borderId="0" fillId="0" fontId="12" numFmtId="0" xfId="0" applyFont="1"/>
    <xf borderId="1" fillId="3" fontId="4" numFmtId="0" xfId="0" applyAlignment="1" applyBorder="1" applyFont="1">
      <alignment horizontal="center"/>
    </xf>
    <xf borderId="4" fillId="2" fontId="4" numFmtId="0" xfId="0" applyBorder="1" applyFont="1"/>
    <xf borderId="5" fillId="10" fontId="3" numFmtId="0" xfId="0" applyAlignment="1" applyBorder="1" applyFont="1">
      <alignment horizontal="center"/>
    </xf>
    <xf borderId="5" fillId="11" fontId="3" numFmtId="0" xfId="0" applyAlignment="1" applyBorder="1" applyFont="1">
      <alignment horizontal="center"/>
    </xf>
    <xf borderId="1" fillId="10" fontId="3" numFmtId="0" xfId="0" applyAlignment="1" applyBorder="1" applyFont="1">
      <alignment horizontal="center"/>
    </xf>
    <xf borderId="1" fillId="11" fontId="3" numFmtId="0" xfId="0" applyAlignment="1" applyBorder="1" applyFont="1">
      <alignment horizontal="center"/>
    </xf>
    <xf borderId="30" fillId="2" fontId="9" numFmtId="0" xfId="0" applyAlignment="1" applyBorder="1" applyFont="1">
      <alignment horizontal="center"/>
    </xf>
    <xf borderId="32" fillId="0" fontId="2" numFmtId="0" xfId="0" applyBorder="1" applyFont="1"/>
    <xf borderId="1" fillId="5" fontId="3" numFmtId="1" xfId="0" applyAlignment="1" applyBorder="1" applyFont="1" applyNumberFormat="1">
      <alignment horizontal="center"/>
    </xf>
    <xf borderId="10" fillId="10" fontId="3" numFmtId="0" xfId="0" applyBorder="1" applyFont="1"/>
    <xf borderId="0" fillId="0" fontId="3" numFmtId="1" xfId="0" applyAlignment="1" applyFont="1" applyNumberFormat="1">
      <alignment horizontal="center"/>
    </xf>
    <xf borderId="0" fillId="0" fontId="3" numFmtId="0" xfId="0" applyAlignment="1" applyFont="1">
      <alignment horizontal="center"/>
    </xf>
    <xf borderId="11" fillId="0" fontId="3" numFmtId="0" xfId="0" applyAlignment="1" applyBorder="1" applyFont="1">
      <alignment horizontal="center"/>
    </xf>
    <xf borderId="11" fillId="0" fontId="2" numFmtId="0" xfId="0" applyBorder="1" applyFont="1"/>
    <xf borderId="15" fillId="3" fontId="4" numFmtId="1" xfId="0" applyAlignment="1" applyBorder="1" applyFont="1" applyNumberFormat="1">
      <alignment horizontal="center"/>
    </xf>
    <xf borderId="4" fillId="3" fontId="4" numFmtId="1" xfId="0" applyAlignment="1" applyBorder="1" applyFont="1" applyNumberFormat="1">
      <alignment horizontal="center"/>
    </xf>
    <xf borderId="1" fillId="2" fontId="4" numFmtId="0" xfId="0" applyAlignment="1" applyBorder="1" applyFont="1">
      <alignment horizontal="center"/>
    </xf>
    <xf borderId="1" fillId="2" fontId="3" numFmtId="0" xfId="0" applyAlignment="1" applyBorder="1" applyFont="1">
      <alignment horizontal="center"/>
    </xf>
    <xf borderId="5" fillId="5" fontId="3" numFmtId="1" xfId="0" applyAlignment="1" applyBorder="1" applyFont="1" applyNumberFormat="1">
      <alignment horizontal="center"/>
    </xf>
    <xf borderId="1" fillId="5" fontId="3" numFmtId="0" xfId="0" applyAlignment="1" applyBorder="1" applyFont="1">
      <alignment horizontal="center"/>
    </xf>
    <xf borderId="30" fillId="10" fontId="3" numFmtId="0" xfId="0" applyAlignment="1" applyBorder="1" applyFont="1">
      <alignment horizontal="center"/>
    </xf>
    <xf borderId="30" fillId="11" fontId="3" numFmtId="0" xfId="0" applyAlignment="1" applyBorder="1" applyFont="1">
      <alignment horizontal="center"/>
    </xf>
    <xf borderId="15" fillId="6" fontId="4" numFmtId="1" xfId="0" applyAlignment="1" applyBorder="1" applyFont="1" applyNumberFormat="1">
      <alignment horizontal="center"/>
    </xf>
    <xf borderId="4" fillId="6" fontId="4" numFmtId="1" xfId="0" applyAlignment="1" applyBorder="1" applyFont="1" applyNumberFormat="1">
      <alignment horizontal="center"/>
    </xf>
    <xf borderId="33" fillId="7" fontId="4" numFmtId="0" xfId="0" applyAlignment="1" applyBorder="1" applyFont="1">
      <alignment horizontal="center"/>
    </xf>
    <xf borderId="34" fillId="0" fontId="2" numFmtId="0" xfId="0" applyBorder="1" applyFont="1"/>
    <xf borderId="35" fillId="8" fontId="4" numFmtId="0" xfId="0" applyAlignment="1" applyBorder="1" applyFont="1">
      <alignment horizontal="center"/>
    </xf>
    <xf borderId="4" fillId="2" fontId="4" numFmtId="0" xfId="0" applyAlignment="1" applyBorder="1" applyFont="1">
      <alignment horizontal="center"/>
    </xf>
    <xf borderId="4" fillId="2" fontId="13" numFmtId="0" xfId="0" applyBorder="1" applyFont="1"/>
    <xf borderId="26" fillId="0" fontId="7" numFmtId="0" xfId="0" applyAlignment="1" applyBorder="1" applyFont="1">
      <alignment vertical="center"/>
    </xf>
    <xf borderId="36" fillId="13" fontId="7" numFmtId="1" xfId="0" applyAlignment="1" applyBorder="1" applyFill="1" applyFont="1" applyNumberFormat="1">
      <alignment horizontal="center" vertical="center"/>
    </xf>
    <xf borderId="37" fillId="0" fontId="2" numFmtId="0" xfId="0" applyBorder="1" applyFont="1"/>
    <xf borderId="28" fillId="0" fontId="11" numFmtId="0" xfId="0" applyBorder="1" applyFont="1"/>
    <xf borderId="4" fillId="2" fontId="14" numFmtId="1" xfId="0" applyAlignment="1" applyBorder="1" applyFont="1" applyNumberFormat="1">
      <alignment horizontal="center"/>
    </xf>
    <xf borderId="0" fillId="0" fontId="7" numFmtId="0" xfId="0" applyAlignment="1" applyFont="1">
      <alignment vertical="center"/>
    </xf>
    <xf borderId="38" fillId="14" fontId="7" numFmtId="1" xfId="0" applyAlignment="1" applyBorder="1" applyFill="1" applyFont="1" applyNumberFormat="1">
      <alignment horizontal="center" vertical="center"/>
    </xf>
    <xf borderId="39" fillId="0" fontId="2" numFmtId="0" xfId="0" applyBorder="1" applyFont="1"/>
    <xf borderId="40" fillId="0" fontId="2" numFmtId="0" xfId="0" applyBorder="1" applyFont="1"/>
    <xf borderId="0" fillId="0" fontId="11" numFmtId="0" xfId="0" applyFont="1"/>
    <xf borderId="0" fillId="0" fontId="7" numFmtId="0" xfId="0" applyFont="1"/>
    <xf borderId="0" fillId="0" fontId="3" numFmtId="0" xfId="0" applyAlignment="1" applyFont="1">
      <alignment shrinkToFit="0" wrapText="1"/>
    </xf>
    <xf borderId="0" fillId="0" fontId="3" numFmtId="49" xfId="0" applyFont="1" applyNumberFormat="1"/>
    <xf borderId="13"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285750</xdr:colOff>
      <xdr:row>15</xdr:row>
      <xdr:rowOff>152400</xdr:rowOff>
    </xdr:from>
    <xdr:ext cx="4686300" cy="2200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31</xdr:row>
      <xdr:rowOff>0</xdr:rowOff>
    </xdr:from>
    <xdr:ext cx="1914525" cy="42862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31</xdr:row>
      <xdr:rowOff>0</xdr:rowOff>
    </xdr:from>
    <xdr:ext cx="3190875" cy="4667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19050</xdr:colOff>
      <xdr:row>22</xdr:row>
      <xdr:rowOff>114300</xdr:rowOff>
    </xdr:from>
    <xdr:ext cx="1924050" cy="4286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19050</xdr:colOff>
      <xdr:row>25</xdr:row>
      <xdr:rowOff>47625</xdr:rowOff>
    </xdr:from>
    <xdr:ext cx="3133725" cy="4572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csess.onlinelibrary.wiley.com/doi/pdf/10.2136/1991.managingnitrogen.c5"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29"/>
    <col customWidth="1" min="2" max="2" width="10.71"/>
    <col customWidth="1" min="3" max="3" width="54.71"/>
    <col customWidth="1" min="4" max="4" width="14.29"/>
    <col customWidth="1" min="5" max="5" width="8.86"/>
    <col customWidth="1" min="6" max="6" width="25.29"/>
    <col customWidth="1" min="7" max="7" width="12.43"/>
    <col customWidth="1" min="8" max="8" width="26.43"/>
    <col customWidth="1" min="9" max="10" width="8.86"/>
    <col customWidth="1" min="11" max="11" width="11.0"/>
    <col customWidth="1" min="12" max="26" width="8.86"/>
  </cols>
  <sheetData>
    <row r="1" ht="21.0" customHeight="1">
      <c r="A1" s="1" t="s">
        <v>0</v>
      </c>
      <c r="B1" s="2"/>
      <c r="C1" s="2"/>
      <c r="D1" s="2"/>
      <c r="E1" s="2"/>
      <c r="F1" s="3"/>
      <c r="G1" s="4"/>
      <c r="H1" s="4"/>
      <c r="I1" s="4"/>
      <c r="J1" s="4"/>
      <c r="K1" s="4"/>
    </row>
    <row r="2">
      <c r="A2" s="5" t="s">
        <v>1</v>
      </c>
      <c r="B2" s="6"/>
      <c r="C2" s="7"/>
      <c r="D2" s="8"/>
      <c r="E2" s="4"/>
      <c r="F2" s="9"/>
      <c r="J2" s="4"/>
      <c r="K2" s="4"/>
    </row>
    <row r="3">
      <c r="A3" s="10" t="s">
        <v>2</v>
      </c>
      <c r="B3" s="11">
        <v>210.0</v>
      </c>
      <c r="C3" s="10" t="s">
        <v>3</v>
      </c>
      <c r="D3" s="4"/>
      <c r="E3" s="4"/>
      <c r="F3" s="12" t="s">
        <v>4</v>
      </c>
      <c r="G3" s="13">
        <v>20.0</v>
      </c>
      <c r="H3" s="4"/>
      <c r="I3" s="4"/>
      <c r="J3" s="4"/>
      <c r="K3" s="4"/>
    </row>
    <row r="4">
      <c r="A4" s="14" t="s">
        <v>5</v>
      </c>
      <c r="B4" s="15">
        <v>0.0</v>
      </c>
      <c r="C4" s="14" t="s">
        <v>6</v>
      </c>
      <c r="D4" s="4"/>
      <c r="E4" s="4"/>
      <c r="F4" s="4"/>
      <c r="G4" s="4"/>
      <c r="H4" s="4"/>
      <c r="I4" s="4"/>
      <c r="J4" s="4"/>
      <c r="K4" s="4"/>
    </row>
    <row r="5">
      <c r="A5" s="14" t="s">
        <v>7</v>
      </c>
      <c r="B5" s="15">
        <v>0.0</v>
      </c>
      <c r="C5" s="14" t="s">
        <v>8</v>
      </c>
      <c r="D5" s="4"/>
      <c r="E5" s="4"/>
      <c r="F5" s="4"/>
      <c r="G5" s="4"/>
      <c r="H5" s="4"/>
      <c r="I5" s="4"/>
      <c r="J5" s="4"/>
      <c r="K5" s="4"/>
    </row>
    <row r="6">
      <c r="A6" s="14" t="s">
        <v>9</v>
      </c>
      <c r="B6" s="16">
        <f t="shared" ref="B6:B7" si="1">G6*I6*0.226</f>
        <v>40.68</v>
      </c>
      <c r="C6" s="14" t="s">
        <v>10</v>
      </c>
      <c r="D6" s="4"/>
      <c r="E6" s="4"/>
      <c r="F6" s="17" t="s">
        <v>11</v>
      </c>
      <c r="G6" s="13">
        <v>18.0</v>
      </c>
      <c r="H6" s="17" t="s">
        <v>12</v>
      </c>
      <c r="I6" s="13">
        <v>10.0</v>
      </c>
      <c r="J6" s="4"/>
      <c r="K6" s="4"/>
    </row>
    <row r="7">
      <c r="A7" s="14" t="s">
        <v>13</v>
      </c>
      <c r="B7" s="16">
        <f t="shared" si="1"/>
        <v>3.616</v>
      </c>
      <c r="C7" s="14" t="s">
        <v>14</v>
      </c>
      <c r="D7" s="4"/>
      <c r="E7" s="4"/>
      <c r="F7" s="17" t="s">
        <v>15</v>
      </c>
      <c r="G7" s="13">
        <v>0.5</v>
      </c>
      <c r="H7" s="17" t="s">
        <v>16</v>
      </c>
      <c r="I7" s="13">
        <v>32.0</v>
      </c>
      <c r="J7" s="4"/>
      <c r="K7" s="4"/>
    </row>
    <row r="8">
      <c r="A8" s="14" t="s">
        <v>17</v>
      </c>
      <c r="B8" s="18">
        <f>B7</f>
        <v>3.616</v>
      </c>
      <c r="C8" s="14" t="s">
        <v>18</v>
      </c>
      <c r="D8" s="4"/>
      <c r="E8" s="4"/>
      <c r="F8" s="4"/>
      <c r="G8" s="4"/>
      <c r="H8" s="4"/>
      <c r="I8" s="4"/>
      <c r="J8" s="4"/>
      <c r="K8" s="4"/>
    </row>
    <row r="9">
      <c r="A9" s="14" t="s">
        <v>19</v>
      </c>
      <c r="B9" s="14">
        <v>0.0</v>
      </c>
      <c r="C9" s="14" t="s">
        <v>20</v>
      </c>
      <c r="D9" s="4"/>
      <c r="E9" s="4"/>
      <c r="F9" s="4"/>
      <c r="G9" s="4"/>
      <c r="H9" s="4"/>
      <c r="I9" s="4"/>
      <c r="J9" s="4"/>
      <c r="K9" s="4"/>
    </row>
    <row r="10">
      <c r="A10" s="19" t="s">
        <v>21</v>
      </c>
      <c r="B10" s="19">
        <v>3.0</v>
      </c>
      <c r="C10" s="19" t="s">
        <v>22</v>
      </c>
      <c r="D10" s="4"/>
      <c r="E10" s="4"/>
      <c r="F10" s="4"/>
      <c r="G10" s="4"/>
      <c r="H10" s="4"/>
      <c r="I10" s="4"/>
      <c r="J10" s="4"/>
      <c r="K10" s="4"/>
    </row>
    <row r="11">
      <c r="A11" s="20" t="s">
        <v>23</v>
      </c>
      <c r="B11" s="21">
        <f>SUM(B3:B10)</f>
        <v>260.912</v>
      </c>
      <c r="D11" s="4"/>
      <c r="E11" s="4"/>
      <c r="F11" s="22" t="s">
        <v>24</v>
      </c>
      <c r="G11" s="23"/>
      <c r="H11" s="23"/>
      <c r="I11" s="10"/>
      <c r="J11" s="24"/>
      <c r="K11" s="4"/>
    </row>
    <row r="12">
      <c r="A12" s="25" t="s">
        <v>25</v>
      </c>
      <c r="B12" s="23"/>
      <c r="C12" s="26"/>
      <c r="D12" s="27" t="s">
        <v>26</v>
      </c>
      <c r="E12" s="4"/>
      <c r="F12" s="17" t="s">
        <v>27</v>
      </c>
      <c r="G12" s="28" t="s">
        <v>28</v>
      </c>
      <c r="H12" s="29"/>
      <c r="I12" s="14"/>
      <c r="J12" s="30"/>
      <c r="K12" s="4"/>
    </row>
    <row r="13">
      <c r="A13" s="10" t="s">
        <v>29</v>
      </c>
      <c r="B13" s="31">
        <f>G13*I13</f>
        <v>14.4</v>
      </c>
      <c r="C13" s="10" t="s">
        <v>30</v>
      </c>
      <c r="D13" s="14"/>
      <c r="E13" s="4"/>
      <c r="F13" s="17" t="s">
        <v>31</v>
      </c>
      <c r="G13" s="32">
        <v>2.0</v>
      </c>
      <c r="H13" s="17" t="s">
        <v>32</v>
      </c>
      <c r="I13" s="17">
        <f>IF($G$12="Corn, Grain",0.73,IF($G$12="Corn, Sillage",7.2,IF($G$12="Oat, Grain",0.61,IF($G$12="Oat, Straw",13,IF($G$12="Rye, Grain",1.05,IF($G$12="Rye, Straw",9,IF($G$12="Alfalfa, Hay, Sun-cured, Vegetative (15% Moisture)",56,IF($G$12="Potato, White Tuber",0.4,IF($G$12="Alfalfa, Green Chop, Vegetative (75% Moisture)",18,IF($G$12="Pea, Seed Only",17,IF($G$12="Sweet Corn, Ears with Husks",8.6,IF($G$12="Soybean, Grain",3.3,IF(G12="Carrot, Roots",3.6,IF(G12="Bean, snap, pods",7.8,0))))))))))))))</f>
        <v>7.2</v>
      </c>
      <c r="J13" s="17" t="str">
        <f>IF($G$12="Corn, Grain","Bu",IF($G$12="Corn, Sillage","Ton",IF($G$12="Oat, Grain","Bu",IF($G$12="Oat, Straw","Ton",IF($G$12="Rye, Grain","Bu",IF($G$12="Rye, Straw","Ton",IF($G$12="Alfalfa, Hay, Sun-cured, Vegetative (15% Moisture)","Ton",IF($G$12="Potato, White Tuber","cwt",IF($G$12="Alfalfa, Green Chop, Vegetative (75% Moisture)","Ton",IF($G$12="Pea, Seed Only","Ton",IF($G$12="Sweet Corn, Ears with Husks","Ton",IF($G$12="Soybean, Grain","Bu",IF(G12="Carrot, Roots","Ton",IF(G12="Bean, snap, pods","Ton",0))))))))))))))</f>
        <v>Ton</v>
      </c>
      <c r="K13" s="4"/>
    </row>
    <row r="14">
      <c r="A14" s="14" t="s">
        <v>33</v>
      </c>
      <c r="B14" s="33">
        <f>B3*(D14/100)</f>
        <v>10.5</v>
      </c>
      <c r="C14" s="14" t="s">
        <v>34</v>
      </c>
      <c r="D14" s="15">
        <v>5.0</v>
      </c>
      <c r="E14" s="4"/>
      <c r="F14" s="4"/>
      <c r="G14" s="4"/>
      <c r="H14" s="34" t="s">
        <v>35</v>
      </c>
      <c r="I14" s="2"/>
      <c r="J14" s="3"/>
      <c r="K14" s="4"/>
    </row>
    <row r="15">
      <c r="A15" s="14" t="s">
        <v>36</v>
      </c>
      <c r="B15" s="33">
        <f>(B3)*(D15/100)</f>
        <v>6.3</v>
      </c>
      <c r="C15" s="14" t="s">
        <v>37</v>
      </c>
      <c r="D15" s="15">
        <v>3.0</v>
      </c>
      <c r="E15" s="4"/>
      <c r="F15" s="4"/>
      <c r="G15" s="4"/>
      <c r="H15" s="4"/>
      <c r="I15" s="4"/>
      <c r="J15" s="4"/>
      <c r="K15" s="4"/>
    </row>
    <row r="16">
      <c r="A16" s="14" t="s">
        <v>38</v>
      </c>
      <c r="B16" s="15">
        <v>0.0</v>
      </c>
      <c r="C16" s="14" t="s">
        <v>39</v>
      </c>
      <c r="D16" s="4"/>
      <c r="E16" s="4"/>
      <c r="F16" s="4"/>
      <c r="G16" s="4"/>
      <c r="H16" s="4"/>
      <c r="I16" s="4"/>
      <c r="J16" s="4"/>
      <c r="K16" s="4"/>
    </row>
    <row r="17">
      <c r="A17" s="14" t="s">
        <v>40</v>
      </c>
      <c r="B17" s="15">
        <v>0.0</v>
      </c>
      <c r="C17" s="14" t="s">
        <v>41</v>
      </c>
      <c r="D17" s="4"/>
      <c r="E17" s="4"/>
      <c r="F17" s="4"/>
      <c r="G17" s="4"/>
      <c r="H17" s="4"/>
      <c r="I17" s="4"/>
      <c r="J17" s="4"/>
      <c r="K17" s="4"/>
    </row>
    <row r="18">
      <c r="A18" s="14" t="s">
        <v>42</v>
      </c>
      <c r="B18" s="15">
        <v>2.0</v>
      </c>
      <c r="C18" s="14" t="s">
        <v>43</v>
      </c>
      <c r="D18" s="4"/>
      <c r="E18" s="4"/>
      <c r="F18" s="14"/>
      <c r="G18" s="14"/>
      <c r="H18" s="4"/>
      <c r="I18" s="4"/>
      <c r="J18" s="4"/>
      <c r="K18" s="4"/>
    </row>
    <row r="19">
      <c r="A19" s="19" t="s">
        <v>44</v>
      </c>
      <c r="B19" s="35">
        <v>8.0</v>
      </c>
      <c r="C19" s="19" t="s">
        <v>45</v>
      </c>
      <c r="D19" s="4"/>
      <c r="E19" s="4"/>
      <c r="H19" s="4"/>
      <c r="I19" s="4"/>
      <c r="J19" s="4"/>
      <c r="K19" s="4"/>
    </row>
    <row r="20">
      <c r="A20" s="20" t="s">
        <v>46</v>
      </c>
      <c r="B20" s="36">
        <f>SUM(B13:B19)</f>
        <v>41.2</v>
      </c>
      <c r="C20" s="37" t="s">
        <v>47</v>
      </c>
      <c r="D20" s="4"/>
      <c r="E20" s="4"/>
      <c r="H20" s="4"/>
      <c r="I20" s="4"/>
      <c r="J20" s="4"/>
      <c r="K20" s="4"/>
    </row>
    <row r="21" ht="15.75" customHeight="1">
      <c r="A21" s="38" t="s">
        <v>48</v>
      </c>
      <c r="B21" s="23"/>
      <c r="C21" s="26"/>
      <c r="D21" s="39"/>
      <c r="E21" s="4"/>
      <c r="H21" s="4"/>
      <c r="I21" s="4"/>
      <c r="J21" s="4"/>
      <c r="K21" s="4"/>
    </row>
    <row r="22" ht="15.75" customHeight="1">
      <c r="A22" s="10" t="s">
        <v>49</v>
      </c>
      <c r="B22" s="11">
        <v>0.0</v>
      </c>
      <c r="C22" s="10" t="s">
        <v>50</v>
      </c>
      <c r="D22" s="4"/>
      <c r="E22" s="4"/>
      <c r="H22" s="4"/>
      <c r="I22" s="4"/>
      <c r="J22" s="4"/>
      <c r="K22" s="4"/>
    </row>
    <row r="23" ht="15.75" customHeight="1">
      <c r="A23" s="19" t="s">
        <v>51</v>
      </c>
      <c r="B23" s="35">
        <v>0.0</v>
      </c>
      <c r="C23" s="19" t="s">
        <v>52</v>
      </c>
      <c r="D23" s="4"/>
      <c r="E23" s="4"/>
      <c r="H23" s="4"/>
      <c r="I23" s="4"/>
      <c r="J23" s="4"/>
      <c r="K23" s="4"/>
    </row>
    <row r="24" ht="15.75" customHeight="1">
      <c r="A24" s="20" t="s">
        <v>53</v>
      </c>
      <c r="B24" s="40">
        <f>SUM(B22:B23)</f>
        <v>0</v>
      </c>
      <c r="C24" s="14" t="s">
        <v>54</v>
      </c>
      <c r="D24" s="4"/>
      <c r="E24" s="4"/>
      <c r="H24" s="4"/>
      <c r="I24" s="4"/>
      <c r="J24" s="4"/>
      <c r="K24" s="4"/>
    </row>
    <row r="25" ht="15.75" customHeight="1">
      <c r="A25" s="41" t="s">
        <v>55</v>
      </c>
      <c r="B25" s="42"/>
      <c r="C25" s="43"/>
      <c r="D25" s="44"/>
      <c r="E25" s="4"/>
      <c r="H25" s="4"/>
      <c r="I25" s="4"/>
      <c r="J25" s="4"/>
      <c r="K25" s="4"/>
    </row>
    <row r="26" ht="15.75" customHeight="1">
      <c r="A26" s="45" t="s">
        <v>56</v>
      </c>
      <c r="B26" s="46">
        <f>B11-B20-B24</f>
        <v>219.712</v>
      </c>
      <c r="C26" s="47" t="s">
        <v>57</v>
      </c>
      <c r="D26" s="48"/>
      <c r="E26" s="4"/>
      <c r="H26" s="4"/>
      <c r="I26" s="4"/>
      <c r="J26" s="4"/>
      <c r="K26" s="4"/>
    </row>
    <row r="27" ht="15.75" customHeight="1">
      <c r="A27" s="4"/>
      <c r="B27" s="4"/>
      <c r="C27" s="4"/>
      <c r="D27" s="4"/>
      <c r="E27" s="4"/>
      <c r="H27" s="4"/>
      <c r="I27" s="4"/>
      <c r="J27" s="4"/>
      <c r="K27" s="4"/>
    </row>
    <row r="28" ht="10.5" customHeight="1">
      <c r="A28" s="49" t="s">
        <v>58</v>
      </c>
      <c r="B28" s="4"/>
      <c r="C28" s="4"/>
      <c r="D28" s="4"/>
      <c r="E28" s="4"/>
      <c r="H28" s="4"/>
      <c r="I28" s="4"/>
      <c r="J28" s="4"/>
      <c r="K28" s="4"/>
    </row>
    <row r="29" ht="12.0" customHeight="1">
      <c r="A29" s="49" t="s">
        <v>59</v>
      </c>
      <c r="B29" s="4"/>
      <c r="C29" s="4"/>
      <c r="D29" s="4"/>
      <c r="E29" s="4"/>
      <c r="H29" s="4"/>
      <c r="I29" s="4"/>
      <c r="J29" s="4"/>
      <c r="K29" s="4"/>
    </row>
    <row r="30" ht="12.0" customHeight="1">
      <c r="A30" s="49" t="s">
        <v>60</v>
      </c>
      <c r="B30" s="4"/>
      <c r="C30" s="4"/>
      <c r="D30" s="4"/>
      <c r="E30" s="4"/>
      <c r="H30" s="4"/>
      <c r="I30" s="4"/>
      <c r="J30" s="4"/>
      <c r="K30" s="4"/>
    </row>
    <row r="31" ht="15.75" customHeight="1"/>
    <row r="32" ht="15.75" customHeight="1">
      <c r="A32" s="4"/>
      <c r="B32" s="4"/>
      <c r="C32" s="4"/>
      <c r="D32" s="4"/>
      <c r="E32" s="4"/>
      <c r="H32" s="4"/>
      <c r="I32" s="4"/>
      <c r="J32" s="4"/>
      <c r="K32" s="4"/>
    </row>
    <row r="33" ht="15.75" customHeight="1">
      <c r="A33" s="4"/>
      <c r="B33" s="4"/>
      <c r="C33" s="4"/>
      <c r="D33" s="4"/>
      <c r="E33" s="4"/>
      <c r="H33" s="4"/>
      <c r="I33" s="4"/>
      <c r="J33" s="4"/>
      <c r="K33" s="4"/>
    </row>
    <row r="34" ht="12.75" customHeight="1">
      <c r="A34" s="49" t="s">
        <v>61</v>
      </c>
      <c r="B34" s="4"/>
      <c r="C34" s="4"/>
      <c r="D34" s="4"/>
      <c r="E34" s="4"/>
      <c r="H34" s="4"/>
      <c r="I34" s="4"/>
      <c r="J34" s="4"/>
      <c r="K34" s="4"/>
    </row>
    <row r="35" ht="15.75" customHeight="1">
      <c r="A35" s="4"/>
      <c r="B35" s="4"/>
      <c r="C35" s="4"/>
      <c r="D35" s="4"/>
      <c r="E35" s="4"/>
    </row>
    <row r="36" ht="15.75" customHeight="1">
      <c r="A36" s="4"/>
      <c r="B36" s="4"/>
      <c r="C36" s="4"/>
      <c r="D36" s="4"/>
      <c r="E36" s="4"/>
    </row>
    <row r="37" ht="15.75" customHeight="1">
      <c r="A37" s="4"/>
      <c r="B37" s="4"/>
      <c r="C37" s="4"/>
      <c r="D37" s="4"/>
      <c r="E37" s="4"/>
    </row>
    <row r="38" ht="15.75" customHeight="1">
      <c r="A38" s="4"/>
      <c r="B38" s="4"/>
      <c r="C38" s="4"/>
      <c r="D38" s="4"/>
      <c r="E38" s="4"/>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F1"/>
    <mergeCell ref="A2:C2"/>
    <mergeCell ref="F11:H11"/>
    <mergeCell ref="A12:C12"/>
    <mergeCell ref="G12:H12"/>
    <mergeCell ref="H14:J14"/>
    <mergeCell ref="A21:C21"/>
    <mergeCell ref="A25:C25"/>
  </mergeCells>
  <dataValidations>
    <dataValidation type="list" allowBlank="1" showErrorMessage="1" sqref="G12">
      <formula1>'Table 5.4 N Content'!$A$2:$A$15</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0.71"/>
    <col customWidth="1" min="2" max="26" width="9.14"/>
  </cols>
  <sheetData>
    <row r="1">
      <c r="A1" s="50" t="s">
        <v>58</v>
      </c>
      <c r="B1" s="51"/>
      <c r="C1" s="51"/>
      <c r="D1" s="51"/>
      <c r="E1" s="51"/>
      <c r="F1" s="51"/>
      <c r="G1" s="51"/>
      <c r="H1" s="51"/>
      <c r="I1" s="51"/>
      <c r="J1" s="51"/>
      <c r="K1" s="51"/>
      <c r="L1" s="51"/>
      <c r="M1" s="51"/>
      <c r="N1" s="51"/>
      <c r="O1" s="51"/>
      <c r="P1" s="51"/>
      <c r="Q1" s="51"/>
      <c r="R1" s="51"/>
      <c r="S1" s="51"/>
      <c r="T1" s="51"/>
      <c r="U1" s="51"/>
      <c r="V1" s="51"/>
      <c r="W1" s="51"/>
      <c r="X1" s="51"/>
      <c r="Y1" s="51"/>
      <c r="Z1" s="51"/>
    </row>
    <row r="2" ht="12.75" customHeight="1">
      <c r="A2" s="50"/>
      <c r="B2" s="51"/>
      <c r="C2" s="51"/>
      <c r="D2" s="51"/>
      <c r="E2" s="51"/>
      <c r="F2" s="51"/>
      <c r="G2" s="51"/>
      <c r="H2" s="51"/>
      <c r="I2" s="51"/>
      <c r="J2" s="51"/>
      <c r="K2" s="51"/>
      <c r="L2" s="51"/>
      <c r="M2" s="51"/>
      <c r="N2" s="51"/>
      <c r="O2" s="51"/>
      <c r="P2" s="51"/>
      <c r="Q2" s="51"/>
      <c r="R2" s="51"/>
      <c r="S2" s="51"/>
      <c r="T2" s="51"/>
      <c r="U2" s="51"/>
      <c r="V2" s="51"/>
      <c r="W2" s="51"/>
      <c r="X2" s="51"/>
      <c r="Y2" s="51"/>
      <c r="Z2" s="51"/>
    </row>
    <row r="3">
      <c r="A3" s="52" t="s">
        <v>62</v>
      </c>
      <c r="B3" s="51"/>
      <c r="C3" s="51"/>
      <c r="D3" s="51"/>
      <c r="E3" s="51"/>
      <c r="F3" s="51"/>
      <c r="G3" s="51"/>
      <c r="H3" s="51"/>
      <c r="I3" s="51"/>
      <c r="J3" s="51"/>
      <c r="K3" s="51"/>
      <c r="L3" s="51"/>
      <c r="M3" s="51"/>
      <c r="N3" s="51"/>
      <c r="O3" s="51"/>
      <c r="P3" s="51"/>
      <c r="Q3" s="51"/>
      <c r="R3" s="51"/>
      <c r="S3" s="51"/>
      <c r="T3" s="51"/>
      <c r="U3" s="51"/>
      <c r="V3" s="51"/>
      <c r="W3" s="51"/>
      <c r="X3" s="51"/>
      <c r="Y3" s="51"/>
      <c r="Z3" s="51"/>
    </row>
    <row r="4">
      <c r="A4" s="51" t="s">
        <v>63</v>
      </c>
      <c r="B4" s="51"/>
      <c r="C4" s="51"/>
      <c r="D4" s="51"/>
      <c r="E4" s="51"/>
      <c r="F4" s="51"/>
      <c r="G4" s="51"/>
      <c r="H4" s="51"/>
      <c r="I4" s="51"/>
      <c r="J4" s="51"/>
      <c r="K4" s="51"/>
      <c r="L4" s="51"/>
      <c r="M4" s="51"/>
      <c r="N4" s="51"/>
      <c r="O4" s="51"/>
      <c r="P4" s="51"/>
      <c r="Q4" s="51"/>
      <c r="R4" s="51"/>
      <c r="S4" s="51"/>
      <c r="T4" s="51"/>
      <c r="U4" s="51"/>
      <c r="V4" s="51"/>
      <c r="W4" s="51"/>
      <c r="X4" s="51"/>
      <c r="Y4" s="51"/>
      <c r="Z4" s="51"/>
    </row>
    <row r="5">
      <c r="A5" s="51" t="s">
        <v>64</v>
      </c>
      <c r="B5" s="51"/>
      <c r="C5" s="51"/>
      <c r="D5" s="51"/>
      <c r="E5" s="51"/>
      <c r="F5" s="51"/>
      <c r="G5" s="51"/>
      <c r="H5" s="51"/>
      <c r="I5" s="51"/>
      <c r="J5" s="51"/>
      <c r="K5" s="51"/>
      <c r="L5" s="51"/>
      <c r="M5" s="51"/>
      <c r="N5" s="51"/>
      <c r="O5" s="51"/>
      <c r="P5" s="51"/>
      <c r="Q5" s="51"/>
      <c r="R5" s="51"/>
      <c r="S5" s="51"/>
      <c r="T5" s="51"/>
      <c r="U5" s="51"/>
      <c r="V5" s="51"/>
      <c r="W5" s="51"/>
      <c r="X5" s="51"/>
      <c r="Y5" s="51"/>
      <c r="Z5" s="51"/>
    </row>
    <row r="6">
      <c r="A6" s="51" t="s">
        <v>65</v>
      </c>
      <c r="B6" s="51"/>
      <c r="C6" s="51"/>
      <c r="D6" s="51"/>
      <c r="E6" s="51"/>
      <c r="F6" s="51"/>
      <c r="G6" s="51"/>
      <c r="H6" s="51"/>
      <c r="I6" s="51"/>
      <c r="J6" s="51"/>
      <c r="K6" s="51"/>
      <c r="L6" s="51"/>
      <c r="M6" s="51"/>
      <c r="N6" s="51"/>
      <c r="O6" s="51"/>
      <c r="P6" s="51"/>
      <c r="Q6" s="51"/>
      <c r="R6" s="51"/>
      <c r="S6" s="51"/>
      <c r="T6" s="51"/>
      <c r="U6" s="51"/>
      <c r="V6" s="51"/>
      <c r="W6" s="51"/>
      <c r="X6" s="51"/>
      <c r="Y6" s="51"/>
      <c r="Z6" s="51"/>
    </row>
    <row r="7">
      <c r="A7" s="51" t="s">
        <v>66</v>
      </c>
      <c r="B7" s="51"/>
      <c r="C7" s="51"/>
      <c r="D7" s="51"/>
      <c r="E7" s="51"/>
      <c r="F7" s="51"/>
      <c r="G7" s="51"/>
      <c r="H7" s="51"/>
      <c r="I7" s="51"/>
      <c r="J7" s="51"/>
      <c r="K7" s="51"/>
      <c r="L7" s="51"/>
      <c r="M7" s="51"/>
      <c r="N7" s="51"/>
      <c r="O7" s="51"/>
      <c r="P7" s="51"/>
      <c r="Q7" s="51"/>
      <c r="R7" s="51"/>
      <c r="S7" s="51"/>
      <c r="T7" s="51"/>
      <c r="U7" s="51"/>
      <c r="V7" s="51"/>
      <c r="W7" s="51"/>
      <c r="X7" s="51"/>
      <c r="Y7" s="51"/>
      <c r="Z7" s="51"/>
    </row>
    <row r="8">
      <c r="A8" s="51" t="s">
        <v>67</v>
      </c>
      <c r="B8" s="51"/>
      <c r="C8" s="51"/>
      <c r="D8" s="51"/>
      <c r="E8" s="51"/>
      <c r="F8" s="51"/>
      <c r="G8" s="51"/>
      <c r="H8" s="51"/>
      <c r="I8" s="51"/>
      <c r="J8" s="51"/>
      <c r="K8" s="51"/>
      <c r="L8" s="51"/>
      <c r="M8" s="51"/>
      <c r="N8" s="51"/>
      <c r="O8" s="51"/>
      <c r="P8" s="51"/>
      <c r="Q8" s="51"/>
      <c r="R8" s="51"/>
      <c r="S8" s="51"/>
      <c r="T8" s="51"/>
      <c r="U8" s="51"/>
      <c r="V8" s="51"/>
      <c r="W8" s="51"/>
      <c r="X8" s="51"/>
      <c r="Y8" s="51"/>
      <c r="Z8" s="51"/>
    </row>
    <row r="9" ht="10.5" customHeight="1">
      <c r="A9" s="51"/>
      <c r="B9" s="51"/>
      <c r="C9" s="51"/>
      <c r="D9" s="51"/>
      <c r="E9" s="51"/>
      <c r="F9" s="51"/>
      <c r="G9" s="51"/>
      <c r="H9" s="51"/>
      <c r="I9" s="51"/>
      <c r="J9" s="51"/>
      <c r="K9" s="51"/>
      <c r="L9" s="51"/>
      <c r="M9" s="51"/>
      <c r="N9" s="51"/>
      <c r="O9" s="51"/>
      <c r="P9" s="51"/>
      <c r="Q9" s="51"/>
      <c r="R9" s="51"/>
      <c r="S9" s="51"/>
      <c r="T9" s="51"/>
      <c r="U9" s="51"/>
      <c r="V9" s="51"/>
      <c r="W9" s="51"/>
      <c r="X9" s="51"/>
      <c r="Y9" s="51"/>
      <c r="Z9" s="51"/>
    </row>
    <row r="10">
      <c r="A10" s="52" t="s">
        <v>68</v>
      </c>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ht="63.0" customHeight="1">
      <c r="A11" s="53" t="s">
        <v>69</v>
      </c>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ht="10.5" customHeight="1">
      <c r="A12" s="53"/>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c r="A13" s="54" t="s">
        <v>70</v>
      </c>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c r="A14" s="55" t="s">
        <v>71</v>
      </c>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ht="10.5" customHeight="1">
      <c r="A15" s="53"/>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c r="A16" s="56" t="s">
        <v>72</v>
      </c>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c r="A17" s="53" t="s">
        <v>73</v>
      </c>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c r="A19" s="56" t="s">
        <v>74</v>
      </c>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ht="8.25" customHeight="1">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ht="15.75" customHeight="1">
      <c r="A21" s="57" t="s">
        <v>75</v>
      </c>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ht="15.7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ht="15.7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ht="15.7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ht="15.7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ht="15.7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ht="15.7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ht="15.7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ht="15.7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ht="15.7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ht="15.7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ht="15.7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ht="15.7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ht="15.7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ht="15.7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ht="15.7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ht="15.7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ht="15.7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ht="15.7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ht="15.7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ht="15.7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ht="15.7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ht="15.7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ht="15.7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ht="15.7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ht="15.7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ht="15.7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ht="15.7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ht="15.7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ht="15.7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ht="15.7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ht="15.7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ht="15.7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ht="15.7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ht="15.7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ht="15.7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ht="15.7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ht="15.7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ht="15.7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ht="15.7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ht="15.7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ht="15.7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ht="15.7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ht="15.7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ht="15.7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ht="15.7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ht="15.7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ht="15.7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ht="15.7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ht="15.7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ht="15.7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ht="15.7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ht="15.7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ht="15.7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ht="15.7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ht="15.7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ht="15.7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ht="15.7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ht="15.7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ht="15.7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ht="15.7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ht="15.7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ht="15.7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ht="15.7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ht="15.7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ht="15.7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ht="15.7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ht="15.7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ht="15.7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ht="15.7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ht="15.7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ht="15.7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ht="15.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ht="15.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ht="15.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ht="15.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ht="15.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ht="15.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ht="15.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ht="15.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ht="15.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ht="15.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ht="15.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ht="15.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ht="15.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ht="15.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ht="15.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ht="15.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ht="15.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ht="15.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ht="15.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ht="15.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ht="15.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ht="15.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ht="15.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ht="15.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ht="15.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ht="15.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ht="15.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ht="15.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ht="15.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ht="15.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ht="15.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ht="15.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ht="15.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ht="15.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ht="15.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ht="15.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ht="15.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ht="15.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ht="15.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ht="15.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ht="15.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ht="15.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ht="15.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ht="15.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ht="15.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ht="15.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ht="15.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ht="15.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ht="15.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ht="15.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ht="15.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ht="15.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ht="15.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ht="15.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ht="15.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ht="15.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ht="15.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ht="15.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ht="15.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ht="15.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ht="15.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ht="15.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ht="15.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ht="15.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ht="15.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ht="15.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ht="15.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ht="15.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ht="15.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ht="15.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ht="15.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ht="15.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ht="15.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ht="15.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ht="15.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ht="15.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ht="15.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ht="15.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ht="15.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ht="15.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ht="15.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ht="15.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ht="15.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ht="15.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ht="15.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ht="15.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ht="15.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ht="15.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ht="15.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ht="15.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ht="15.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ht="15.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ht="15.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ht="15.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ht="15.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ht="15.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ht="15.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ht="15.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ht="15.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ht="15.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ht="15.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ht="15.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ht="15.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ht="15.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ht="15.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ht="15.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ht="15.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ht="15.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ht="15.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ht="15.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ht="15.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ht="15.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ht="15.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ht="15.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ht="15.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ht="15.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ht="15.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ht="15.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ht="15.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ht="15.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ht="15.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ht="15.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ht="15.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ht="15.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ht="15.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ht="15.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ht="15.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ht="15.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ht="15.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ht="15.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ht="15.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ht="15.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ht="15.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ht="15.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ht="15.7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ht="15.7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ht="15.7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ht="15.7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ht="15.7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ht="15.7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ht="15.7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ht="15.7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ht="15.7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ht="15.7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ht="15.7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ht="15.7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ht="15.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ht="15.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ht="15.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ht="15.7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ht="15.7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ht="15.7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ht="15.7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ht="15.7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ht="15.7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ht="15.7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ht="15.7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ht="15.7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ht="15.7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ht="15.7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ht="15.7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ht="15.7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ht="15.7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ht="15.7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ht="15.7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ht="15.7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ht="15.7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ht="15.7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ht="15.7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ht="15.7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ht="15.7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ht="15.7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ht="15.7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ht="15.7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ht="15.7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ht="15.7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ht="15.7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ht="15.7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ht="15.7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ht="15.7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ht="15.7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ht="15.7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ht="15.7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ht="15.7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ht="15.7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ht="15.7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ht="15.7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ht="15.7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ht="15.7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ht="15.7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ht="15.7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ht="15.7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ht="15.7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ht="15.7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ht="15.7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ht="15.7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ht="15.7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ht="15.7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ht="15.7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ht="15.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ht="15.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ht="15.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ht="15.7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ht="15.7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ht="15.7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ht="15.7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ht="15.7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ht="15.7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ht="15.7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ht="15.7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ht="15.7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ht="15.7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ht="15.7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ht="15.7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ht="15.7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ht="15.7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ht="15.7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ht="15.7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ht="15.7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ht="15.7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ht="15.7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ht="15.7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ht="15.7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ht="15.7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ht="15.7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ht="15.7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ht="15.7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ht="15.7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ht="15.7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ht="15.7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ht="15.7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ht="15.7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ht="15.7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ht="15.7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ht="15.7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ht="15.7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ht="15.7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ht="15.7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ht="15.7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ht="15.7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ht="15.7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ht="15.7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ht="15.7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ht="15.7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ht="15.7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ht="15.7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ht="15.7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ht="15.7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ht="15.7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ht="15.7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ht="15.7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ht="15.7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ht="15.7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ht="15.7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ht="15.7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ht="15.7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ht="15.7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ht="15.7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ht="15.7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ht="15.7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ht="15.7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ht="15.7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ht="15.7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ht="15.7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ht="15.7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ht="15.7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ht="15.7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ht="15.7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ht="15.7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ht="15.7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ht="15.7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ht="15.7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ht="15.7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ht="15.7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ht="15.7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ht="15.7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ht="15.7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ht="15.7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ht="15.7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ht="15.7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ht="15.7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ht="15.7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ht="15.7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ht="15.7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ht="15.7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ht="15.7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ht="15.7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ht="15.7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ht="15.7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ht="15.7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ht="15.7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ht="15.7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ht="15.7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ht="15.7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ht="15.7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ht="15.7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ht="15.7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ht="15.7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ht="15.7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ht="15.7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ht="15.7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ht="15.7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ht="15.7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ht="15.7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ht="15.7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ht="15.7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ht="15.7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ht="15.7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ht="15.7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ht="15.7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ht="15.7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ht="15.7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ht="15.7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ht="15.7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ht="15.7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ht="15.7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ht="15.7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ht="15.7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ht="15.7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ht="15.7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ht="15.7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ht="15.7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ht="15.7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ht="15.7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ht="15.7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ht="15.7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ht="15.7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ht="15.7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ht="15.7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ht="15.7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ht="15.7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ht="15.7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ht="15.7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ht="15.7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ht="15.7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ht="15.7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ht="15.7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ht="15.7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ht="15.7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ht="15.7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ht="15.7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ht="15.7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ht="15.7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ht="15.7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ht="15.7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ht="15.7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ht="15.7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ht="15.7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ht="15.7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ht="15.7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ht="15.7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ht="15.7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ht="15.7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ht="15.7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ht="15.7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ht="15.7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ht="15.7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ht="15.7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ht="15.7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ht="15.7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ht="15.7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ht="15.7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ht="15.7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ht="15.7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ht="15.7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ht="15.7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ht="15.7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ht="15.7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ht="15.7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ht="15.7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ht="15.7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ht="15.7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ht="15.7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ht="15.7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ht="15.7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ht="15.7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ht="15.7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ht="15.7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ht="15.7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ht="15.7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ht="15.7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ht="15.7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ht="15.7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ht="15.7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ht="15.7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ht="15.7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ht="15.7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ht="15.7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ht="15.7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ht="15.7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ht="15.7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ht="15.7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ht="15.7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ht="15.7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ht="15.7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ht="15.7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ht="15.7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ht="15.7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ht="15.7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ht="15.7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ht="15.7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ht="15.7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ht="15.7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ht="15.7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ht="15.7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ht="15.7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ht="15.7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ht="15.7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ht="15.7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ht="15.7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ht="15.7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ht="15.7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ht="15.7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ht="15.7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ht="15.7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ht="15.7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ht="15.7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ht="15.7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ht="15.7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ht="15.7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ht="15.7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ht="15.7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ht="15.7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ht="15.7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ht="15.7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ht="15.7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ht="15.7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ht="15.7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ht="15.7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ht="15.7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ht="15.7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ht="15.7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ht="15.7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ht="15.7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ht="15.7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ht="15.7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ht="15.7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ht="15.7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ht="15.7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ht="15.7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ht="15.7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ht="15.7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ht="15.7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ht="15.7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ht="15.7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ht="15.7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ht="15.7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ht="15.7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ht="15.7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ht="15.7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ht="15.7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ht="15.7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ht="15.7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ht="15.7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ht="15.7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ht="15.7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ht="15.7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ht="15.7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ht="15.7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ht="15.7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ht="15.7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ht="15.7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ht="15.7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ht="15.7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ht="15.7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ht="15.7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ht="15.7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ht="15.7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ht="15.7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ht="15.7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ht="15.7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ht="15.7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ht="15.7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ht="15.7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ht="15.7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ht="15.7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ht="15.7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ht="15.7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ht="15.7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ht="15.7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ht="15.7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ht="15.7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ht="15.7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ht="15.7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ht="15.7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ht="15.7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ht="15.7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ht="15.7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ht="15.7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ht="15.7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ht="15.7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ht="15.7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ht="15.7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ht="15.7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ht="15.7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ht="15.7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ht="15.7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ht="15.7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ht="15.7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ht="15.7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ht="15.7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ht="15.7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ht="15.7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ht="15.7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ht="15.7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ht="15.7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ht="15.7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ht="15.7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ht="15.7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ht="15.7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ht="15.7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ht="15.7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ht="15.7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ht="15.7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ht="15.7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ht="15.7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ht="15.7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ht="15.7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ht="15.7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ht="15.7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ht="15.7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ht="15.7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ht="15.7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ht="15.7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ht="15.7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ht="15.7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ht="15.7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ht="15.7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ht="15.7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ht="15.7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ht="15.7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ht="15.7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ht="15.7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ht="15.7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ht="15.7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ht="15.7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ht="15.7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ht="15.7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ht="15.7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ht="15.7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ht="15.7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ht="15.7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ht="15.7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ht="15.7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ht="15.7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ht="15.7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ht="15.7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ht="15.7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ht="15.7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ht="15.7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ht="15.7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ht="15.7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ht="15.7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ht="15.7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ht="15.7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ht="15.7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ht="15.7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ht="15.7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ht="15.7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ht="15.7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ht="15.7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ht="15.7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ht="15.7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ht="15.7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ht="15.7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ht="15.7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ht="15.7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ht="15.7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ht="15.7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ht="15.7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ht="15.7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ht="15.7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ht="15.7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ht="15.7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ht="15.7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ht="15.7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ht="15.7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ht="15.7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ht="15.7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ht="15.7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ht="15.7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ht="15.7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ht="15.7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ht="15.7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ht="15.7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ht="15.7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ht="15.7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ht="15.7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ht="15.7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ht="15.7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ht="15.7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ht="15.7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ht="15.7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ht="15.7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ht="15.7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ht="15.7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ht="15.7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ht="15.7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ht="15.7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ht="15.7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ht="15.7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ht="15.7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ht="15.7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ht="15.7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ht="15.7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ht="15.7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ht="15.7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ht="15.7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ht="15.7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ht="15.7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ht="15.7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ht="15.7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ht="15.7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ht="15.7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ht="15.7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ht="15.7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ht="15.7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ht="15.7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ht="15.7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ht="15.7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ht="15.7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ht="15.7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ht="15.7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ht="15.7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ht="15.7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ht="15.7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ht="15.7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ht="15.7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ht="15.7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ht="15.7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ht="15.7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ht="15.7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ht="15.7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ht="15.7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ht="15.7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ht="15.7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ht="15.7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ht="15.7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ht="15.7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ht="15.7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ht="15.7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ht="15.7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ht="15.7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ht="15.7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ht="15.7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ht="15.7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ht="15.7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ht="15.7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ht="15.7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ht="15.7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ht="15.7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ht="15.7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ht="15.7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ht="15.7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ht="15.7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ht="15.7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ht="15.7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ht="15.7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ht="15.7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ht="15.7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ht="15.7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ht="15.7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ht="15.7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ht="15.7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ht="15.7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ht="15.7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ht="15.7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ht="15.7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ht="15.7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ht="15.7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ht="15.7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ht="15.7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ht="15.7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ht="15.7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ht="15.7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ht="15.7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ht="15.7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ht="15.7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ht="15.7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ht="15.7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ht="15.7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ht="15.7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ht="15.7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ht="15.7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ht="15.7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ht="15.7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ht="15.7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ht="15.7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ht="15.7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ht="15.7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ht="15.7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ht="15.7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ht="15.7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ht="15.7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ht="15.7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ht="15.7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ht="15.7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ht="15.7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ht="15.7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ht="15.7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ht="15.7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ht="15.7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ht="15.7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ht="15.7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ht="15.7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ht="15.7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ht="15.7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ht="15.7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ht="15.7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ht="15.7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ht="15.7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ht="15.7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ht="15.7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ht="15.7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ht="15.7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ht="15.7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ht="15.7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ht="15.7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ht="15.7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ht="15.7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ht="15.7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ht="15.7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ht="15.7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ht="15.7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ht="15.7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ht="15.7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ht="15.7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ht="15.7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ht="15.7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ht="15.7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ht="15.7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ht="15.7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ht="15.7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ht="15.7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ht="15.7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ht="15.7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ht="15.7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ht="15.7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ht="15.7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ht="15.7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ht="15.7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ht="15.7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ht="15.7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ht="15.7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ht="15.7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ht="15.7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ht="15.7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ht="15.7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ht="15.7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ht="15.7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ht="15.7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ht="15.7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ht="15.7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ht="15.7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ht="15.7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ht="15.7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ht="15.7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ht="15.7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ht="15.7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ht="15.7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ht="15.7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ht="15.7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ht="15.7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ht="15.7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ht="15.7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ht="15.7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ht="15.7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ht="15.7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ht="15.7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ht="15.7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ht="15.7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ht="15.7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ht="15.7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ht="15.7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ht="15.7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ht="15.7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ht="15.7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ht="15.7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ht="15.7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ht="15.7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ht="15.7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ht="15.7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ht="15.7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ht="15.7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ht="15.7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ht="15.7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ht="15.7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ht="15.7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ht="15.7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ht="15.7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ht="15.7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ht="15.7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ht="15.7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ht="15.7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ht="15.7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ht="15.7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ht="15.7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ht="15.7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ht="15.7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ht="15.7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ht="15.7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ht="15.7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ht="15.7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ht="15.7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ht="15.7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ht="15.7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ht="15.7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ht="15.7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ht="15.7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ht="15.7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ht="15.7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ht="15.7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ht="15.7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ht="15.7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ht="15.7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ht="15.7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ht="15.7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ht="15.7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ht="15.7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ht="15.7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ht="15.7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ht="15.7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ht="15.7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ht="15.7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ht="15.7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ht="15.7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ht="15.7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ht="15.7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ht="15.7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ht="15.7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ht="15.7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ht="15.7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ht="15.7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ht="15.7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ht="15.7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ht="15.7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ht="15.7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ht="15.7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ht="15.7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ht="15.7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ht="15.7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ht="15.7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ht="15.7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ht="15.7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ht="15.7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ht="15.7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ht="15.7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ht="15.7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ht="15.7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ht="15.7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ht="15.7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ht="15.7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ht="15.7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ht="15.7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ht="15.7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ht="15.7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ht="15.7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ht="15.7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ht="15.7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ht="15.7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ht="15.7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ht="15.7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ht="15.7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ht="15.7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ht="15.7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ht="15.7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ht="15.7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ht="15.7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ht="15.7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ht="15.7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ht="15.7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ht="15.7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ht="15.7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ht="15.7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ht="15.7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ht="15.7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ht="15.7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ht="15.7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ht="15.7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ht="15.7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ht="15.7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ht="15.7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ht="15.7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ht="15.7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ht="15.7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ht="15.7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ht="15.7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ht="15.7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ht="15.7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ht="15.7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ht="15.7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ht="15.7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ht="15.7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ht="15.7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ht="15.7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ht="15.7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ht="15.7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ht="15.7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ht="15.7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ht="15.7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ht="15.7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ht="15.7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ht="15.7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ht="15.7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ht="15.7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ht="15.7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ht="15.7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ht="15.7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hyperlinks>
    <hyperlink r:id="rId1" ref="A14"/>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29"/>
    <col customWidth="1" min="2" max="2" width="8.86"/>
    <col customWidth="1" min="3" max="3" width="5.29"/>
    <col customWidth="1" min="4" max="4" width="8.71"/>
    <col customWidth="1" min="5" max="5" width="5.86"/>
    <col customWidth="1" min="6" max="6" width="56.29"/>
    <col customWidth="1" min="7" max="7" width="12.43"/>
    <col customWidth="1" min="8" max="8" width="28.43"/>
    <col customWidth="1" min="9" max="9" width="7.86"/>
    <col customWidth="1" min="10" max="10" width="20.29"/>
    <col customWidth="1" min="11" max="11" width="12.43"/>
    <col customWidth="1" min="12" max="12" width="8.86"/>
    <col customWidth="1" min="13" max="13" width="11.0"/>
    <col customWidth="1" min="14" max="26" width="8.86"/>
  </cols>
  <sheetData>
    <row r="1" ht="21.0" customHeight="1">
      <c r="A1" s="1" t="s">
        <v>76</v>
      </c>
      <c r="B1" s="2"/>
      <c r="C1" s="2"/>
      <c r="D1" s="2"/>
      <c r="E1" s="2"/>
      <c r="F1" s="2"/>
      <c r="G1" s="2"/>
      <c r="H1" s="3"/>
      <c r="I1" s="4"/>
      <c r="J1" s="4"/>
      <c r="K1" s="4"/>
      <c r="L1" s="4"/>
      <c r="M1" s="4"/>
    </row>
    <row r="2" ht="14.25" customHeight="1">
      <c r="A2" s="58" t="s">
        <v>77</v>
      </c>
      <c r="B2" s="59" t="s">
        <v>78</v>
      </c>
      <c r="C2" s="7"/>
      <c r="D2" s="60" t="s">
        <v>79</v>
      </c>
      <c r="E2" s="7"/>
      <c r="F2" s="61" t="s">
        <v>80</v>
      </c>
      <c r="G2" s="62"/>
      <c r="H2" s="63"/>
      <c r="I2" s="4"/>
      <c r="J2" s="4"/>
      <c r="K2" s="4"/>
      <c r="L2" s="4"/>
      <c r="M2" s="4"/>
    </row>
    <row r="3" ht="14.25" customHeight="1">
      <c r="A3" s="64" t="s">
        <v>81</v>
      </c>
      <c r="B3" s="65">
        <f>IF($B$2="Corn, Grain",0.73,IF($B$2="Corn, Sillage",7.2,IF($B$2="Oat, Grain",0.61,IF($B$2="Oat, Straw",13,IF($B$2="Rye, Grain",1.05,IF($B$2="Rye, Straw",9,IF($B$2="Alfalfa, Hay, Sun-cured, Vegetative (15% Moisture)",56,IF($B$2="Potato, White Tuber",0.4,IF($B$2="Alfalfa, Green Chop, Vegetative (75% Moisture)",18,IF($B$2="Pea, Seed Only",17,IF($B$2="Sweet Corn, Ears with Husks",8.6,IF($B$2="Soybean, Grain",3.3,IF($B$2="Carrot, Roots",3.6,IF($B$2="Bean, snap, pods",7.8,0))))))))))))))</f>
        <v>0.4</v>
      </c>
      <c r="C3" s="65" t="str">
        <f>IF($B$2="Corn, Grain","Bu",IF($B$2="Corn, Sillage","Ton",IF($B$2="Oat, Grain","Bu",IF($B$2="Oat, Straw","Ton",IF($B$2="Rye, Grain","Bu",IF($B$2="Rye, Straw","Ton",IF($B$2="Alfalfa, Hay, Sun-cured, Vegetative (15% Moisture)","Ton",IF($B$2="Potato, White Tuber","cwt",IF($B$2="Alfalfa, Green Chop, Vegetative (75% Moisture)","Ton",IF($B$2="Pea, Seed Only","Ton",IF($B$2="Sweet Corn, Ears with Husks","Ton",IF($D$2="Soybean, Grain","Bu",IF($B$2="Carrot, Roots","Ton",IF($B$2="Bean, snap, pods","Ton",0))))))))))))))</f>
        <v>cwt</v>
      </c>
      <c r="D3" s="65">
        <f>IF($D$2="Corn, Grain",0.73,IF($D$2="Corn, Sillage",7.2,IF($D$2="Oat, Grain",0.61,IF($D$2="Oat, Straw",13,IF($D$2="Rye, Grain",1.05,IF($D$2="Rye, Straw",9,IF($D$2="Alfalfa, Hay, Sun-cured, Vegetative (15% Moisture)",56,IF($D$2="Potato, White Tuber",0.4,IF($D$2="Alfalfa, Green Chop, Vegetative (75% Moisture)",18,IF($D$2="Pea, Seed Only",17,IF($D$2="Sweet Corn, Ears with Husks",8.6,IF($D$2="Soybean, Grain",3.3,IF($D$2="Carrot, Roots",3.6,IF($D$2="Bean, snap, pods",7.8,0))))))))))))))</f>
        <v>0.73</v>
      </c>
      <c r="E3" s="65" t="str">
        <f>IF($D$2="Corn, Grain","Bu",IF($D$2="Corn, Sillage","Ton",IF($D$2="Oat, Grain","Bu",IF($D$2="Oat, Straw","Ton",IF($D$2="Rye, Grain","Bu",IF($D$2="Rye, Straw","Ton",IF($D$2="Alfalfa, Hay, Sun-cured, Vegetative (15% Moisture)","Ton",IF($D$2="Potato, White Tuber","cwt",IF($D$2="Alfalfa, Green Chop, Vegetative (75% Moisture)","Ton",IF($D$2="Pea, Seed Only","Ton",IF($D$2="Sweet Corn, Ears with Husks","Ton",IF($D$2="Soybean, Grain","Bu",IF($D$2="Carrot, Roots","Ton",IF($D$2="Bean, snap, pods","Ton",0))))))))))))))</f>
        <v>Bu</v>
      </c>
      <c r="F3" s="66" t="s">
        <v>82</v>
      </c>
      <c r="G3" s="67"/>
      <c r="H3" s="63"/>
      <c r="I3" s="4"/>
      <c r="J3" s="4"/>
      <c r="K3" s="4"/>
      <c r="L3" s="4"/>
      <c r="M3" s="4"/>
    </row>
    <row r="4" ht="14.25" customHeight="1">
      <c r="A4" s="64" t="s">
        <v>83</v>
      </c>
      <c r="B4" s="68">
        <v>350.0</v>
      </c>
      <c r="C4" s="3"/>
      <c r="D4" s="69">
        <v>200.0</v>
      </c>
      <c r="E4" s="3"/>
      <c r="F4" s="66" t="s">
        <v>84</v>
      </c>
      <c r="G4" s="67"/>
      <c r="H4" s="63"/>
      <c r="I4" s="4"/>
      <c r="J4" s="4"/>
      <c r="K4" s="4"/>
      <c r="L4" s="4"/>
      <c r="M4" s="4"/>
    </row>
    <row r="5" ht="14.25" customHeight="1">
      <c r="A5" s="70" t="s">
        <v>85</v>
      </c>
      <c r="B5" s="71">
        <v>35.0</v>
      </c>
      <c r="C5" s="72"/>
      <c r="D5" s="73">
        <v>5.0</v>
      </c>
      <c r="E5" s="72"/>
      <c r="F5" s="74" t="s">
        <v>86</v>
      </c>
      <c r="G5" s="3"/>
      <c r="H5" s="75"/>
      <c r="I5" s="76"/>
      <c r="J5" s="76"/>
      <c r="K5" s="76"/>
      <c r="L5" s="76"/>
      <c r="M5" s="76"/>
      <c r="N5" s="77"/>
      <c r="O5" s="77"/>
      <c r="P5" s="77"/>
      <c r="Q5" s="77"/>
      <c r="R5" s="77"/>
      <c r="S5" s="77"/>
      <c r="T5" s="77"/>
      <c r="U5" s="77"/>
      <c r="V5" s="77"/>
      <c r="W5" s="77"/>
      <c r="X5" s="77"/>
      <c r="Y5" s="77"/>
      <c r="Z5" s="77"/>
    </row>
    <row r="6">
      <c r="A6" s="78" t="s">
        <v>1</v>
      </c>
      <c r="B6" s="2"/>
      <c r="C6" s="2"/>
      <c r="D6" s="2"/>
      <c r="E6" s="2"/>
      <c r="F6" s="3"/>
      <c r="G6" s="8"/>
      <c r="H6" s="79"/>
      <c r="I6" s="4"/>
      <c r="J6" s="4"/>
      <c r="L6" s="4"/>
      <c r="M6" s="4"/>
    </row>
    <row r="7">
      <c r="A7" s="10" t="s">
        <v>2</v>
      </c>
      <c r="B7" s="80">
        <v>230.0</v>
      </c>
      <c r="C7" s="7"/>
      <c r="D7" s="81">
        <v>180.0</v>
      </c>
      <c r="E7" s="7"/>
      <c r="F7" s="10" t="s">
        <v>3</v>
      </c>
      <c r="G7" s="4"/>
      <c r="H7" s="4"/>
      <c r="I7" s="4"/>
      <c r="J7" s="4"/>
      <c r="K7" s="4"/>
      <c r="L7" s="4"/>
      <c r="M7" s="4"/>
    </row>
    <row r="8">
      <c r="A8" s="14" t="s">
        <v>5</v>
      </c>
      <c r="B8" s="82">
        <v>0.0</v>
      </c>
      <c r="C8" s="3"/>
      <c r="D8" s="83">
        <v>0.0</v>
      </c>
      <c r="E8" s="3"/>
      <c r="F8" s="14" t="s">
        <v>6</v>
      </c>
      <c r="G8" s="4"/>
      <c r="H8" s="4"/>
      <c r="I8" s="4"/>
      <c r="J8" s="4"/>
      <c r="K8" s="4"/>
      <c r="L8" s="4"/>
      <c r="M8" s="4"/>
    </row>
    <row r="9">
      <c r="A9" s="14" t="s">
        <v>7</v>
      </c>
      <c r="B9" s="82">
        <v>0.0</v>
      </c>
      <c r="C9" s="3"/>
      <c r="D9" s="83">
        <v>0.0</v>
      </c>
      <c r="E9" s="3"/>
      <c r="F9" s="14" t="s">
        <v>8</v>
      </c>
      <c r="G9" s="4"/>
      <c r="H9" s="84" t="s">
        <v>87</v>
      </c>
      <c r="I9" s="85"/>
      <c r="J9" s="85"/>
      <c r="K9" s="72"/>
      <c r="L9" s="4"/>
      <c r="M9" s="4"/>
    </row>
    <row r="10">
      <c r="A10" s="14" t="s">
        <v>9</v>
      </c>
      <c r="B10" s="86">
        <f>$I$10*$K$10*0.226</f>
        <v>40.68</v>
      </c>
      <c r="C10" s="3"/>
      <c r="D10" s="86">
        <f>$I$10*$K$10*0.226</f>
        <v>40.68</v>
      </c>
      <c r="E10" s="3"/>
      <c r="F10" s="14" t="s">
        <v>88</v>
      </c>
      <c r="G10" s="4"/>
      <c r="H10" s="17" t="s">
        <v>89</v>
      </c>
      <c r="I10" s="87">
        <v>18.0</v>
      </c>
      <c r="J10" s="17" t="s">
        <v>12</v>
      </c>
      <c r="K10" s="87">
        <v>10.0</v>
      </c>
      <c r="L10" s="4"/>
      <c r="M10" s="4"/>
    </row>
    <row r="11">
      <c r="A11" s="14" t="s">
        <v>13</v>
      </c>
      <c r="B11" s="86">
        <f>$I$11*$K$11*0.226</f>
        <v>3.616</v>
      </c>
      <c r="C11" s="3"/>
      <c r="D11" s="86">
        <f>$I$11*$K$11*0.226</f>
        <v>3.616</v>
      </c>
      <c r="E11" s="3"/>
      <c r="F11" s="14" t="s">
        <v>90</v>
      </c>
      <c r="G11" s="4"/>
      <c r="H11" s="17" t="s">
        <v>15</v>
      </c>
      <c r="I11" s="87">
        <v>0.5</v>
      </c>
      <c r="J11" s="17" t="s">
        <v>16</v>
      </c>
      <c r="K11" s="87">
        <v>32.0</v>
      </c>
      <c r="L11" s="4"/>
      <c r="M11" s="4"/>
    </row>
    <row r="12">
      <c r="A12" s="14" t="s">
        <v>17</v>
      </c>
      <c r="B12" s="88">
        <f>$B$11</f>
        <v>3.616</v>
      </c>
      <c r="D12" s="88">
        <f>$B$11</f>
        <v>3.616</v>
      </c>
      <c r="F12" s="14" t="s">
        <v>18</v>
      </c>
      <c r="G12" s="4"/>
      <c r="H12" s="4"/>
      <c r="I12" s="4"/>
      <c r="J12" s="4"/>
      <c r="K12" s="4"/>
      <c r="L12" s="4"/>
      <c r="M12" s="4"/>
    </row>
    <row r="13">
      <c r="A13" s="14" t="s">
        <v>19</v>
      </c>
      <c r="B13" s="89">
        <v>0.0</v>
      </c>
      <c r="D13" s="89">
        <v>0.0</v>
      </c>
      <c r="F13" s="14" t="s">
        <v>20</v>
      </c>
      <c r="G13" s="4"/>
      <c r="H13" s="4"/>
      <c r="I13" s="4"/>
      <c r="J13" s="4"/>
      <c r="K13" s="4"/>
      <c r="L13" s="4"/>
      <c r="M13" s="4"/>
    </row>
    <row r="14">
      <c r="A14" s="19" t="s">
        <v>21</v>
      </c>
      <c r="B14" s="90">
        <v>3.0</v>
      </c>
      <c r="C14" s="91"/>
      <c r="D14" s="90">
        <v>3.0</v>
      </c>
      <c r="E14" s="91"/>
      <c r="F14" s="19" t="s">
        <v>22</v>
      </c>
      <c r="G14" s="4"/>
      <c r="H14" s="4"/>
      <c r="I14" s="4"/>
      <c r="J14" s="4"/>
      <c r="K14" s="4"/>
      <c r="L14" s="4"/>
      <c r="M14" s="4"/>
    </row>
    <row r="15">
      <c r="A15" s="20" t="s">
        <v>23</v>
      </c>
      <c r="B15" s="92">
        <f>SUM(B7:B14)</f>
        <v>280.912</v>
      </c>
      <c r="C15" s="26"/>
      <c r="D15" s="93">
        <f>SUM(D7:D14)</f>
        <v>230.912</v>
      </c>
      <c r="E15" s="93"/>
      <c r="F15" s="14" t="s">
        <v>91</v>
      </c>
      <c r="G15" s="4"/>
      <c r="H15" s="94"/>
      <c r="I15" s="2"/>
      <c r="J15" s="3"/>
      <c r="K15" s="4"/>
      <c r="L15" s="4"/>
      <c r="M15" s="4"/>
    </row>
    <row r="16">
      <c r="A16" s="25" t="s">
        <v>25</v>
      </c>
      <c r="B16" s="23"/>
      <c r="C16" s="23"/>
      <c r="D16" s="23"/>
      <c r="E16" s="23"/>
      <c r="F16" s="26"/>
      <c r="G16" s="27" t="s">
        <v>26</v>
      </c>
      <c r="H16" s="4"/>
      <c r="I16" s="95"/>
      <c r="J16" s="3"/>
      <c r="K16" s="4"/>
      <c r="L16" s="4"/>
      <c r="M16" s="4"/>
    </row>
    <row r="17">
      <c r="A17" s="10" t="s">
        <v>92</v>
      </c>
      <c r="B17" s="96">
        <f>$B$3*$B$4</f>
        <v>140</v>
      </c>
      <c r="C17" s="7"/>
      <c r="D17" s="96">
        <f>$D$3*$D$4</f>
        <v>146</v>
      </c>
      <c r="E17" s="7"/>
      <c r="F17" s="10" t="s">
        <v>93</v>
      </c>
      <c r="G17" s="14"/>
      <c r="H17" s="4"/>
      <c r="I17" s="4"/>
      <c r="J17" s="4"/>
      <c r="K17" s="4"/>
      <c r="L17" s="4"/>
      <c r="M17" s="4"/>
    </row>
    <row r="18">
      <c r="A18" s="14" t="s">
        <v>33</v>
      </c>
      <c r="B18" s="97">
        <f>B$7*($G$18/100)</f>
        <v>11.5</v>
      </c>
      <c r="C18" s="3"/>
      <c r="D18" s="97">
        <f>D$7*($G$18/100)</f>
        <v>9</v>
      </c>
      <c r="E18" s="3"/>
      <c r="F18" s="14" t="s">
        <v>94</v>
      </c>
      <c r="G18" s="15">
        <v>5.0</v>
      </c>
      <c r="H18" s="4"/>
      <c r="I18" s="4"/>
      <c r="J18" s="34"/>
      <c r="K18" s="2"/>
      <c r="L18" s="3"/>
      <c r="M18" s="4"/>
    </row>
    <row r="19">
      <c r="A19" s="14" t="s">
        <v>36</v>
      </c>
      <c r="B19" s="97">
        <f>(B$7)*($G$19/100)</f>
        <v>6.9</v>
      </c>
      <c r="C19" s="3"/>
      <c r="D19" s="97">
        <f>(D$7)*($G$19/100)</f>
        <v>5.4</v>
      </c>
      <c r="E19" s="3"/>
      <c r="F19" s="14" t="s">
        <v>95</v>
      </c>
      <c r="G19" s="15">
        <v>3.0</v>
      </c>
      <c r="H19" s="4"/>
      <c r="I19" s="4"/>
      <c r="J19" s="4"/>
      <c r="K19" s="4"/>
      <c r="L19" s="4"/>
      <c r="M19" s="4"/>
    </row>
    <row r="20">
      <c r="A20" s="14" t="s">
        <v>38</v>
      </c>
      <c r="B20" s="82">
        <v>0.0</v>
      </c>
      <c r="C20" s="3"/>
      <c r="D20" s="83">
        <v>0.0</v>
      </c>
      <c r="E20" s="3"/>
      <c r="F20" s="14" t="s">
        <v>39</v>
      </c>
      <c r="G20" s="4"/>
      <c r="H20" s="4"/>
      <c r="I20" s="4"/>
      <c r="J20" s="4"/>
      <c r="K20" s="4"/>
      <c r="L20" s="4"/>
      <c r="M20" s="4"/>
    </row>
    <row r="21" ht="15.75" customHeight="1">
      <c r="A21" s="14" t="s">
        <v>40</v>
      </c>
      <c r="B21" s="82">
        <v>0.0</v>
      </c>
      <c r="C21" s="3"/>
      <c r="D21" s="83">
        <v>0.0</v>
      </c>
      <c r="E21" s="3"/>
      <c r="F21" s="14" t="s">
        <v>41</v>
      </c>
      <c r="G21" s="4"/>
      <c r="H21" s="4"/>
      <c r="I21" s="95"/>
      <c r="J21" s="3"/>
      <c r="K21" s="4"/>
      <c r="L21" s="4"/>
      <c r="M21" s="4"/>
    </row>
    <row r="22" ht="15.75" customHeight="1">
      <c r="A22" s="14" t="s">
        <v>42</v>
      </c>
      <c r="B22" s="82">
        <v>2.0</v>
      </c>
      <c r="C22" s="3"/>
      <c r="D22" s="83">
        <v>2.0</v>
      </c>
      <c r="E22" s="3"/>
      <c r="F22" s="14" t="s">
        <v>43</v>
      </c>
      <c r="G22" s="4"/>
      <c r="H22" s="4"/>
      <c r="I22" s="4"/>
      <c r="J22" s="4"/>
      <c r="K22" s="4"/>
      <c r="L22" s="4"/>
      <c r="M22" s="4"/>
    </row>
    <row r="23" ht="15.75" customHeight="1">
      <c r="A23" s="19" t="s">
        <v>44</v>
      </c>
      <c r="B23" s="98">
        <v>8.0</v>
      </c>
      <c r="C23" s="72"/>
      <c r="D23" s="99">
        <v>8.0</v>
      </c>
      <c r="E23" s="72"/>
      <c r="F23" s="19" t="s">
        <v>45</v>
      </c>
      <c r="G23" s="4"/>
      <c r="H23" s="4"/>
      <c r="I23" s="4"/>
      <c r="J23" s="4"/>
      <c r="K23" s="4"/>
      <c r="L23" s="4"/>
      <c r="M23" s="4"/>
    </row>
    <row r="24" ht="15.75" customHeight="1">
      <c r="A24" s="20" t="s">
        <v>46</v>
      </c>
      <c r="B24" s="100">
        <f>SUM(B17:B23)</f>
        <v>168.4</v>
      </c>
      <c r="C24" s="26"/>
      <c r="D24" s="101">
        <f>SUM(D17:D23)</f>
        <v>170.4</v>
      </c>
      <c r="E24" s="101"/>
      <c r="F24" s="37" t="s">
        <v>47</v>
      </c>
      <c r="G24" s="4"/>
      <c r="H24" s="4"/>
      <c r="I24" s="4"/>
      <c r="J24" s="4"/>
      <c r="K24" s="4"/>
      <c r="L24" s="4"/>
      <c r="M24" s="4"/>
    </row>
    <row r="25" ht="15.75" customHeight="1">
      <c r="A25" s="38" t="s">
        <v>48</v>
      </c>
      <c r="B25" s="23"/>
      <c r="C25" s="23"/>
      <c r="D25" s="23"/>
      <c r="E25" s="23"/>
      <c r="F25" s="26"/>
      <c r="G25" s="39"/>
      <c r="H25" s="4"/>
      <c r="I25" s="4"/>
      <c r="J25" s="4"/>
      <c r="K25" s="4"/>
      <c r="L25" s="4"/>
      <c r="M25" s="4"/>
    </row>
    <row r="26" ht="15.75" customHeight="1">
      <c r="A26" s="10" t="s">
        <v>49</v>
      </c>
      <c r="B26" s="80">
        <v>0.0</v>
      </c>
      <c r="C26" s="7"/>
      <c r="D26" s="81">
        <v>0.0</v>
      </c>
      <c r="E26" s="7"/>
      <c r="F26" s="10" t="s">
        <v>50</v>
      </c>
      <c r="G26" s="4"/>
      <c r="H26" s="4"/>
      <c r="I26" s="4"/>
      <c r="J26" s="4"/>
      <c r="K26" s="4"/>
      <c r="L26" s="4"/>
      <c r="M26" s="4"/>
    </row>
    <row r="27" ht="15.75" customHeight="1">
      <c r="A27" s="19" t="s">
        <v>51</v>
      </c>
      <c r="B27" s="98">
        <v>0.0</v>
      </c>
      <c r="C27" s="72"/>
      <c r="D27" s="99">
        <v>0.0</v>
      </c>
      <c r="E27" s="72"/>
      <c r="F27" s="19" t="s">
        <v>96</v>
      </c>
      <c r="G27" s="4"/>
      <c r="H27" s="4"/>
      <c r="I27" s="4"/>
      <c r="J27" s="4"/>
      <c r="K27" s="4"/>
      <c r="L27" s="4"/>
      <c r="M27" s="4"/>
    </row>
    <row r="28" ht="15.75" customHeight="1">
      <c r="A28" s="20" t="s">
        <v>53</v>
      </c>
      <c r="B28" s="102">
        <f>SUM(B26:B27)</f>
        <v>0</v>
      </c>
      <c r="C28" s="103"/>
      <c r="D28" s="102">
        <f>SUM(D26:D27)</f>
        <v>0</v>
      </c>
      <c r="E28" s="103"/>
      <c r="F28" s="14" t="s">
        <v>54</v>
      </c>
      <c r="G28" s="4"/>
      <c r="H28" s="4"/>
      <c r="I28" s="4"/>
      <c r="J28" s="4"/>
      <c r="K28" s="4"/>
      <c r="L28" s="4"/>
      <c r="M28" s="4"/>
    </row>
    <row r="29" ht="15.75" customHeight="1">
      <c r="A29" s="41" t="s">
        <v>55</v>
      </c>
      <c r="B29" s="42"/>
      <c r="C29" s="42"/>
      <c r="D29" s="42"/>
      <c r="E29" s="42"/>
      <c r="F29" s="43"/>
      <c r="G29" s="104"/>
      <c r="H29" s="105"/>
      <c r="I29" s="106" t="s">
        <v>58</v>
      </c>
      <c r="J29" s="79"/>
      <c r="K29" s="79"/>
      <c r="L29" s="79"/>
      <c r="M29" s="4"/>
      <c r="N29" s="4"/>
    </row>
    <row r="30" ht="15.75" customHeight="1">
      <c r="A30" s="107" t="s">
        <v>97</v>
      </c>
      <c r="B30" s="108">
        <f>B15-B24-B28</f>
        <v>112.512</v>
      </c>
      <c r="C30" s="109"/>
      <c r="D30" s="108">
        <f>D15-D24-D28</f>
        <v>60.512</v>
      </c>
      <c r="E30" s="109"/>
      <c r="F30" s="110" t="s">
        <v>98</v>
      </c>
      <c r="G30" s="47"/>
      <c r="H30" s="111"/>
      <c r="I30" s="106" t="s">
        <v>99</v>
      </c>
      <c r="J30" s="79"/>
      <c r="K30" s="79"/>
      <c r="L30" s="79"/>
      <c r="M30" s="4"/>
      <c r="N30" s="4"/>
    </row>
    <row r="31" ht="15.75" customHeight="1">
      <c r="A31" s="112" t="s">
        <v>100</v>
      </c>
      <c r="B31" s="113">
        <f>(((IF($B$30&lt;0,0,$B$30)*$B$5)+((IF($D$30&lt;0,0,$D$30))*$D$5))/($B$5+$D$5))</f>
        <v>106.012</v>
      </c>
      <c r="C31" s="114"/>
      <c r="D31" s="114"/>
      <c r="E31" s="115"/>
      <c r="F31" s="116" t="s">
        <v>101</v>
      </c>
      <c r="G31" s="117"/>
      <c r="H31" s="111"/>
      <c r="I31" s="106" t="s">
        <v>60</v>
      </c>
      <c r="J31" s="79"/>
      <c r="K31" s="79"/>
      <c r="L31" s="79"/>
      <c r="M31" s="4"/>
      <c r="N31" s="4"/>
    </row>
    <row r="32" ht="11.25" customHeight="1">
      <c r="A32" s="4"/>
      <c r="B32" s="4"/>
      <c r="C32" s="4"/>
      <c r="D32" s="4"/>
      <c r="E32" s="4"/>
      <c r="F32" s="4"/>
      <c r="G32" s="4"/>
      <c r="H32" s="4"/>
      <c r="I32" s="106" t="s">
        <v>102</v>
      </c>
      <c r="J32" s="79"/>
      <c r="K32" s="79"/>
      <c r="L32" s="79"/>
      <c r="M32" s="4"/>
      <c r="N32" s="4"/>
    </row>
    <row r="33" ht="10.5" customHeight="1">
      <c r="G33" s="4"/>
      <c r="I33" s="106" t="s">
        <v>103</v>
      </c>
      <c r="J33" s="79"/>
      <c r="K33" s="79"/>
      <c r="L33" s="79"/>
      <c r="M33" s="4"/>
    </row>
    <row r="34" ht="12.0" customHeight="1">
      <c r="G34" s="4"/>
      <c r="J34" s="4"/>
      <c r="K34" s="4"/>
      <c r="L34" s="4"/>
      <c r="M34" s="4"/>
    </row>
    <row r="35" ht="12.0" customHeight="1">
      <c r="G35" s="4"/>
      <c r="J35" s="4"/>
      <c r="K35" s="4"/>
      <c r="L35" s="4"/>
      <c r="M35" s="4"/>
    </row>
    <row r="36" ht="12.75" customHeight="1">
      <c r="G36" s="4"/>
      <c r="J36" s="4"/>
      <c r="K36" s="4"/>
      <c r="L36" s="4"/>
      <c r="M36" s="4"/>
    </row>
    <row r="37" ht="15.75" customHeight="1">
      <c r="A37" s="4"/>
      <c r="B37" s="4"/>
      <c r="C37" s="4"/>
      <c r="D37" s="4"/>
      <c r="E37" s="4"/>
      <c r="F37" s="4"/>
      <c r="G37" s="4"/>
    </row>
    <row r="38" ht="15.75" customHeight="1">
      <c r="A38" s="4"/>
      <c r="B38" s="4"/>
      <c r="C38" s="4"/>
      <c r="D38" s="4"/>
      <c r="E38" s="4"/>
      <c r="F38" s="4"/>
      <c r="G38" s="4"/>
    </row>
    <row r="39" ht="15.75" customHeight="1">
      <c r="A39" s="4"/>
      <c r="B39" s="4"/>
      <c r="C39" s="4"/>
      <c r="D39" s="4"/>
      <c r="E39" s="4"/>
      <c r="F39" s="4"/>
      <c r="G39" s="4"/>
    </row>
    <row r="40" ht="15.75" customHeight="1">
      <c r="A40" s="4"/>
      <c r="B40" s="4"/>
      <c r="C40" s="4"/>
      <c r="D40" s="4"/>
      <c r="E40" s="4"/>
      <c r="F40" s="4"/>
      <c r="G40" s="4"/>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8">
    <mergeCell ref="B28:C28"/>
    <mergeCell ref="D28:E28"/>
    <mergeCell ref="A29:F29"/>
    <mergeCell ref="B30:C30"/>
    <mergeCell ref="D30:E30"/>
    <mergeCell ref="B31:E31"/>
    <mergeCell ref="B23:C23"/>
    <mergeCell ref="B24:C24"/>
    <mergeCell ref="A25:F25"/>
    <mergeCell ref="B26:C26"/>
    <mergeCell ref="D26:E26"/>
    <mergeCell ref="B27:C27"/>
    <mergeCell ref="D27:E27"/>
    <mergeCell ref="A1:H1"/>
    <mergeCell ref="B2:C2"/>
    <mergeCell ref="D2:E2"/>
    <mergeCell ref="B4:C4"/>
    <mergeCell ref="D4:E4"/>
    <mergeCell ref="B5:C5"/>
    <mergeCell ref="F5:G5"/>
    <mergeCell ref="D9:E9"/>
    <mergeCell ref="H9:K9"/>
    <mergeCell ref="D5:E5"/>
    <mergeCell ref="A6:F6"/>
    <mergeCell ref="B7:C7"/>
    <mergeCell ref="D7:E7"/>
    <mergeCell ref="B8:C8"/>
    <mergeCell ref="D8:E8"/>
    <mergeCell ref="B9:C9"/>
    <mergeCell ref="B10:C10"/>
    <mergeCell ref="D10:E10"/>
    <mergeCell ref="B11:C11"/>
    <mergeCell ref="D11:E11"/>
    <mergeCell ref="B12:C12"/>
    <mergeCell ref="D12:E12"/>
    <mergeCell ref="D13:E13"/>
    <mergeCell ref="D14:E14"/>
    <mergeCell ref="B13:C13"/>
    <mergeCell ref="B14:C14"/>
    <mergeCell ref="B15:C15"/>
    <mergeCell ref="H15:J15"/>
    <mergeCell ref="A16:F16"/>
    <mergeCell ref="I16:J16"/>
    <mergeCell ref="D17:E17"/>
    <mergeCell ref="B17:C17"/>
    <mergeCell ref="B18:C18"/>
    <mergeCell ref="D18:E18"/>
    <mergeCell ref="J18:L18"/>
    <mergeCell ref="B19:C19"/>
    <mergeCell ref="D19:E19"/>
    <mergeCell ref="D20:E20"/>
    <mergeCell ref="B20:C20"/>
    <mergeCell ref="B21:C21"/>
    <mergeCell ref="D21:E21"/>
    <mergeCell ref="I21:J21"/>
    <mergeCell ref="B22:C22"/>
    <mergeCell ref="D22:E22"/>
    <mergeCell ref="D23:E23"/>
  </mergeCells>
  <dataValidations>
    <dataValidation type="list" allowBlank="1" showErrorMessage="1" sqref="B2 D2 I16 I21">
      <formula1>'Table 5.4 N Content'!$A$2:$A$15</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8.86"/>
    <col customWidth="1" min="3" max="3" width="17.86"/>
    <col customWidth="1" min="4" max="26" width="8.86"/>
  </cols>
  <sheetData>
    <row r="1">
      <c r="B1" s="37" t="s">
        <v>4</v>
      </c>
      <c r="C1" s="37" t="s">
        <v>104</v>
      </c>
    </row>
    <row r="2">
      <c r="A2" s="37" t="s">
        <v>105</v>
      </c>
      <c r="B2" s="37">
        <f>'ESTIMATE LEACHABLE N_FIELD1'!G3</f>
        <v>20</v>
      </c>
      <c r="C2" s="18">
        <f>'ESTIMATE LEACHABLE N_FIELD1'!B26</f>
        <v>219.712</v>
      </c>
    </row>
    <row r="3">
      <c r="A3" s="37" t="s">
        <v>106</v>
      </c>
      <c r="B3" s="37" t="str">
        <f>'ESTIMATE LEACHABLE N_FIELD2'!I7</f>
        <v/>
      </c>
      <c r="C3" s="18">
        <f>'ESTIMATE LEACHABLE N_FIELD2'!B30</f>
        <v>112.512</v>
      </c>
    </row>
    <row r="4">
      <c r="A4" s="37" t="s">
        <v>107</v>
      </c>
      <c r="B4" s="37">
        <f>SUM(B2:B3)</f>
        <v>20</v>
      </c>
      <c r="C4" s="18">
        <f>((C2*B2)+(C3*B3))/B4</f>
        <v>219.712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0"/>
    <col customWidth="1" min="2" max="2" width="18.86"/>
    <col customWidth="1" min="3" max="4" width="16.43"/>
    <col customWidth="1" min="5" max="5" width="16.86"/>
    <col customWidth="1" min="6" max="26" width="8.86"/>
  </cols>
  <sheetData>
    <row r="1">
      <c r="A1" s="37" t="s">
        <v>108</v>
      </c>
      <c r="B1" s="37" t="s">
        <v>109</v>
      </c>
      <c r="C1" s="37" t="s">
        <v>110</v>
      </c>
      <c r="D1" s="37" t="s">
        <v>111</v>
      </c>
      <c r="E1" s="37" t="s">
        <v>112</v>
      </c>
    </row>
    <row r="2">
      <c r="C2" s="89" t="s">
        <v>113</v>
      </c>
    </row>
    <row r="3">
      <c r="A3" s="37" t="s">
        <v>114</v>
      </c>
      <c r="B3" s="37" t="s">
        <v>115</v>
      </c>
      <c r="C3" s="37">
        <v>10.0</v>
      </c>
      <c r="D3" s="37">
        <v>15.0</v>
      </c>
      <c r="E3" s="37">
        <v>20.0</v>
      </c>
    </row>
    <row r="4">
      <c r="B4" s="37" t="s">
        <v>116</v>
      </c>
      <c r="C4" s="37">
        <v>7.5</v>
      </c>
      <c r="D4" s="37">
        <v>10.0</v>
      </c>
      <c r="E4" s="37">
        <v>15.0</v>
      </c>
    </row>
    <row r="5">
      <c r="B5" s="37" t="s">
        <v>117</v>
      </c>
      <c r="C5" s="37">
        <v>5.0</v>
      </c>
      <c r="D5" s="37">
        <v>5.0</v>
      </c>
      <c r="E5" s="37">
        <v>5.0</v>
      </c>
    </row>
    <row r="6">
      <c r="A6" s="37" t="s">
        <v>118</v>
      </c>
      <c r="B6" s="37" t="s">
        <v>115</v>
      </c>
      <c r="C6" s="37">
        <v>20.0</v>
      </c>
      <c r="D6" s="37">
        <v>25.0</v>
      </c>
      <c r="E6" s="37">
        <v>30.0</v>
      </c>
    </row>
    <row r="7">
      <c r="B7" s="37" t="s">
        <v>117</v>
      </c>
      <c r="C7" s="37">
        <v>5.0</v>
      </c>
      <c r="D7" s="37">
        <v>10.0</v>
      </c>
      <c r="E7" s="37">
        <v>15.0</v>
      </c>
    </row>
    <row r="8">
      <c r="A8" s="37" t="s">
        <v>119</v>
      </c>
      <c r="B8" s="37" t="s">
        <v>115</v>
      </c>
      <c r="C8" s="37">
        <v>10.0</v>
      </c>
      <c r="D8" s="37">
        <v>12.5</v>
      </c>
      <c r="E8" s="37">
        <v>15.0</v>
      </c>
    </row>
    <row r="9">
      <c r="B9" s="37" t="s">
        <v>117</v>
      </c>
      <c r="C9" s="37">
        <v>5.0</v>
      </c>
      <c r="D9" s="37">
        <v>7.5</v>
      </c>
      <c r="E9" s="37">
        <v>10.0</v>
      </c>
    </row>
    <row r="10">
      <c r="A10" s="37" t="s">
        <v>120</v>
      </c>
      <c r="B10" s="37" t="s">
        <v>121</v>
      </c>
      <c r="C10" s="37">
        <v>1.0</v>
      </c>
      <c r="D10" s="37">
        <v>1.5</v>
      </c>
      <c r="E10" s="37">
        <v>2.5</v>
      </c>
    </row>
    <row r="11">
      <c r="A11" s="37" t="s">
        <v>122</v>
      </c>
      <c r="B11" s="37" t="s">
        <v>115</v>
      </c>
      <c r="C11" s="37">
        <v>2.5</v>
      </c>
      <c r="D11" s="37">
        <v>15.0</v>
      </c>
      <c r="E11" s="37">
        <v>20.0</v>
      </c>
    </row>
    <row r="12">
      <c r="B12" s="37" t="s">
        <v>116</v>
      </c>
      <c r="C12" s="37">
        <v>2.5</v>
      </c>
      <c r="D12" s="37">
        <v>10.0</v>
      </c>
      <c r="E12" s="37">
        <v>15.0</v>
      </c>
    </row>
    <row r="13">
      <c r="B13" s="37" t="s">
        <v>117</v>
      </c>
      <c r="C13" s="37">
        <v>0.0</v>
      </c>
      <c r="D13" s="37">
        <v>1.0</v>
      </c>
      <c r="E13" s="37">
        <v>1.0</v>
      </c>
    </row>
    <row r="14">
      <c r="A14" s="37" t="s">
        <v>123</v>
      </c>
      <c r="B14" s="37" t="s">
        <v>115</v>
      </c>
      <c r="C14" s="37">
        <v>2.5</v>
      </c>
      <c r="D14" s="37">
        <v>7.5</v>
      </c>
      <c r="E14" s="37">
        <v>10.0</v>
      </c>
    </row>
    <row r="15">
      <c r="B15" s="37" t="s">
        <v>116</v>
      </c>
      <c r="C15" s="37">
        <v>2.5</v>
      </c>
      <c r="D15" s="37">
        <v>5.0</v>
      </c>
      <c r="E15" s="37">
        <v>7.5</v>
      </c>
    </row>
    <row r="16">
      <c r="B16" s="37" t="s">
        <v>117</v>
      </c>
      <c r="C16" s="37">
        <v>0.0</v>
      </c>
      <c r="D16" s="37">
        <v>1.0</v>
      </c>
      <c r="E16" s="37">
        <v>1.0</v>
      </c>
    </row>
    <row r="17">
      <c r="A17" s="37" t="s">
        <v>124</v>
      </c>
      <c r="B17" s="37" t="s">
        <v>125</v>
      </c>
      <c r="C17" s="37">
        <v>0.0</v>
      </c>
      <c r="D17" s="37">
        <v>1.0</v>
      </c>
      <c r="E17" s="37">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E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17.71"/>
    <col customWidth="1" min="3" max="3" width="8.86"/>
    <col customWidth="1" min="4" max="4" width="14.29"/>
    <col customWidth="1" min="5" max="5" width="16.43"/>
    <col customWidth="1" min="6" max="6" width="9.86"/>
    <col customWidth="1" min="7" max="26" width="8.86"/>
  </cols>
  <sheetData>
    <row r="1">
      <c r="B1" s="89" t="s">
        <v>126</v>
      </c>
    </row>
    <row r="2">
      <c r="A2" s="118" t="s">
        <v>127</v>
      </c>
      <c r="B2" s="118" t="s">
        <v>128</v>
      </c>
      <c r="C2" s="118" t="s">
        <v>129</v>
      </c>
      <c r="D2" s="118" t="s">
        <v>130</v>
      </c>
      <c r="E2" s="118" t="s">
        <v>131</v>
      </c>
      <c r="F2" s="118" t="s">
        <v>132</v>
      </c>
      <c r="G2" s="118"/>
      <c r="H2" s="118"/>
      <c r="I2" s="118"/>
      <c r="J2" s="118"/>
      <c r="K2" s="118"/>
      <c r="L2" s="118"/>
      <c r="M2" s="118"/>
      <c r="N2" s="118"/>
      <c r="O2" s="118"/>
      <c r="P2" s="118"/>
      <c r="Q2" s="118"/>
      <c r="R2" s="118"/>
      <c r="S2" s="118"/>
      <c r="T2" s="118"/>
      <c r="U2" s="118"/>
      <c r="V2" s="118"/>
      <c r="W2" s="118"/>
      <c r="X2" s="118"/>
      <c r="Y2" s="118"/>
      <c r="Z2" s="118"/>
    </row>
    <row r="3">
      <c r="A3" s="37" t="s">
        <v>133</v>
      </c>
      <c r="B3" s="89" t="s">
        <v>134</v>
      </c>
    </row>
    <row r="4">
      <c r="A4" s="119" t="s">
        <v>135</v>
      </c>
      <c r="B4" s="119" t="s">
        <v>136</v>
      </c>
      <c r="C4" s="119" t="s">
        <v>137</v>
      </c>
      <c r="D4" s="119" t="s">
        <v>138</v>
      </c>
      <c r="E4" s="119" t="s">
        <v>139</v>
      </c>
      <c r="F4" s="119" t="s">
        <v>140</v>
      </c>
      <c r="G4" s="119"/>
      <c r="H4" s="119"/>
    </row>
    <row r="5">
      <c r="A5" s="119" t="s">
        <v>141</v>
      </c>
      <c r="B5" s="119" t="s">
        <v>137</v>
      </c>
      <c r="C5" s="119" t="s">
        <v>142</v>
      </c>
      <c r="D5" s="119" t="s">
        <v>139</v>
      </c>
      <c r="E5" s="119" t="s">
        <v>143</v>
      </c>
      <c r="F5" s="119" t="s">
        <v>144</v>
      </c>
      <c r="G5" s="119"/>
      <c r="H5" s="119"/>
    </row>
    <row r="6">
      <c r="A6" s="119" t="s">
        <v>145</v>
      </c>
      <c r="B6" s="119" t="s">
        <v>146</v>
      </c>
      <c r="C6" s="119" t="s">
        <v>139</v>
      </c>
      <c r="D6" s="119" t="s">
        <v>143</v>
      </c>
      <c r="E6" s="119" t="s">
        <v>147</v>
      </c>
      <c r="F6" s="119" t="s">
        <v>148</v>
      </c>
      <c r="G6" s="119"/>
      <c r="H6" s="11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F1"/>
    <mergeCell ref="B3:F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0"/>
    <col customWidth="1" min="2" max="2" width="24.14"/>
    <col customWidth="1" min="3" max="3" width="25.86"/>
    <col customWidth="1" min="4" max="26" width="8.86"/>
  </cols>
  <sheetData>
    <row r="1">
      <c r="A1" s="120" t="s">
        <v>149</v>
      </c>
      <c r="B1" s="120" t="s">
        <v>150</v>
      </c>
      <c r="C1" s="120" t="s">
        <v>151</v>
      </c>
    </row>
    <row r="2">
      <c r="A2" s="14" t="s">
        <v>79</v>
      </c>
      <c r="B2" s="14" t="s">
        <v>152</v>
      </c>
      <c r="C2" s="14">
        <v>0.73</v>
      </c>
    </row>
    <row r="3">
      <c r="A3" s="14" t="s">
        <v>28</v>
      </c>
      <c r="B3" s="14" t="s">
        <v>153</v>
      </c>
      <c r="C3" s="14">
        <v>7.2</v>
      </c>
    </row>
    <row r="4">
      <c r="A4" s="14" t="s">
        <v>154</v>
      </c>
      <c r="B4" s="14" t="s">
        <v>152</v>
      </c>
      <c r="C4" s="14">
        <v>0.61</v>
      </c>
    </row>
    <row r="5">
      <c r="A5" s="14" t="s">
        <v>155</v>
      </c>
      <c r="B5" s="14" t="s">
        <v>153</v>
      </c>
      <c r="C5" s="14">
        <v>13.0</v>
      </c>
    </row>
    <row r="6">
      <c r="A6" s="14" t="s">
        <v>156</v>
      </c>
      <c r="B6" s="14" t="s">
        <v>152</v>
      </c>
      <c r="C6" s="14">
        <v>1.05</v>
      </c>
    </row>
    <row r="7">
      <c r="A7" s="14" t="s">
        <v>157</v>
      </c>
      <c r="B7" s="14" t="s">
        <v>153</v>
      </c>
      <c r="C7" s="14">
        <v>9.0</v>
      </c>
    </row>
    <row r="8">
      <c r="A8" s="14" t="s">
        <v>158</v>
      </c>
      <c r="B8" s="14" t="s">
        <v>153</v>
      </c>
      <c r="C8" s="14">
        <v>56.0</v>
      </c>
    </row>
    <row r="9">
      <c r="A9" s="14" t="s">
        <v>159</v>
      </c>
      <c r="B9" s="14" t="s">
        <v>153</v>
      </c>
      <c r="C9" s="14">
        <v>18.0</v>
      </c>
    </row>
    <row r="10">
      <c r="A10" s="14" t="s">
        <v>78</v>
      </c>
      <c r="B10" s="14" t="s">
        <v>160</v>
      </c>
      <c r="C10" s="14">
        <v>0.4</v>
      </c>
    </row>
    <row r="11">
      <c r="A11" s="14" t="s">
        <v>161</v>
      </c>
      <c r="B11" s="14" t="s">
        <v>153</v>
      </c>
      <c r="C11" s="14">
        <v>17.0</v>
      </c>
    </row>
    <row r="12">
      <c r="A12" s="14" t="s">
        <v>162</v>
      </c>
      <c r="B12" s="14" t="s">
        <v>152</v>
      </c>
      <c r="C12" s="14">
        <v>3.3</v>
      </c>
    </row>
    <row r="13">
      <c r="A13" s="14" t="s">
        <v>163</v>
      </c>
      <c r="B13" s="14" t="s">
        <v>153</v>
      </c>
      <c r="C13" s="14">
        <v>8.6</v>
      </c>
    </row>
    <row r="14">
      <c r="A14" s="14" t="s">
        <v>164</v>
      </c>
      <c r="B14" s="14" t="s">
        <v>153</v>
      </c>
      <c r="C14" s="14">
        <v>3.6</v>
      </c>
    </row>
    <row r="15">
      <c r="A15" s="14" t="s">
        <v>165</v>
      </c>
      <c r="B15" s="14" t="s">
        <v>153</v>
      </c>
      <c r="C15" s="14">
        <v>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2019-09-18T12:39:32Z</dcterms:created>
  <dc:creator>Masarik, Kevin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0x010100A8D136634BB3C246B7220DDC0A3BD5A4</vt:lpwstr>
  </property>
</Properties>
</file>