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\大1-1\其他\"/>
    </mc:Choice>
  </mc:AlternateContent>
  <xr:revisionPtr revIDLastSave="0" documentId="8_{93E3BC5A-3113-4592-8053-D715A8A3FFE5}" xr6:coauthVersionLast="47" xr6:coauthVersionMax="47" xr10:uidLastSave="{00000000-0000-0000-0000-000000000000}"/>
  <bookViews>
    <workbookView xWindow="2040" yWindow="684" windowWidth="14292" windowHeight="8916" xr2:uid="{D281D427-4210-4D56-B387-B2C48FDD1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4" i="1"/>
  <c r="H13" i="1"/>
  <c r="I14" i="1"/>
  <c r="J14" i="1"/>
  <c r="K14" i="1"/>
  <c r="L14" i="1"/>
  <c r="C12" i="1"/>
  <c r="D12" i="1"/>
  <c r="E12" i="1"/>
  <c r="F12" i="1"/>
  <c r="G12" i="1"/>
  <c r="H12" i="1"/>
  <c r="I12" i="1"/>
  <c r="J12" i="1"/>
  <c r="K12" i="1"/>
  <c r="L12" i="1"/>
  <c r="M12" i="1"/>
  <c r="B12" i="1"/>
  <c r="C11" i="1"/>
  <c r="D11" i="1"/>
  <c r="E11" i="1"/>
  <c r="F11" i="1"/>
  <c r="G11" i="1"/>
  <c r="H11" i="1"/>
  <c r="I11" i="1"/>
  <c r="J11" i="1"/>
  <c r="K11" i="1"/>
  <c r="L11" i="1"/>
  <c r="M11" i="1"/>
  <c r="B11" i="1"/>
  <c r="C10" i="1"/>
  <c r="D10" i="1"/>
  <c r="E10" i="1"/>
  <c r="F10" i="1"/>
  <c r="G10" i="1"/>
  <c r="H10" i="1"/>
  <c r="I10" i="1"/>
  <c r="J10" i="1"/>
  <c r="K10" i="1"/>
  <c r="L10" i="1"/>
  <c r="M10" i="1"/>
  <c r="B10" i="1"/>
  <c r="C9" i="1"/>
  <c r="D9" i="1"/>
  <c r="E9" i="1"/>
  <c r="F9" i="1"/>
  <c r="G9" i="1"/>
  <c r="H9" i="1"/>
  <c r="I9" i="1"/>
  <c r="J9" i="1"/>
  <c r="K9" i="1"/>
  <c r="L9" i="1"/>
  <c r="M9" i="1"/>
  <c r="B9" i="1"/>
  <c r="C8" i="1"/>
  <c r="D8" i="1"/>
  <c r="E8" i="1"/>
  <c r="F8" i="1"/>
  <c r="G8" i="1"/>
  <c r="H8" i="1"/>
  <c r="I8" i="1"/>
  <c r="J8" i="1"/>
  <c r="K8" i="1"/>
  <c r="L8" i="1"/>
  <c r="M8" i="1"/>
  <c r="B8" i="1"/>
  <c r="M5" i="1"/>
  <c r="M6" i="1" s="1"/>
  <c r="M4" i="1"/>
  <c r="M2" i="1"/>
  <c r="M3" i="1" s="1"/>
  <c r="C6" i="1"/>
  <c r="D6" i="1"/>
  <c r="E6" i="1"/>
  <c r="F6" i="1"/>
  <c r="G6" i="1"/>
  <c r="H6" i="1"/>
  <c r="I6" i="1"/>
  <c r="J6" i="1"/>
  <c r="K6" i="1"/>
  <c r="L6" i="1"/>
  <c r="B6" i="1"/>
  <c r="L5" i="1"/>
  <c r="I5" i="1"/>
  <c r="J5" i="1"/>
  <c r="K5" i="1"/>
  <c r="H5" i="1"/>
  <c r="G5" i="1"/>
  <c r="F5" i="1"/>
  <c r="C5" i="1"/>
  <c r="D5" i="1"/>
  <c r="E5" i="1"/>
  <c r="B5" i="1"/>
  <c r="C4" i="1"/>
  <c r="D4" i="1"/>
  <c r="E4" i="1"/>
  <c r="F4" i="1"/>
  <c r="G4" i="1"/>
  <c r="H4" i="1"/>
  <c r="I4" i="1"/>
  <c r="J4" i="1"/>
  <c r="K4" i="1"/>
  <c r="L4" i="1"/>
  <c r="B4" i="1"/>
  <c r="C3" i="1"/>
  <c r="D3" i="1"/>
  <c r="E3" i="1"/>
  <c r="F3" i="1"/>
  <c r="G3" i="1"/>
  <c r="H3" i="1"/>
  <c r="I3" i="1"/>
  <c r="J3" i="1"/>
  <c r="K3" i="1"/>
  <c r="L3" i="1"/>
  <c r="B3" i="1"/>
  <c r="E2" i="1"/>
  <c r="D2" i="1"/>
  <c r="C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<sst xmlns="http://schemas.openxmlformats.org/spreadsheetml/2006/main" count="13" uniqueCount="13">
  <si>
    <t>(NH4)2S2O8</t>
    <phoneticPr fontId="1" type="noConversion"/>
  </si>
  <si>
    <t>Na2S2O3</t>
    <phoneticPr fontId="1" type="noConversion"/>
  </si>
  <si>
    <t>KI</t>
    <phoneticPr fontId="1" type="noConversion"/>
  </si>
  <si>
    <t>t</t>
    <phoneticPr fontId="1" type="noConversion"/>
  </si>
  <si>
    <t>v</t>
    <phoneticPr fontId="1" type="noConversion"/>
  </si>
  <si>
    <t>lg v</t>
    <phoneticPr fontId="1" type="noConversion"/>
  </si>
  <si>
    <t>lg I</t>
    <phoneticPr fontId="1" type="noConversion"/>
  </si>
  <si>
    <t>lg S2O8</t>
    <phoneticPr fontId="1" type="noConversion"/>
  </si>
  <si>
    <t>lg k</t>
    <phoneticPr fontId="1" type="noConversion"/>
  </si>
  <si>
    <t>k</t>
    <phoneticPr fontId="1" type="noConversion"/>
  </si>
  <si>
    <t>100000v</t>
    <phoneticPr fontId="1" type="noConversion"/>
  </si>
  <si>
    <t>1000k</t>
    <phoneticPr fontId="1" type="noConversion"/>
  </si>
  <si>
    <t>1/T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</si>
</sst>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lgv</a:t>
            </a:r>
            <a:r>
              <a:rPr lang="en-US" altLang="zh-CN" baseline="0"/>
              <a:t> - lgS2O8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Sheet1!$B$3:$E$3</c:f>
              <c:numCache>
                <c:formatCode>General</c:formatCode>
                <c:ptCount val="4"/>
                <c:pt idx="0">
                  <c:v>-1.1139433523068367</c:v>
                </c:pt>
                <c:pt idx="1">
                  <c:v>-1.2388820889151366</c:v>
                </c:pt>
                <c:pt idx="2">
                  <c:v>-1.414973347970818</c:v>
                </c:pt>
                <c:pt idx="3">
                  <c:v>-1.7160033436347992</c:v>
                </c:pt>
              </c:numCache>
            </c:numRef>
          </c:xVal>
          <c:yVal>
            <c:numRef>
              <c:f>Sheet1!$B$9:$E$9</c:f>
              <c:numCache>
                <c:formatCode>General</c:formatCode>
                <c:ptCount val="4"/>
                <c:pt idx="0">
                  <c:v>-4.912593997752106</c:v>
                </c:pt>
                <c:pt idx="1">
                  <c:v>-5.0225891912139504</c:v>
                </c:pt>
                <c:pt idx="2">
                  <c:v>-5.2265818629253289</c:v>
                </c:pt>
                <c:pt idx="3">
                  <c:v>-5.5481608466119843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4-4BF6-9D20-0D9BE096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18607"/>
        <c:axId val="241720687"/>
      </c:scatterChart>
      <c:valAx>
        <c:axId val="24171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20687"/>
        <c:crosses val="autoZero"/>
        <c:crossBetween val="midCat"/>
      </c:valAx>
      <c:valAx>
        <c:axId val="2417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71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lgv</a:t>
            </a:r>
            <a:r>
              <a:rPr lang="en-US" altLang="zh-CN" baseline="0"/>
              <a:t> - lgI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(Sheet1!$B$6,Sheet1!$F$6:$H$6)</c:f>
              <c:numCache>
                <c:formatCode>General</c:formatCode>
                <c:ptCount val="4"/>
                <c:pt idx="0">
                  <c:v>-1.1139433523068367</c:v>
                </c:pt>
                <c:pt idx="1">
                  <c:v>-1.2388820889151366</c:v>
                </c:pt>
                <c:pt idx="2">
                  <c:v>-1.414973347970818</c:v>
                </c:pt>
                <c:pt idx="3">
                  <c:v>-1.7160033436347992</c:v>
                </c:pt>
              </c:numCache>
            </c:numRef>
          </c:xVal>
          <c:yVal>
            <c:numRef>
              <c:f>(Sheet1!$B$9,Sheet1!$F$9:$H$9)</c:f>
              <c:numCache>
                <c:formatCode>General</c:formatCode>
                <c:ptCount val="4"/>
                <c:pt idx="0">
                  <c:v>-4.912593997752106</c:v>
                </c:pt>
                <c:pt idx="1">
                  <c:v>-5.0469241742300346</c:v>
                </c:pt>
                <c:pt idx="2">
                  <c:v>-5.2044130325379969</c:v>
                </c:pt>
                <c:pt idx="3">
                  <c:v>-5.4694906480389696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B-42E8-9B71-3C317F66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72895"/>
        <c:axId val="236722799"/>
      </c:scatterChart>
      <c:valAx>
        <c:axId val="34057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722799"/>
        <c:crosses val="autoZero"/>
        <c:crossBetween val="midCat"/>
      </c:valAx>
      <c:valAx>
        <c:axId val="2367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7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lg k - 1/t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Sheet1!$H$13:$I$13</c:f>
              <c:numCache>
                <c:formatCode>General</c:formatCode>
                <c:ptCount val="2"/>
                <c:pt idx="0">
                  <c:v>3.4482758620689655E-3</c:v>
                </c:pt>
                <c:pt idx="1">
                  <c:v>3.3898305084745762E-3</c:v>
                </c:pt>
              </c:numCache>
            </c:numRef>
          </c:xVal>
          <c:yVal>
            <c:numRef>
              <c:f>Sheet1!$H$14:$I$14</c:f>
              <c:numCache>
                <c:formatCode>General</c:formatCode>
                <c:ptCount val="2"/>
                <c:pt idx="0">
                  <c:v>-2.7073409426565758</c:v>
                </c:pt>
                <c:pt idx="1">
                  <c:v>-2.622029812761455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4-4A47-A062-0776B701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75711"/>
        <c:axId val="242480287"/>
      </c:scatterChart>
      <c:valAx>
        <c:axId val="24247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480287"/>
        <c:crosses val="autoZero"/>
        <c:crossBetween val="midCat"/>
      </c:valAx>
      <c:valAx>
        <c:axId val="2424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47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65688</xdr:colOff>
      <xdr:row>15</xdr:row>
      <xdr:rowOff>115614</xdr:rowOff>
    </xdr:from>
    <xdr:to>
      <xdr:col>5</xdr:col>
      <xdr:colOff>36786</xdr:colOff>
      <xdr:row>25</xdr:row>
      <xdr:rowOff>126124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0B39CE-CDE5-4979-901B-40C4A3714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120869</xdr:colOff>
      <xdr:row>15</xdr:row>
      <xdr:rowOff>105102</xdr:rowOff>
    </xdr:from>
    <xdr:to>
      <xdr:col>10</xdr:col>
      <xdr:colOff>388883</xdr:colOff>
      <xdr:row>25</xdr:row>
      <xdr:rowOff>173418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479789-95C3-4628-B94B-7DE75132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503260</xdr:colOff>
      <xdr:row>15</xdr:row>
      <xdr:rowOff>157346</xdr:rowOff>
    </xdr:from>
    <xdr:to>
      <xdr:col>16</xdr:col>
      <xdr:colOff>44823</xdr:colOff>
      <xdr:row>25</xdr:row>
      <xdr:rowOff>134470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CCB264-FBA9-4D77-B8E7-FB2AF0998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4547-AD7E-41B3-824D-EDC73EE9A443}">
  <dimension ref="A1:M14"/>
  <sheetViews>
    <sheetView tabSelected="1" topLeftCell="A10" zoomScale="115" zoomScaleNormal="115" workbookViewId="0">
      <selection activeCell="D13" sqref="D13"/>
    </sheetView>
  </sheetViews>
  <sheetFormatPr defaultRowHeight="13.8" x14ac:dyDescent="0.25"/>
  <cols>
    <col min="1" max="1" width="13.6640625" customWidth="1"/>
    <col min="2" max="2" width="9.5546875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f>0.002/0.026</f>
        <v>7.6923076923076927E-2</v>
      </c>
      <c r="C2">
        <f>0.0015/0.026</f>
        <v>5.7692307692307696E-2</v>
      </c>
      <c r="D2">
        <f>0.001/0.026</f>
        <v>3.8461538461538464E-2</v>
      </c>
      <c r="E2">
        <f>0.0005/0.026</f>
        <v>1.9230769230769232E-2</v>
      </c>
      <c r="F2">
        <f t="shared" ref="C2:M2" si="0">0.002/0.026</f>
        <v>7.6923076923076927E-2</v>
      </c>
      <c r="G2">
        <f t="shared" si="0"/>
        <v>7.6923076923076927E-2</v>
      </c>
      <c r="H2">
        <f t="shared" si="0"/>
        <v>7.6923076923076927E-2</v>
      </c>
      <c r="I2">
        <f t="shared" si="0"/>
        <v>7.6923076923076927E-2</v>
      </c>
      <c r="J2">
        <f t="shared" si="0"/>
        <v>7.6923076923076927E-2</v>
      </c>
      <c r="K2">
        <f t="shared" si="0"/>
        <v>7.6923076923076927E-2</v>
      </c>
      <c r="L2">
        <f t="shared" si="0"/>
        <v>7.6923076923076927E-2</v>
      </c>
      <c r="M2">
        <f t="shared" si="0"/>
        <v>7.6923076923076927E-2</v>
      </c>
    </row>
    <row r="3" spans="1:13" x14ac:dyDescent="0.25">
      <c r="A3" t="s">
        <v>7</v>
      </c>
      <c r="B3">
        <f>LOG10(B2)</f>
        <v>-1.1139433523068367</v>
      </c>
      <c r="C3">
        <f t="shared" ref="C3:M3" si="1">LOG10(C2)</f>
        <v>-1.2388820889151366</v>
      </c>
      <c r="D3">
        <f t="shared" si="1"/>
        <v>-1.414973347970818</v>
      </c>
      <c r="E3">
        <f t="shared" si="1"/>
        <v>-1.7160033436347992</v>
      </c>
      <c r="F3">
        <f t="shared" si="1"/>
        <v>-1.1139433523068367</v>
      </c>
      <c r="G3">
        <f t="shared" si="1"/>
        <v>-1.1139433523068367</v>
      </c>
      <c r="H3">
        <f t="shared" si="1"/>
        <v>-1.1139433523068367</v>
      </c>
      <c r="I3">
        <f t="shared" si="1"/>
        <v>-1.1139433523068367</v>
      </c>
      <c r="J3">
        <f t="shared" si="1"/>
        <v>-1.1139433523068367</v>
      </c>
      <c r="K3">
        <f t="shared" si="1"/>
        <v>-1.1139433523068367</v>
      </c>
      <c r="L3">
        <f t="shared" si="1"/>
        <v>-1.1139433523068367</v>
      </c>
      <c r="M3">
        <f t="shared" si="1"/>
        <v>-1.1139433523068367</v>
      </c>
    </row>
    <row r="4" spans="1:13" x14ac:dyDescent="0.25">
      <c r="A4" t="s">
        <v>1</v>
      </c>
      <c r="B4">
        <f>0.00004/0.026</f>
        <v>1.5384615384615387E-3</v>
      </c>
      <c r="C4">
        <f t="shared" ref="C4:M4" si="2">0.00004/0.026</f>
        <v>1.5384615384615387E-3</v>
      </c>
      <c r="D4">
        <f t="shared" si="2"/>
        <v>1.5384615384615387E-3</v>
      </c>
      <c r="E4">
        <f t="shared" si="2"/>
        <v>1.5384615384615387E-3</v>
      </c>
      <c r="F4">
        <f t="shared" si="2"/>
        <v>1.5384615384615387E-3</v>
      </c>
      <c r="G4">
        <f t="shared" si="2"/>
        <v>1.5384615384615387E-3</v>
      </c>
      <c r="H4">
        <f t="shared" si="2"/>
        <v>1.5384615384615387E-3</v>
      </c>
      <c r="I4">
        <f t="shared" si="2"/>
        <v>1.5384615384615387E-3</v>
      </c>
      <c r="J4">
        <f t="shared" si="2"/>
        <v>1.5384615384615387E-3</v>
      </c>
      <c r="K4">
        <f t="shared" si="2"/>
        <v>1.5384615384615387E-3</v>
      </c>
      <c r="L4">
        <f t="shared" si="2"/>
        <v>1.5384615384615387E-3</v>
      </c>
      <c r="M4">
        <f t="shared" si="2"/>
        <v>1.5384615384615387E-3</v>
      </c>
    </row>
    <row r="5" spans="1:13" x14ac:dyDescent="0.25">
      <c r="A5" t="s">
        <v>2</v>
      </c>
      <c r="B5">
        <f>0.002/0.026</f>
        <v>7.6923076923076927E-2</v>
      </c>
      <c r="C5">
        <f t="shared" ref="C5:E5" si="3">0.002/0.026</f>
        <v>7.6923076923076927E-2</v>
      </c>
      <c r="D5">
        <f t="shared" si="3"/>
        <v>7.6923076923076927E-2</v>
      </c>
      <c r="E5">
        <f t="shared" si="3"/>
        <v>7.6923076923076927E-2</v>
      </c>
      <c r="F5">
        <f>0.0015/0.026</f>
        <v>5.7692307692307696E-2</v>
      </c>
      <c r="G5">
        <f>0.001/0.026</f>
        <v>3.8461538461538464E-2</v>
      </c>
      <c r="H5">
        <f>0.0005/0.026</f>
        <v>1.9230769230769232E-2</v>
      </c>
      <c r="I5">
        <f t="shared" ref="I5:L5" si="4">0.0005/0.026</f>
        <v>1.9230769230769232E-2</v>
      </c>
      <c r="J5">
        <f t="shared" si="4"/>
        <v>1.9230769230769232E-2</v>
      </c>
      <c r="K5">
        <f t="shared" si="4"/>
        <v>1.9230769230769232E-2</v>
      </c>
      <c r="L5">
        <f t="shared" si="4"/>
        <v>1.9230769230769232E-2</v>
      </c>
      <c r="M5">
        <f>0.001/0.026</f>
        <v>3.8461538461538464E-2</v>
      </c>
    </row>
    <row r="6" spans="1:13" x14ac:dyDescent="0.25">
      <c r="A6" t="s">
        <v>6</v>
      </c>
      <c r="B6">
        <f>LOG10(B5)</f>
        <v>-1.1139433523068367</v>
      </c>
      <c r="C6">
        <f t="shared" ref="C6:M6" si="5">LOG10(C5)</f>
        <v>-1.1139433523068367</v>
      </c>
      <c r="D6">
        <f t="shared" si="5"/>
        <v>-1.1139433523068367</v>
      </c>
      <c r="E6">
        <f t="shared" si="5"/>
        <v>-1.1139433523068367</v>
      </c>
      <c r="F6">
        <f t="shared" si="5"/>
        <v>-1.2388820889151366</v>
      </c>
      <c r="G6">
        <f t="shared" si="5"/>
        <v>-1.414973347970818</v>
      </c>
      <c r="H6">
        <f t="shared" si="5"/>
        <v>-1.7160033436347992</v>
      </c>
      <c r="I6">
        <f t="shared" si="5"/>
        <v>-1.7160033436347992</v>
      </c>
      <c r="J6">
        <f t="shared" si="5"/>
        <v>-1.7160033436347992</v>
      </c>
      <c r="K6">
        <f t="shared" si="5"/>
        <v>-1.7160033436347992</v>
      </c>
      <c r="L6">
        <f t="shared" si="5"/>
        <v>-1.7160033436347992</v>
      </c>
      <c r="M6">
        <f t="shared" si="5"/>
        <v>-1.414973347970818</v>
      </c>
    </row>
    <row r="7" spans="1:13" x14ac:dyDescent="0.25">
      <c r="A7" t="s">
        <v>3</v>
      </c>
      <c r="B7">
        <v>62.9</v>
      </c>
      <c r="C7">
        <v>81.03</v>
      </c>
      <c r="D7">
        <v>129.61000000000001</v>
      </c>
      <c r="E7">
        <v>271.77999999999997</v>
      </c>
      <c r="F7">
        <v>85.7</v>
      </c>
      <c r="G7">
        <v>123.16</v>
      </c>
      <c r="H7">
        <v>226.75</v>
      </c>
      <c r="I7">
        <v>186.31</v>
      </c>
      <c r="J7">
        <v>143.72999999999999</v>
      </c>
      <c r="K7">
        <v>101.41</v>
      </c>
      <c r="L7">
        <v>73.86</v>
      </c>
      <c r="M7">
        <v>15.15</v>
      </c>
    </row>
    <row r="8" spans="1:13" x14ac:dyDescent="0.25">
      <c r="A8" t="s">
        <v>4</v>
      </c>
      <c r="B8">
        <f>B4/(2*B7)</f>
        <v>1.2229423994129878E-5</v>
      </c>
      <c r="C8">
        <f t="shared" ref="C8:M8" si="6">C4/(2*C7)</f>
        <v>9.4931601780916856E-6</v>
      </c>
      <c r="D8">
        <f t="shared" si="6"/>
        <v>5.9349646572854661E-6</v>
      </c>
      <c r="E8">
        <f t="shared" si="6"/>
        <v>2.8303435470997478E-6</v>
      </c>
      <c r="F8">
        <f t="shared" si="6"/>
        <v>8.9758549501840054E-6</v>
      </c>
      <c r="G8">
        <f t="shared" si="6"/>
        <v>6.2457840957353796E-6</v>
      </c>
      <c r="H8">
        <f t="shared" si="6"/>
        <v>3.3924179458909343E-6</v>
      </c>
      <c r="I8">
        <f t="shared" si="6"/>
        <v>4.1287680169114339E-6</v>
      </c>
      <c r="J8">
        <f t="shared" si="6"/>
        <v>5.351915182848183E-6</v>
      </c>
      <c r="K8">
        <f t="shared" si="6"/>
        <v>7.585354198114282E-6</v>
      </c>
      <c r="L8">
        <f t="shared" si="6"/>
        <v>1.0414713907808955E-5</v>
      </c>
      <c r="M8">
        <f t="shared" si="6"/>
        <v>5.0774308200050779E-5</v>
      </c>
    </row>
    <row r="9" spans="1:13" x14ac:dyDescent="0.25">
      <c r="A9" t="s">
        <v>5</v>
      </c>
      <c r="B9">
        <f>LOG10(B8)</f>
        <v>-4.912593997752106</v>
      </c>
      <c r="C9">
        <f t="shared" ref="C9:M9" si="7">LOG10(C8)</f>
        <v>-5.0225891912139504</v>
      </c>
      <c r="D9">
        <f t="shared" si="7"/>
        <v>-5.2265818629253289</v>
      </c>
      <c r="E9">
        <f t="shared" si="7"/>
        <v>-5.5481608466119843</v>
      </c>
      <c r="F9">
        <f t="shared" si="7"/>
        <v>-5.0469241742300346</v>
      </c>
      <c r="G9">
        <f t="shared" si="7"/>
        <v>-5.2044130325379969</v>
      </c>
      <c r="H9">
        <f t="shared" si="7"/>
        <v>-5.4694906480389696</v>
      </c>
      <c r="I9">
        <f t="shared" si="7"/>
        <v>-5.3841795181438492</v>
      </c>
      <c r="J9">
        <f t="shared" si="7"/>
        <v>-5.2714907778846447</v>
      </c>
      <c r="K9">
        <f t="shared" si="7"/>
        <v>-5.1200241350229305</v>
      </c>
      <c r="L9">
        <f t="shared" si="7"/>
        <v>-4.9823526556217965</v>
      </c>
      <c r="M9">
        <f t="shared" si="7"/>
        <v>-4.2943559851451605</v>
      </c>
    </row>
    <row r="10" spans="1:13" x14ac:dyDescent="0.25">
      <c r="A10" t="s">
        <v>10</v>
      </c>
      <c r="B10">
        <f>B8*100000</f>
        <v>1.2229423994129878</v>
      </c>
      <c r="C10">
        <f t="shared" ref="C10:M10" si="8">C8*100000</f>
        <v>0.94931601780916852</v>
      </c>
      <c r="D10">
        <f t="shared" si="8"/>
        <v>0.59349646572854664</v>
      </c>
      <c r="E10">
        <f t="shared" si="8"/>
        <v>0.28303435470997479</v>
      </c>
      <c r="F10">
        <f t="shared" si="8"/>
        <v>0.89758549501840057</v>
      </c>
      <c r="G10">
        <f t="shared" si="8"/>
        <v>0.62457840957353794</v>
      </c>
      <c r="H10">
        <f t="shared" si="8"/>
        <v>0.33924179458909343</v>
      </c>
      <c r="I10">
        <f t="shared" si="8"/>
        <v>0.41287680169114338</v>
      </c>
      <c r="J10">
        <f t="shared" si="8"/>
        <v>0.53519151828481826</v>
      </c>
      <c r="K10">
        <f t="shared" si="8"/>
        <v>0.75853541981142825</v>
      </c>
      <c r="L10">
        <f t="shared" si="8"/>
        <v>1.0414713907808955</v>
      </c>
      <c r="M10">
        <f t="shared" si="8"/>
        <v>5.0774308200050777</v>
      </c>
    </row>
    <row r="11" spans="1:13" x14ac:dyDescent="0.25">
      <c r="A11" t="s">
        <v>9</v>
      </c>
      <c r="B11">
        <f>B8/((B2)^1.069*(B5)^0.9157)</f>
        <v>1.9872356682211732E-3</v>
      </c>
      <c r="C11">
        <f t="shared" ref="C11:M11" si="9">C8/((C2)^1.069*(C5)^0.9157)</f>
        <v>2.0980396405962422E-3</v>
      </c>
      <c r="D11">
        <f t="shared" si="9"/>
        <v>2.0233106791405506E-3</v>
      </c>
      <c r="E11">
        <f t="shared" si="9"/>
        <v>2.0243455878421082E-3</v>
      </c>
      <c r="F11">
        <f t="shared" si="9"/>
        <v>1.8981284481539118E-3</v>
      </c>
      <c r="G11">
        <f t="shared" si="9"/>
        <v>1.9146240320927507E-3</v>
      </c>
      <c r="H11">
        <f t="shared" si="9"/>
        <v>1.9618195467282326E-3</v>
      </c>
      <c r="I11">
        <f t="shared" si="9"/>
        <v>2.3876473738426635E-3</v>
      </c>
      <c r="J11">
        <f t="shared" si="9"/>
        <v>3.0949877006931519E-3</v>
      </c>
      <c r="K11">
        <f t="shared" si="9"/>
        <v>4.3865751131113963E-3</v>
      </c>
      <c r="L11">
        <f t="shared" si="9"/>
        <v>6.0227806961904518E-3</v>
      </c>
      <c r="M11">
        <f t="shared" si="9"/>
        <v>1.5564692791587008E-2</v>
      </c>
    </row>
    <row r="12" spans="1:13" x14ac:dyDescent="0.25">
      <c r="A12" t="s">
        <v>11</v>
      </c>
      <c r="B12">
        <f>1000*B11</f>
        <v>1.9872356682211731</v>
      </c>
      <c r="C12">
        <f t="shared" ref="C12:M12" si="10">1000*C11</f>
        <v>2.0980396405962423</v>
      </c>
      <c r="D12">
        <f t="shared" si="10"/>
        <v>2.0233106791405504</v>
      </c>
      <c r="E12">
        <f t="shared" si="10"/>
        <v>2.0243455878421082</v>
      </c>
      <c r="F12">
        <f t="shared" si="10"/>
        <v>1.8981284481539118</v>
      </c>
      <c r="G12">
        <f t="shared" si="10"/>
        <v>1.9146240320927508</v>
      </c>
      <c r="H12">
        <f t="shared" si="10"/>
        <v>1.9618195467282327</v>
      </c>
      <c r="I12">
        <f t="shared" si="10"/>
        <v>2.3876473738426633</v>
      </c>
      <c r="J12">
        <f t="shared" si="10"/>
        <v>3.0949877006931521</v>
      </c>
      <c r="K12">
        <f t="shared" si="10"/>
        <v>4.3865751131113964</v>
      </c>
      <c r="L12">
        <f t="shared" si="10"/>
        <v>6.022780696190452</v>
      </c>
      <c r="M12">
        <f t="shared" si="10"/>
        <v>15.564692791587008</v>
      </c>
    </row>
    <row r="13" spans="1:13" x14ac:dyDescent="0.25">
      <c r="A13" t="s">
        <v>12</v>
      </c>
      <c r="H13">
        <f>1/290</f>
        <v>3.4482758620689655E-3</v>
      </c>
      <c r="I13">
        <f>1/295</f>
        <v>3.3898305084745762E-3</v>
      </c>
      <c r="J13">
        <f>1/300</f>
        <v>3.3333333333333335E-3</v>
      </c>
      <c r="K13">
        <f>1/305</f>
        <v>3.2786885245901639E-3</v>
      </c>
      <c r="L13">
        <f>1/310</f>
        <v>3.2258064516129032E-3</v>
      </c>
    </row>
    <row r="14" spans="1:13" x14ac:dyDescent="0.25">
      <c r="A14" t="s">
        <v>8</v>
      </c>
      <c r="H14">
        <f>LOG10(H11)</f>
        <v>-2.7073409426565758</v>
      </c>
      <c r="I14">
        <f t="shared" ref="I14:L14" si="11">LOG10(I11)</f>
        <v>-2.622029812761455</v>
      </c>
      <c r="J14">
        <f t="shared" si="11"/>
        <v>-2.5093410725022505</v>
      </c>
      <c r="K14">
        <f t="shared" si="11"/>
        <v>-2.3578744296405367</v>
      </c>
      <c r="L14">
        <f t="shared" si="11"/>
        <v>-2.2202029502394027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Zhang</dc:creator>
  <cp:lastModifiedBy>Jack Zhang</cp:lastModifiedBy>
  <dcterms:created xsi:type="dcterms:W3CDTF">2021-11-01T08:19:17Z</dcterms:created>
  <dcterms:modified xsi:type="dcterms:W3CDTF">2021-11-01T15:04:35Z</dcterms:modified>
</cp:coreProperties>
</file>