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Documents\ACD\SP\OLARTE_SP\testers\5-real_world_application\"/>
    </mc:Choice>
  </mc:AlternateContent>
  <xr:revisionPtr revIDLastSave="0" documentId="13_ncr:1_{A0FE2629-DA19-4F60-A5DC-7ED9B99E702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ummary" sheetId="3" r:id="rId1"/>
    <sheet name="Point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4" l="1"/>
  <c r="L28" i="4"/>
  <c r="K28" i="4"/>
  <c r="I28" i="4"/>
  <c r="H28" i="4"/>
  <c r="G28" i="4"/>
  <c r="F28" i="4"/>
  <c r="E28" i="4"/>
  <c r="N28" i="4" s="1"/>
  <c r="D28" i="4"/>
  <c r="N31" i="3"/>
  <c r="N32" i="3"/>
  <c r="M28" i="3"/>
  <c r="H28" i="3"/>
  <c r="L28" i="3"/>
  <c r="K28" i="3"/>
  <c r="I28" i="3"/>
  <c r="G28" i="3"/>
  <c r="F28" i="3"/>
  <c r="E28" i="3"/>
  <c r="D28" i="3"/>
  <c r="D29" i="3" s="1"/>
  <c r="D30" i="3" s="1"/>
  <c r="N29" i="4"/>
  <c r="N28" i="3" l="1"/>
  <c r="E29" i="3"/>
  <c r="E30" i="3" s="1"/>
  <c r="F29" i="3" l="1"/>
  <c r="F30" i="3" s="1"/>
  <c r="G29" i="3" l="1"/>
  <c r="G30" i="3" s="1"/>
  <c r="H29" i="3" l="1"/>
  <c r="H30" i="3" s="1"/>
  <c r="I29" i="3" l="1"/>
  <c r="I30" i="3" s="1"/>
  <c r="J29" i="3" l="1"/>
  <c r="J30" i="3" s="1"/>
  <c r="K29" i="3" l="1"/>
  <c r="K30" i="3" s="1"/>
  <c r="L29" i="3" l="1"/>
  <c r="L30" i="3" s="1"/>
  <c r="M29" i="3" l="1"/>
  <c r="M30" i="3" s="1"/>
  <c r="N30" i="3" s="1"/>
</calcChain>
</file>

<file path=xl/sharedStrings.xml><?xml version="1.0" encoding="utf-8"?>
<sst xmlns="http://schemas.openxmlformats.org/spreadsheetml/2006/main" count="79" uniqueCount="42">
  <si>
    <t>Stocks</t>
  </si>
  <si>
    <t>Dates</t>
  </si>
  <si>
    <t>LTG</t>
  </si>
  <si>
    <t>MEG</t>
  </si>
  <si>
    <t>PGOLD</t>
  </si>
  <si>
    <t>RLC</t>
  </si>
  <si>
    <t>SMC</t>
  </si>
  <si>
    <t>URC</t>
  </si>
  <si>
    <t>AC</t>
  </si>
  <si>
    <t>RRHI</t>
  </si>
  <si>
    <t>Total Equity</t>
  </si>
  <si>
    <t>Based from the calculations provided by the Virutal Trading Platform</t>
  </si>
  <si>
    <t>ALI</t>
  </si>
  <si>
    <t>BLOOM</t>
  </si>
  <si>
    <t>MPI</t>
  </si>
  <si>
    <t>TEL</t>
  </si>
  <si>
    <t>GLO</t>
  </si>
  <si>
    <t>JGS</t>
  </si>
  <si>
    <t>BDO</t>
  </si>
  <si>
    <t>FGEN</t>
  </si>
  <si>
    <t>ICT</t>
  </si>
  <si>
    <t>MER</t>
  </si>
  <si>
    <t>AP</t>
  </si>
  <si>
    <r>
      <t xml:space="preserve">0 
</t>
    </r>
    <r>
      <rPr>
        <b/>
        <sz val="5"/>
        <color theme="1"/>
        <rFont val="Calibri"/>
        <family val="2"/>
        <scheme val="minor"/>
      </rPr>
      <t>(March 24, 2023)</t>
    </r>
  </si>
  <si>
    <r>
      <t xml:space="preserve">1 
</t>
    </r>
    <r>
      <rPr>
        <b/>
        <sz val="5"/>
        <color theme="1"/>
        <rFont val="Calibri"/>
        <family val="2"/>
        <scheme val="minor"/>
      </rPr>
      <t>(March 27, 2023)</t>
    </r>
  </si>
  <si>
    <r>
      <t xml:space="preserve">2 
</t>
    </r>
    <r>
      <rPr>
        <b/>
        <sz val="5"/>
        <color theme="1"/>
        <rFont val="Calibri"/>
        <family val="2"/>
        <scheme val="minor"/>
      </rPr>
      <t>(March 28, 2023)</t>
    </r>
  </si>
  <si>
    <r>
      <t xml:space="preserve">3 
</t>
    </r>
    <r>
      <rPr>
        <b/>
        <sz val="5"/>
        <color theme="1"/>
        <rFont val="Calibri"/>
        <family val="2"/>
        <scheme val="minor"/>
      </rPr>
      <t>(March 29, 2023)</t>
    </r>
  </si>
  <si>
    <r>
      <t xml:space="preserve">4 
</t>
    </r>
    <r>
      <rPr>
        <b/>
        <sz val="5"/>
        <color theme="1"/>
        <rFont val="Calibri"/>
        <family val="2"/>
        <scheme val="minor"/>
      </rPr>
      <t>(March 30, 2023)</t>
    </r>
  </si>
  <si>
    <r>
      <t xml:space="preserve">5 
</t>
    </r>
    <r>
      <rPr>
        <b/>
        <sz val="5"/>
        <color theme="1"/>
        <rFont val="Calibri"/>
        <family val="2"/>
        <scheme val="minor"/>
      </rPr>
      <t>(March 31, 2023)</t>
    </r>
  </si>
  <si>
    <r>
      <t xml:space="preserve">6 
</t>
    </r>
    <r>
      <rPr>
        <b/>
        <sz val="5"/>
        <color theme="1"/>
        <rFont val="Calibri"/>
        <family val="2"/>
        <scheme val="minor"/>
      </rPr>
      <t>(April 3, 2023)</t>
    </r>
  </si>
  <si>
    <r>
      <t xml:space="preserve">7 
</t>
    </r>
    <r>
      <rPr>
        <b/>
        <sz val="5"/>
        <color theme="1"/>
        <rFont val="Calibri"/>
        <family val="2"/>
        <scheme val="minor"/>
      </rPr>
      <t>(April 4, 2023)</t>
    </r>
  </si>
  <si>
    <r>
      <t xml:space="preserve">8 
</t>
    </r>
    <r>
      <rPr>
        <b/>
        <sz val="5"/>
        <color theme="1"/>
        <rFont val="Calibri"/>
        <family val="2"/>
        <scheme val="minor"/>
      </rPr>
      <t>(April 5, 2023)</t>
    </r>
  </si>
  <si>
    <t>Action Legends</t>
  </si>
  <si>
    <t>Sold</t>
  </si>
  <si>
    <t>Bought</t>
  </si>
  <si>
    <t>Gain (%)</t>
  </si>
  <si>
    <t>Baseline
(PSEI)</t>
  </si>
  <si>
    <r>
      <t xml:space="preserve">9 
</t>
    </r>
    <r>
      <rPr>
        <b/>
        <sz val="5"/>
        <color theme="1"/>
        <rFont val="Calibri"/>
        <family val="2"/>
        <scheme val="minor"/>
      </rPr>
      <t>(April 11, 2023)</t>
    </r>
  </si>
  <si>
    <r>
      <t xml:space="preserve">10 
</t>
    </r>
    <r>
      <rPr>
        <b/>
        <sz val="5"/>
        <color theme="1"/>
        <rFont val="Calibri"/>
        <family val="2"/>
        <scheme val="minor"/>
      </rPr>
      <t>(April 12, 2023)</t>
    </r>
  </si>
  <si>
    <t>Points</t>
  </si>
  <si>
    <t>CUMMULATIVE</t>
  </si>
  <si>
    <t>Profit (Realized)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</si>
</sst>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₱&quot;#,##0.00"/>
    <numFmt numFmtId="167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5"/>
      <color theme="1"/>
      <name val="Calibri"/>
      <family val="2"/>
      <scheme val="minor"/>
    </font>
    <font>
      <b/>
      <sz val="8"/>
      <color rgb="FFF7F9F9"/>
      <name val="Roboto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wrapText="1"/>
    </xf>
    <xf numFmtId="164" fontId="0" fillId="0" borderId="0" xfId="0" applyNumberFormat="1"/>
    <xf numFmtId="0" fontId="1" fillId="0" borderId="0" xfId="0" applyFont="1"/>
    <xf numFmtId="0" fontId="2" fillId="0" borderId="0" xfId="0" applyFont="1"/>
    <xf numFmtId="164" fontId="3" fillId="2" borderId="0" xfId="0" applyNumberFormat="1" applyFont="1" applyFill="1"/>
    <xf numFmtId="164" fontId="3" fillId="0" borderId="0" xfId="0" applyNumberFormat="1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3" fontId="0" fillId="0" borderId="0" xfId="0" applyNumberFormat="1"/>
    <xf numFmtId="1" fontId="0" fillId="0" borderId="0" xfId="0" applyNumberFormat="1" applyAlignment="1">
      <alignment horizontal="right"/>
    </xf>
    <xf numFmtId="164" fontId="0" fillId="2" borderId="0" xfId="0" applyNumberFormat="1" applyFill="1"/>
    <xf numFmtId="164" fontId="0" fillId="3" borderId="0" xfId="0" applyNumberFormat="1" applyFill="1"/>
    <xf numFmtId="164" fontId="3" fillId="3" borderId="0" xfId="0" applyNumberFormat="1" applyFont="1" applyFill="1"/>
    <xf numFmtId="4" fontId="5" fillId="0" borderId="0" xfId="0" applyNumberFormat="1" applyFont="1"/>
    <xf numFmtId="167" fontId="0" fillId="0" borderId="0" xfId="0" applyNumberFormat="1"/>
    <xf numFmtId="10" fontId="0" fillId="0" borderId="0" xfId="0" applyNumberFormat="1"/>
    <xf numFmtId="4" fontId="0" fillId="3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0" fillId="0" borderId="0" xfId="0" applyNumberFormat="1" applyFill="1"/>
    <xf numFmtId="164" fontId="3" fillId="0" borderId="0" xfId="0" applyNumberFormat="1" applyFont="1" applyFill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16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E2869-06CD-4D91-B49E-C7BA5169BDF6}">
  <dimension ref="A1:S35"/>
  <sheetViews>
    <sheetView tabSelected="1" topLeftCell="A12" zoomScale="70" zoomScaleNormal="70" workbookViewId="0">
      <selection activeCell="K36" sqref="K36"/>
    </sheetView>
  </sheetViews>
  <sheetFormatPr defaultRowHeight="15" x14ac:dyDescent="0.25"/>
  <cols>
    <col min="2" max="2" width="14.7109375" customWidth="1"/>
    <col min="3" max="3" width="15.28515625" customWidth="1"/>
    <col min="4" max="4" width="15.42578125" customWidth="1"/>
    <col min="5" max="5" width="15" customWidth="1"/>
    <col min="6" max="6" width="13.85546875" customWidth="1"/>
    <col min="7" max="7" width="15.85546875" customWidth="1"/>
    <col min="8" max="8" width="16.140625" customWidth="1"/>
    <col min="9" max="9" width="13.28515625" customWidth="1"/>
    <col min="10" max="10" width="13.140625" customWidth="1"/>
    <col min="11" max="11" width="13.7109375" customWidth="1"/>
    <col min="12" max="12" width="15.7109375" customWidth="1"/>
    <col min="13" max="13" width="14" customWidth="1"/>
    <col min="14" max="15" width="18.5703125" customWidth="1"/>
  </cols>
  <sheetData>
    <row r="1" spans="1:15" x14ac:dyDescent="0.25">
      <c r="A1" s="22" t="s">
        <v>0</v>
      </c>
      <c r="B1" s="22"/>
      <c r="C1" s="23" t="s">
        <v>1</v>
      </c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5" ht="23.25" x14ac:dyDescent="0.25">
      <c r="A2" s="22"/>
      <c r="B2" s="22"/>
      <c r="C2" s="9" t="s">
        <v>23</v>
      </c>
      <c r="D2" s="9" t="s">
        <v>24</v>
      </c>
      <c r="E2" s="9" t="s">
        <v>25</v>
      </c>
      <c r="F2" s="9" t="s">
        <v>26</v>
      </c>
      <c r="G2" s="9" t="s">
        <v>27</v>
      </c>
      <c r="H2" s="9" t="s">
        <v>28</v>
      </c>
      <c r="I2" s="9" t="s">
        <v>29</v>
      </c>
      <c r="J2" s="9" t="s">
        <v>30</v>
      </c>
      <c r="K2" s="9" t="s">
        <v>31</v>
      </c>
      <c r="L2" s="9" t="s">
        <v>37</v>
      </c>
      <c r="M2" s="9" t="s">
        <v>38</v>
      </c>
      <c r="N2" s="9"/>
      <c r="O2" s="9"/>
    </row>
    <row r="3" spans="1:15" x14ac:dyDescent="0.25">
      <c r="A3" t="s">
        <v>3</v>
      </c>
      <c r="C3" s="6">
        <v>10380.530000000001</v>
      </c>
      <c r="D3" s="15">
        <v>9910.5</v>
      </c>
      <c r="E3" s="14">
        <v>10079.64</v>
      </c>
      <c r="F3" s="15">
        <v>9960.0499999999993</v>
      </c>
      <c r="G3" s="3"/>
      <c r="H3" s="3"/>
      <c r="I3" s="7"/>
      <c r="J3" s="3"/>
      <c r="K3" s="3"/>
      <c r="L3" s="14">
        <v>10179.94</v>
      </c>
      <c r="M3" s="14">
        <v>10129.790000000001</v>
      </c>
      <c r="N3" s="3"/>
      <c r="O3" s="3"/>
    </row>
    <row r="4" spans="1:15" x14ac:dyDescent="0.25">
      <c r="A4" t="s">
        <v>17</v>
      </c>
      <c r="C4" s="6">
        <v>2645.29</v>
      </c>
      <c r="D4" s="14">
        <v>2572.7800000000002</v>
      </c>
      <c r="E4" s="16">
        <v>2501.9699999999998</v>
      </c>
      <c r="F4" s="15">
        <v>2586.4499999999998</v>
      </c>
      <c r="G4" s="3"/>
      <c r="H4" s="3"/>
      <c r="I4" s="7"/>
      <c r="J4" s="6">
        <v>2585.2800000000002</v>
      </c>
      <c r="K4" s="15">
        <v>2497</v>
      </c>
      <c r="L4" s="14">
        <v>2472.7600000000002</v>
      </c>
      <c r="M4" s="15">
        <v>2429.92</v>
      </c>
      <c r="N4" s="3"/>
      <c r="O4" s="3"/>
    </row>
    <row r="5" spans="1:15" x14ac:dyDescent="0.25">
      <c r="A5" t="s">
        <v>18</v>
      </c>
      <c r="C5" s="3"/>
      <c r="D5" s="14">
        <v>6348.35</v>
      </c>
      <c r="E5" s="14">
        <v>6298.34</v>
      </c>
      <c r="F5" s="15">
        <v>6363.08</v>
      </c>
      <c r="G5" s="15">
        <v>6363.08</v>
      </c>
      <c r="H5" s="3"/>
      <c r="I5" s="7"/>
      <c r="J5" s="6">
        <v>6273.33</v>
      </c>
      <c r="K5" s="15">
        <v>6139.47</v>
      </c>
      <c r="L5" s="14">
        <v>6523.37</v>
      </c>
      <c r="M5" s="14">
        <v>6533.37</v>
      </c>
      <c r="N5" s="3"/>
      <c r="O5" s="3"/>
    </row>
    <row r="6" spans="1:15" x14ac:dyDescent="0.25">
      <c r="A6" t="s">
        <v>19</v>
      </c>
      <c r="C6" s="6">
        <v>8174.04</v>
      </c>
      <c r="D6" s="15">
        <v>8146.43</v>
      </c>
      <c r="E6" s="14">
        <v>8244.24</v>
      </c>
      <c r="F6" s="15">
        <v>8106.78</v>
      </c>
      <c r="G6" s="3"/>
      <c r="H6" s="3"/>
      <c r="I6" s="7"/>
      <c r="J6" s="6">
        <v>8274.33</v>
      </c>
      <c r="K6" s="15">
        <v>8195.98</v>
      </c>
      <c r="L6" s="14">
        <v>8294.39</v>
      </c>
      <c r="M6" s="15">
        <v>8195.98</v>
      </c>
      <c r="N6" s="3"/>
      <c r="O6" s="3"/>
    </row>
    <row r="7" spans="1:15" x14ac:dyDescent="0.25">
      <c r="A7" t="s">
        <v>20</v>
      </c>
      <c r="C7" s="3"/>
      <c r="D7" s="3"/>
      <c r="E7" s="7"/>
      <c r="F7" s="3"/>
      <c r="G7" s="3"/>
      <c r="H7" s="3"/>
      <c r="I7" s="7"/>
      <c r="J7" s="3"/>
      <c r="K7" s="14">
        <v>10530.97</v>
      </c>
      <c r="L7" s="14">
        <v>10530.97</v>
      </c>
      <c r="M7" s="15">
        <v>10455.57</v>
      </c>
      <c r="N7" s="3"/>
      <c r="O7" s="3"/>
    </row>
    <row r="8" spans="1:15" x14ac:dyDescent="0.25">
      <c r="A8" t="s">
        <v>12</v>
      </c>
      <c r="C8" s="6">
        <v>14292.03</v>
      </c>
      <c r="D8" s="14">
        <v>14292.04</v>
      </c>
      <c r="E8" s="16">
        <v>14097.68</v>
      </c>
      <c r="F8" s="15">
        <v>14320.37</v>
      </c>
      <c r="G8" s="14">
        <v>14292.03</v>
      </c>
      <c r="H8" s="15">
        <v>13131.41</v>
      </c>
      <c r="I8" s="7"/>
      <c r="J8" s="6">
        <v>13715.34</v>
      </c>
      <c r="K8" s="15">
        <v>13726.04</v>
      </c>
      <c r="L8" s="14">
        <v>13690.26</v>
      </c>
      <c r="M8" s="15">
        <v>13403.95</v>
      </c>
      <c r="N8" s="3"/>
      <c r="O8" s="3"/>
    </row>
    <row r="9" spans="1:15" x14ac:dyDescent="0.25">
      <c r="A9" t="s">
        <v>6</v>
      </c>
      <c r="C9" s="3"/>
      <c r="D9" s="14">
        <v>5303.19</v>
      </c>
      <c r="E9" s="14">
        <v>5273.18</v>
      </c>
      <c r="F9" s="15">
        <v>5195.3100000000004</v>
      </c>
      <c r="G9" s="15">
        <v>5195.3100000000004</v>
      </c>
      <c r="H9" s="3"/>
      <c r="I9" s="7"/>
      <c r="J9" s="6">
        <v>5373.2</v>
      </c>
      <c r="K9" s="15">
        <v>5225.12</v>
      </c>
      <c r="L9" s="14">
        <v>2598.19</v>
      </c>
      <c r="M9" s="15">
        <v>5220.1499999999996</v>
      </c>
      <c r="N9" s="3"/>
      <c r="O9" s="3"/>
    </row>
    <row r="10" spans="1:15" x14ac:dyDescent="0.25">
      <c r="A10" t="s">
        <v>15</v>
      </c>
      <c r="C10" s="6">
        <v>33849.56</v>
      </c>
      <c r="D10" s="15">
        <v>32977.19</v>
      </c>
      <c r="E10" s="14">
        <v>34300.89</v>
      </c>
      <c r="F10" s="15">
        <v>34191.22</v>
      </c>
      <c r="G10" s="3"/>
      <c r="H10" s="14">
        <v>35604.720000000001</v>
      </c>
      <c r="I10" s="16">
        <v>33125.839999999997</v>
      </c>
      <c r="J10" s="3"/>
      <c r="K10" s="14">
        <v>32119.47</v>
      </c>
      <c r="L10" s="15">
        <v>30995.08</v>
      </c>
      <c r="M10" s="3"/>
      <c r="N10" s="3"/>
      <c r="O10" s="3"/>
    </row>
    <row r="11" spans="1:15" x14ac:dyDescent="0.25">
      <c r="A11" t="s">
        <v>16</v>
      </c>
      <c r="C11" s="6">
        <v>46386.43</v>
      </c>
      <c r="D11" s="14">
        <v>45659.3</v>
      </c>
      <c r="E11" s="16">
        <v>45836.06</v>
      </c>
      <c r="F11" s="15">
        <v>45687.4</v>
      </c>
      <c r="G11" s="3"/>
      <c r="H11" s="3"/>
      <c r="I11" s="7"/>
      <c r="J11" s="3"/>
      <c r="K11" s="3"/>
      <c r="M11" s="14">
        <v>45082.6</v>
      </c>
      <c r="N11" s="3"/>
      <c r="O11" s="3"/>
    </row>
    <row r="12" spans="1:15" x14ac:dyDescent="0.25">
      <c r="A12" t="s">
        <v>13</v>
      </c>
      <c r="C12" s="3"/>
      <c r="D12" s="14">
        <v>4573.08</v>
      </c>
      <c r="E12" s="16">
        <v>4574.1499999999996</v>
      </c>
      <c r="F12" s="3"/>
      <c r="G12" s="3"/>
      <c r="H12" s="3"/>
      <c r="I12" s="7"/>
      <c r="J12" s="6">
        <v>4633.09</v>
      </c>
      <c r="K12" s="14">
        <v>4683.09</v>
      </c>
      <c r="L12" s="15">
        <v>4559.24</v>
      </c>
      <c r="M12" s="14">
        <v>4578.08</v>
      </c>
      <c r="N12" s="3"/>
      <c r="O12" s="3"/>
    </row>
    <row r="13" spans="1:15" ht="14.25" customHeight="1" x14ac:dyDescent="0.25">
      <c r="A13" t="s">
        <v>5</v>
      </c>
      <c r="C13" s="3"/>
      <c r="D13" s="3"/>
      <c r="E13" s="3"/>
      <c r="F13" s="3"/>
      <c r="G13" s="3"/>
      <c r="H13" s="3"/>
      <c r="I13" s="7"/>
      <c r="J13" s="3"/>
      <c r="K13" s="3"/>
      <c r="L13" s="14">
        <v>7473.51</v>
      </c>
      <c r="M13" s="15">
        <v>7302.27</v>
      </c>
      <c r="N13" s="3"/>
      <c r="O13" s="3"/>
    </row>
    <row r="14" spans="1:15" ht="14.25" customHeight="1" x14ac:dyDescent="0.25">
      <c r="A14" s="3" t="s">
        <v>21</v>
      </c>
      <c r="C14" s="3"/>
      <c r="D14" s="14">
        <v>14943.96</v>
      </c>
      <c r="E14" s="14">
        <v>15365.19</v>
      </c>
      <c r="F14" s="15">
        <v>15014.4</v>
      </c>
      <c r="G14" s="15">
        <v>15361.27</v>
      </c>
      <c r="H14" s="3"/>
      <c r="I14" s="6">
        <v>15525.66</v>
      </c>
      <c r="J14" s="6">
        <v>15545.72</v>
      </c>
      <c r="K14" s="6">
        <v>15545.72</v>
      </c>
      <c r="L14" s="14">
        <v>15846.61</v>
      </c>
      <c r="M14" s="14">
        <v>15946.9</v>
      </c>
      <c r="N14" s="3"/>
      <c r="O14" s="3"/>
    </row>
    <row r="15" spans="1:15" ht="14.25" customHeight="1" x14ac:dyDescent="0.25">
      <c r="A15" s="3" t="s">
        <v>8</v>
      </c>
      <c r="C15" s="6">
        <v>33398.230000000003</v>
      </c>
      <c r="D15" s="14">
        <v>33348.089999999997</v>
      </c>
      <c r="E15" s="16">
        <v>32977.18</v>
      </c>
      <c r="F15" s="15">
        <v>32655.09</v>
      </c>
      <c r="G15" s="3"/>
      <c r="H15" s="3"/>
      <c r="I15" s="7"/>
      <c r="J15" s="6">
        <v>32646.02</v>
      </c>
      <c r="K15" s="14">
        <v>32595.87</v>
      </c>
      <c r="L15" s="14">
        <v>32445.43</v>
      </c>
      <c r="M15" s="15">
        <v>32110.02</v>
      </c>
      <c r="N15" s="3"/>
      <c r="O15" s="3"/>
    </row>
    <row r="16" spans="1:15" ht="14.25" customHeight="1" x14ac:dyDescent="0.25">
      <c r="A16" s="3" t="s">
        <v>4</v>
      </c>
      <c r="C16" s="6">
        <v>16398.23</v>
      </c>
      <c r="D16" s="15">
        <v>16203.67</v>
      </c>
      <c r="E16" s="14">
        <v>16548.669999999998</v>
      </c>
      <c r="F16" s="15">
        <v>16352.32</v>
      </c>
      <c r="G16" s="3"/>
      <c r="H16" s="14">
        <v>15696.16</v>
      </c>
      <c r="I16" s="16">
        <v>16203.66</v>
      </c>
      <c r="J16" s="6">
        <v>16548.669999999998</v>
      </c>
      <c r="K16" s="11">
        <v>16302.77</v>
      </c>
      <c r="L16" s="14">
        <v>16222.71</v>
      </c>
      <c r="M16" s="14">
        <v>16297.93</v>
      </c>
      <c r="N16" s="3"/>
      <c r="O16" s="3"/>
    </row>
    <row r="17" spans="1:19" ht="14.25" customHeight="1" x14ac:dyDescent="0.25">
      <c r="A17" s="3" t="s">
        <v>2</v>
      </c>
      <c r="C17" s="6">
        <v>5018.1400000000003</v>
      </c>
      <c r="D17" s="15">
        <v>4966.7299999999996</v>
      </c>
      <c r="E17" s="25"/>
      <c r="F17" s="14">
        <v>4983.1400000000003</v>
      </c>
      <c r="G17" s="15">
        <v>4922</v>
      </c>
      <c r="H17" s="14">
        <v>4973.1400000000003</v>
      </c>
      <c r="I17" s="20">
        <v>4897.1499999999996</v>
      </c>
      <c r="J17" s="6">
        <v>4968.1400000000003</v>
      </c>
      <c r="K17" s="15">
        <v>4946.8500000000004</v>
      </c>
      <c r="L17" s="24"/>
      <c r="M17" s="14">
        <v>5018.1400000000003</v>
      </c>
      <c r="N17" s="3"/>
      <c r="O17" s="3"/>
    </row>
    <row r="18" spans="1:19" ht="14.25" customHeight="1" x14ac:dyDescent="0.25">
      <c r="A18" s="3" t="s">
        <v>14</v>
      </c>
      <c r="C18" s="6">
        <v>18203.54</v>
      </c>
      <c r="D18" s="15">
        <v>18185.77</v>
      </c>
      <c r="E18" s="14">
        <v>19156.34</v>
      </c>
      <c r="F18" s="15">
        <v>19077.71</v>
      </c>
      <c r="G18" s="3"/>
      <c r="H18" s="14">
        <v>18454.28</v>
      </c>
      <c r="I18" s="16">
        <v>18383.97</v>
      </c>
      <c r="J18" s="6">
        <v>18454.28</v>
      </c>
      <c r="K18" s="14">
        <v>18554.57</v>
      </c>
      <c r="L18" s="3"/>
      <c r="M18" s="24"/>
      <c r="N18" s="3"/>
      <c r="O18" s="3"/>
    </row>
    <row r="19" spans="1:19" ht="14.25" customHeight="1" x14ac:dyDescent="0.25">
      <c r="A19" s="3" t="s">
        <v>22</v>
      </c>
      <c r="C19" s="6">
        <v>18429.2</v>
      </c>
      <c r="D19" s="15">
        <v>18379.060000000001</v>
      </c>
      <c r="E19" s="25"/>
      <c r="F19" s="3"/>
      <c r="G19" s="3"/>
      <c r="H19" s="14">
        <v>18654.87</v>
      </c>
      <c r="I19" s="16">
        <v>18284.87</v>
      </c>
      <c r="J19" s="3"/>
      <c r="K19" s="3"/>
      <c r="L19" s="14">
        <v>18805.310000000001</v>
      </c>
      <c r="M19" s="14">
        <v>18554.57</v>
      </c>
      <c r="N19" s="3"/>
      <c r="O19" s="3"/>
    </row>
    <row r="20" spans="1:19" ht="14.25" customHeight="1" x14ac:dyDescent="0.25">
      <c r="A20" s="3" t="s">
        <v>9</v>
      </c>
      <c r="C20" s="3"/>
      <c r="D20" s="3"/>
      <c r="E20" s="3"/>
      <c r="F20" s="14">
        <v>2717.8</v>
      </c>
      <c r="G20" s="15">
        <v>2660.99</v>
      </c>
      <c r="H20" s="3"/>
      <c r="I20" s="6">
        <v>2740.3</v>
      </c>
      <c r="J20" s="6">
        <v>2722.8</v>
      </c>
      <c r="K20" s="15">
        <v>2670.93</v>
      </c>
      <c r="L20" s="14">
        <v>2697.8</v>
      </c>
      <c r="M20" s="14">
        <v>2700.3</v>
      </c>
      <c r="N20" s="3"/>
      <c r="O20" s="3"/>
    </row>
    <row r="21" spans="1:19" ht="14.25" customHeight="1" x14ac:dyDescent="0.25">
      <c r="A21" s="3" t="s">
        <v>7</v>
      </c>
      <c r="C21" s="6">
        <v>7363.5</v>
      </c>
      <c r="D21" s="15">
        <v>7262.52</v>
      </c>
      <c r="E21" s="24"/>
      <c r="F21" s="3"/>
      <c r="G21" s="3"/>
      <c r="H21" s="3"/>
      <c r="I21" s="7"/>
      <c r="J21" s="6">
        <v>7098.46</v>
      </c>
      <c r="K21" s="14">
        <v>7073.45</v>
      </c>
      <c r="L21" s="15">
        <v>7033.93</v>
      </c>
      <c r="M21" s="14">
        <v>7178.47</v>
      </c>
      <c r="N21" s="3"/>
      <c r="O21" s="3"/>
    </row>
    <row r="22" spans="1:19" x14ac:dyDescent="0.25">
      <c r="A22" s="3"/>
      <c r="B22" s="13"/>
      <c r="C22" s="3"/>
      <c r="D22" s="3"/>
      <c r="E22" s="3"/>
      <c r="F22" s="3"/>
      <c r="G22" s="3"/>
      <c r="H22" s="3"/>
      <c r="I22" s="3"/>
      <c r="K22" s="3"/>
      <c r="L22" s="3"/>
      <c r="M22" s="3"/>
    </row>
    <row r="23" spans="1:19" x14ac:dyDescent="0.25">
      <c r="C23" s="8"/>
      <c r="D23" s="8"/>
      <c r="E23" s="8"/>
      <c r="J23" s="3"/>
    </row>
    <row r="24" spans="1:19" x14ac:dyDescent="0.25">
      <c r="A24" s="2"/>
      <c r="B24" s="3"/>
    </row>
    <row r="25" spans="1:19" x14ac:dyDescent="0.25">
      <c r="B25" s="2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9" x14ac:dyDescent="0.25">
      <c r="B26" s="4"/>
      <c r="C26" s="3"/>
      <c r="D26" s="3"/>
    </row>
    <row r="27" spans="1:19" x14ac:dyDescent="0.25">
      <c r="A27" s="5"/>
      <c r="B27" s="3"/>
      <c r="N27" s="4" t="s">
        <v>40</v>
      </c>
    </row>
    <row r="28" spans="1:19" ht="30" x14ac:dyDescent="0.25">
      <c r="A28" s="2"/>
      <c r="C28" s="26" t="s">
        <v>41</v>
      </c>
      <c r="D28" s="28">
        <f>SUM(D3,D6,D10,D16,D17,D19,D18,D21)-SUM(C3,C6,C10,C16,C17,C18,C19,C21)</f>
        <v>-1784.8699999999953</v>
      </c>
      <c r="E28" s="28">
        <f>SUM(E4,E8,E11,E12,E15)-SUM(C4,C8,C11,D12,D15)</f>
        <v>-1257.8799999999901</v>
      </c>
      <c r="F28" s="28">
        <f>SUM(F3,F4,F5,F6,F8,F9,F10,F11,F14,F15,F16,F18)-SUM(E3,D4,E5,E6,D8,E9,E10,D11,D14,C15,E18)</f>
        <v>15291.239999999991</v>
      </c>
      <c r="G28" s="28">
        <f>SUM(G5,G9,G14,G17,G20)-SUM(E5,E9,E14,F17,F20)</f>
        <v>-135</v>
      </c>
      <c r="H28" s="28">
        <f>H8-G8</f>
        <v>-1160.6200000000008</v>
      </c>
      <c r="I28" s="28">
        <f>SUM(I10,I16,I17,I18,I19)-SUM(H10,H16,H17,H18,H19)</f>
        <v>-2487.6800000000076</v>
      </c>
      <c r="J28" s="28">
        <v>0</v>
      </c>
      <c r="K28" s="28">
        <f>SUM(K4,K5,K6,K8,K9,K16,K17,K20) -SUM(J4,J5,J6,J8,J9,J16,J17,I20)</f>
        <v>-774.43000000000029</v>
      </c>
      <c r="L28" s="28">
        <f>SUM(L10,L12,L21)-SUM(K10,J12,J21)</f>
        <v>-1262.7699999999968</v>
      </c>
      <c r="M28" s="28">
        <f>SUM(M4,M6,M7,M8,M9,M13,M15)-SUM(L4,L6,K7,L8,L9,L13,J15)</f>
        <v>1411.7599999999948</v>
      </c>
      <c r="N28" s="3">
        <f>SUM(D28:M28)</f>
        <v>7839.7499999999945</v>
      </c>
      <c r="O28" s="3"/>
      <c r="P28" s="3"/>
      <c r="Q28" s="3"/>
      <c r="R28" s="3"/>
      <c r="S28" s="3"/>
    </row>
    <row r="29" spans="1:19" x14ac:dyDescent="0.25">
      <c r="C29" s="27" t="s">
        <v>10</v>
      </c>
      <c r="D29" s="28">
        <f>500000+D28</f>
        <v>498215.13</v>
      </c>
      <c r="E29" s="28">
        <f t="shared" ref="E29:M29" si="0">D29+E28</f>
        <v>496957.25</v>
      </c>
      <c r="F29" s="28">
        <f t="shared" si="0"/>
        <v>512248.49</v>
      </c>
      <c r="G29" s="28">
        <f t="shared" si="0"/>
        <v>512113.49</v>
      </c>
      <c r="H29" s="28">
        <f t="shared" si="0"/>
        <v>510952.87</v>
      </c>
      <c r="I29" s="28">
        <f>H29+I28</f>
        <v>508465.19</v>
      </c>
      <c r="J29" s="28">
        <f>I29+J28</f>
        <v>508465.19</v>
      </c>
      <c r="K29" s="28">
        <f t="shared" si="0"/>
        <v>507690.76</v>
      </c>
      <c r="L29" s="28">
        <f t="shared" si="0"/>
        <v>506427.99</v>
      </c>
      <c r="M29" s="28">
        <f t="shared" si="0"/>
        <v>507839.75</v>
      </c>
      <c r="O29" s="3"/>
      <c r="P29" s="3"/>
      <c r="Q29" s="3"/>
      <c r="R29" s="3"/>
      <c r="S29" s="3"/>
    </row>
    <row r="30" spans="1:19" x14ac:dyDescent="0.25">
      <c r="C30" s="27" t="s">
        <v>35</v>
      </c>
      <c r="D30" s="30">
        <f>((D29-500000)/D29)</f>
        <v>-3.5825286959872038E-3</v>
      </c>
      <c r="E30" s="30">
        <f t="shared" ref="E30:M30" si="1">((E29-D29)/E29)</f>
        <v>-2.5311633948393039E-3</v>
      </c>
      <c r="F30" s="30">
        <f t="shared" si="1"/>
        <v>2.9851215374007235E-2</v>
      </c>
      <c r="G30" s="30">
        <f t="shared" si="1"/>
        <v>-2.6361344240316732E-4</v>
      </c>
      <c r="H30" s="30">
        <f t="shared" si="1"/>
        <v>-2.2714815164850632E-3</v>
      </c>
      <c r="I30" s="30">
        <f t="shared" si="1"/>
        <v>-4.8925276477628545E-3</v>
      </c>
      <c r="J30" s="30">
        <f t="shared" si="1"/>
        <v>0</v>
      </c>
      <c r="K30" s="30">
        <f t="shared" si="1"/>
        <v>-1.5253970743922796E-3</v>
      </c>
      <c r="L30" s="30">
        <f t="shared" si="1"/>
        <v>-2.4934838218559339E-3</v>
      </c>
      <c r="M30" s="30">
        <f t="shared" si="1"/>
        <v>2.7799320553383413E-3</v>
      </c>
      <c r="N30" s="19">
        <f>SUM(D30:M30)</f>
        <v>1.5070951835619767E-2</v>
      </c>
    </row>
    <row r="31" spans="1:19" ht="30" customHeight="1" x14ac:dyDescent="0.25">
      <c r="C31" s="31" t="s">
        <v>36</v>
      </c>
      <c r="D31" s="3">
        <v>-2141.04</v>
      </c>
      <c r="E31" s="3">
        <v>-1760.83</v>
      </c>
      <c r="F31" s="3">
        <v>-1275.1600000000001</v>
      </c>
      <c r="G31" s="3">
        <v>-1631.29</v>
      </c>
      <c r="H31" s="3">
        <v>-5571.1</v>
      </c>
      <c r="I31" s="3">
        <v>-1182.68</v>
      </c>
      <c r="J31" s="3">
        <v>-3378.45</v>
      </c>
      <c r="K31" s="3">
        <v>-1517.36</v>
      </c>
      <c r="L31" s="3">
        <v>-2150.34</v>
      </c>
      <c r="M31" s="3">
        <v>-2180.65</v>
      </c>
      <c r="N31" s="3">
        <f>SUM(D31:M31)</f>
        <v>-22788.9</v>
      </c>
    </row>
    <row r="32" spans="1:19" ht="30" customHeight="1" x14ac:dyDescent="0.25">
      <c r="C32" s="31"/>
      <c r="D32" s="29">
        <v>-1.29E-2</v>
      </c>
      <c r="E32" s="29">
        <v>-1.06E-2</v>
      </c>
      <c r="F32" s="29">
        <v>-7.7000000000000002E-3</v>
      </c>
      <c r="G32" s="29">
        <v>-9.7999999999999997E-3</v>
      </c>
      <c r="H32" s="30">
        <v>-3.3399999999999999E-2</v>
      </c>
      <c r="I32" s="30">
        <v>-7.1999999999999998E-3</v>
      </c>
      <c r="J32" s="29">
        <v>-2.06E-2</v>
      </c>
      <c r="K32" s="29">
        <v>-9.2999999999999992E-3</v>
      </c>
      <c r="L32" s="30">
        <v>-1.32E-2</v>
      </c>
      <c r="M32" s="30">
        <v>-1.34E-2</v>
      </c>
      <c r="N32" s="18">
        <f>SUM(D32:M32)</f>
        <v>-0.1381</v>
      </c>
    </row>
    <row r="33" spans="1:3" x14ac:dyDescent="0.25">
      <c r="A33" t="s">
        <v>32</v>
      </c>
    </row>
    <row r="34" spans="1:3" x14ac:dyDescent="0.25">
      <c r="A34" s="10" t="s">
        <v>34</v>
      </c>
    </row>
    <row r="35" spans="1:3" x14ac:dyDescent="0.25">
      <c r="A35" s="11" t="s">
        <v>33</v>
      </c>
      <c r="C35" s="12"/>
    </row>
  </sheetData>
  <mergeCells count="4">
    <mergeCell ref="A1:A2"/>
    <mergeCell ref="B1:B2"/>
    <mergeCell ref="C1:M1"/>
    <mergeCell ref="C31:C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722A7-0347-44C2-8D9B-6D7836DB6116}">
  <dimension ref="A1:S33"/>
  <sheetViews>
    <sheetView topLeftCell="A2" zoomScale="70" zoomScaleNormal="70" workbookViewId="0">
      <selection activeCell="N15" sqref="N15"/>
    </sheetView>
  </sheetViews>
  <sheetFormatPr defaultRowHeight="15" x14ac:dyDescent="0.25"/>
  <cols>
    <col min="2" max="2" width="14.7109375" customWidth="1"/>
    <col min="3" max="3" width="12.5703125" customWidth="1"/>
    <col min="4" max="4" width="15.42578125" customWidth="1"/>
    <col min="5" max="5" width="15" customWidth="1"/>
    <col min="6" max="6" width="13.85546875" customWidth="1"/>
    <col min="7" max="7" width="15.85546875" customWidth="1"/>
    <col min="8" max="8" width="16.140625" customWidth="1"/>
    <col min="9" max="9" width="13.28515625" customWidth="1"/>
    <col min="10" max="10" width="13.140625" customWidth="1"/>
    <col min="11" max="11" width="13.7109375" customWidth="1"/>
    <col min="12" max="12" width="15.7109375" customWidth="1"/>
    <col min="13" max="13" width="14" customWidth="1"/>
    <col min="14" max="14" width="18.7109375" customWidth="1"/>
  </cols>
  <sheetData>
    <row r="1" spans="1:14" x14ac:dyDescent="0.25">
      <c r="A1" s="22" t="s">
        <v>0</v>
      </c>
      <c r="B1" s="22"/>
      <c r="C1" s="23" t="s">
        <v>1</v>
      </c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4" ht="23.25" x14ac:dyDescent="0.25">
      <c r="A2" s="22"/>
      <c r="B2" s="22"/>
      <c r="C2" s="9" t="s">
        <v>23</v>
      </c>
      <c r="D2" s="9" t="s">
        <v>24</v>
      </c>
      <c r="E2" s="9" t="s">
        <v>25</v>
      </c>
      <c r="F2" s="9" t="s">
        <v>26</v>
      </c>
      <c r="G2" s="9" t="s">
        <v>27</v>
      </c>
      <c r="H2" s="9" t="s">
        <v>28</v>
      </c>
      <c r="I2" s="9" t="s">
        <v>29</v>
      </c>
      <c r="J2" s="9" t="s">
        <v>30</v>
      </c>
      <c r="K2" s="9" t="s">
        <v>31</v>
      </c>
      <c r="L2" s="9" t="s">
        <v>37</v>
      </c>
      <c r="M2" s="9" t="s">
        <v>38</v>
      </c>
      <c r="N2" s="1"/>
    </row>
    <row r="3" spans="1:14" x14ac:dyDescent="0.25">
      <c r="A3" t="s">
        <v>3</v>
      </c>
      <c r="B3" s="13"/>
      <c r="C3" s="6">
        <v>2.0699999999999998</v>
      </c>
      <c r="D3" s="15">
        <v>2</v>
      </c>
      <c r="E3" s="14">
        <v>2.0099999999999998</v>
      </c>
      <c r="F3" s="15">
        <v>2.0099999999999998</v>
      </c>
      <c r="G3" s="3"/>
      <c r="H3" s="3"/>
      <c r="I3" s="7"/>
      <c r="J3" s="3"/>
      <c r="K3" s="3"/>
      <c r="L3" s="14">
        <v>2.0299999999999998</v>
      </c>
      <c r="M3" s="14">
        <v>2.02</v>
      </c>
    </row>
    <row r="4" spans="1:14" x14ac:dyDescent="0.25">
      <c r="A4" t="s">
        <v>17</v>
      </c>
      <c r="B4" s="13"/>
      <c r="C4" s="6">
        <v>52.45</v>
      </c>
      <c r="D4" s="14">
        <v>51</v>
      </c>
      <c r="E4" s="16">
        <v>50.8</v>
      </c>
      <c r="F4" s="15">
        <v>52.5</v>
      </c>
      <c r="G4" s="3"/>
      <c r="H4" s="3"/>
      <c r="I4" s="7"/>
      <c r="J4" s="6">
        <v>51.25</v>
      </c>
      <c r="K4" s="11">
        <v>50.7</v>
      </c>
      <c r="L4" s="14">
        <v>49</v>
      </c>
      <c r="M4" s="15">
        <v>49.35</v>
      </c>
    </row>
    <row r="5" spans="1:14" x14ac:dyDescent="0.25">
      <c r="A5" t="s">
        <v>18</v>
      </c>
      <c r="B5" s="13"/>
      <c r="C5" s="3"/>
      <c r="D5" s="14">
        <v>126.5</v>
      </c>
      <c r="E5" s="14">
        <v>125.5</v>
      </c>
      <c r="F5" s="15">
        <v>128.5</v>
      </c>
      <c r="G5" s="15">
        <v>128.5</v>
      </c>
      <c r="H5" s="3"/>
      <c r="I5" s="7"/>
      <c r="J5" s="6">
        <v>125</v>
      </c>
      <c r="K5" s="15">
        <v>124.2</v>
      </c>
      <c r="L5" s="14">
        <v>130</v>
      </c>
      <c r="M5" s="14">
        <v>130.19999999999999</v>
      </c>
    </row>
    <row r="6" spans="1:14" x14ac:dyDescent="0.25">
      <c r="A6" t="s">
        <v>19</v>
      </c>
      <c r="B6" s="13"/>
      <c r="C6" s="6">
        <v>16.3</v>
      </c>
      <c r="D6" s="15">
        <v>16.440000000000001</v>
      </c>
      <c r="E6" s="14">
        <v>16.440000000000001</v>
      </c>
      <c r="F6" s="15">
        <v>16.36</v>
      </c>
      <c r="G6" s="3"/>
      <c r="H6" s="3"/>
      <c r="I6" s="7"/>
      <c r="J6" s="6">
        <v>16.5</v>
      </c>
      <c r="K6" s="15">
        <v>16.54</v>
      </c>
      <c r="L6" s="14">
        <v>16.54</v>
      </c>
      <c r="M6" s="15">
        <v>16.54</v>
      </c>
    </row>
    <row r="7" spans="1:14" x14ac:dyDescent="0.25">
      <c r="A7" t="s">
        <v>20</v>
      </c>
      <c r="B7" s="13"/>
      <c r="C7" s="3"/>
      <c r="D7" s="3"/>
      <c r="E7" s="7"/>
      <c r="F7" s="3"/>
      <c r="G7" s="3"/>
      <c r="H7" s="3"/>
      <c r="I7" s="7"/>
      <c r="J7" s="3"/>
      <c r="K7" s="14">
        <v>210</v>
      </c>
      <c r="L7" s="14">
        <v>210</v>
      </c>
      <c r="M7" s="15">
        <v>211</v>
      </c>
    </row>
    <row r="8" spans="1:14" x14ac:dyDescent="0.25">
      <c r="A8" t="s">
        <v>12</v>
      </c>
      <c r="B8" s="13"/>
      <c r="C8" s="6">
        <v>28.5</v>
      </c>
      <c r="D8" s="14">
        <v>28.5</v>
      </c>
      <c r="E8" s="16">
        <v>28.45</v>
      </c>
      <c r="F8" s="15">
        <v>28.9</v>
      </c>
      <c r="G8" s="14">
        <v>28.5</v>
      </c>
      <c r="H8" s="15">
        <v>26.5</v>
      </c>
      <c r="I8" s="7"/>
      <c r="J8" s="6">
        <v>27.35</v>
      </c>
      <c r="K8" s="15">
        <v>27.7</v>
      </c>
      <c r="L8" s="14">
        <v>27.3</v>
      </c>
      <c r="M8" s="15">
        <v>27.05</v>
      </c>
    </row>
    <row r="9" spans="1:14" x14ac:dyDescent="0.25">
      <c r="A9" t="s">
        <v>6</v>
      </c>
      <c r="B9" s="13"/>
      <c r="C9" s="3"/>
      <c r="D9" s="14">
        <v>105.6</v>
      </c>
      <c r="E9" s="14">
        <v>105</v>
      </c>
      <c r="F9" s="15">
        <v>105</v>
      </c>
      <c r="G9" s="15">
        <v>105</v>
      </c>
      <c r="H9" s="3"/>
      <c r="I9" s="7"/>
      <c r="J9" s="6">
        <v>107</v>
      </c>
      <c r="K9" s="15">
        <v>105.6</v>
      </c>
      <c r="L9" s="14">
        <v>105.5</v>
      </c>
      <c r="M9" s="15">
        <v>105.5</v>
      </c>
    </row>
    <row r="10" spans="1:14" x14ac:dyDescent="0.25">
      <c r="A10" t="s">
        <v>15</v>
      </c>
      <c r="B10" s="13"/>
      <c r="C10" s="6">
        <v>1350</v>
      </c>
      <c r="D10" s="15">
        <v>1331</v>
      </c>
      <c r="E10" s="14">
        <v>1368</v>
      </c>
      <c r="F10" s="15">
        <v>1380</v>
      </c>
      <c r="G10" s="3"/>
      <c r="H10" s="14">
        <v>1420</v>
      </c>
      <c r="I10" s="16">
        <v>1337</v>
      </c>
      <c r="J10" s="3"/>
      <c r="K10" s="14">
        <v>1281</v>
      </c>
      <c r="L10" s="15">
        <v>1251</v>
      </c>
      <c r="M10" s="3"/>
    </row>
    <row r="11" spans="1:14" x14ac:dyDescent="0.25">
      <c r="A11" t="s">
        <v>16</v>
      </c>
      <c r="B11" s="13"/>
      <c r="C11" s="6">
        <v>1850</v>
      </c>
      <c r="D11" s="14">
        <v>1821</v>
      </c>
      <c r="E11" s="16">
        <v>1850</v>
      </c>
      <c r="F11" s="15">
        <v>1844</v>
      </c>
      <c r="G11" s="3"/>
      <c r="H11" s="3"/>
      <c r="I11" s="7"/>
      <c r="J11" s="3"/>
      <c r="K11" s="3"/>
      <c r="M11" s="14">
        <v>1798</v>
      </c>
    </row>
    <row r="12" spans="1:14" x14ac:dyDescent="0.25">
      <c r="A12" t="s">
        <v>13</v>
      </c>
      <c r="B12" s="13"/>
      <c r="C12" s="3"/>
      <c r="D12" s="14">
        <v>9.1</v>
      </c>
      <c r="E12" s="16">
        <v>9.25</v>
      </c>
      <c r="F12" s="3"/>
      <c r="G12" s="3"/>
      <c r="H12" s="3"/>
      <c r="I12" s="7"/>
      <c r="J12" s="6">
        <v>9.2200000000000006</v>
      </c>
      <c r="K12" s="14">
        <v>9.32</v>
      </c>
      <c r="L12" s="15">
        <v>9.2200000000000006</v>
      </c>
      <c r="M12" s="14">
        <v>9.11</v>
      </c>
    </row>
    <row r="13" spans="1:14" ht="14.25" customHeight="1" x14ac:dyDescent="0.25">
      <c r="A13" t="s">
        <v>5</v>
      </c>
      <c r="B13" s="13"/>
      <c r="C13" s="3"/>
      <c r="D13" s="3"/>
      <c r="E13" s="3"/>
      <c r="F13" s="3"/>
      <c r="G13" s="3"/>
      <c r="H13" s="3"/>
      <c r="I13" s="7"/>
      <c r="J13" s="3"/>
      <c r="K13" s="3"/>
      <c r="L13" s="14">
        <v>14.9</v>
      </c>
      <c r="M13" s="15">
        <v>14.74</v>
      </c>
    </row>
    <row r="14" spans="1:14" ht="14.25" customHeight="1" x14ac:dyDescent="0.25">
      <c r="A14" s="3" t="s">
        <v>21</v>
      </c>
      <c r="B14" s="13"/>
      <c r="C14" s="3"/>
      <c r="D14" s="14">
        <v>298</v>
      </c>
      <c r="E14" s="14">
        <v>306.39999999999998</v>
      </c>
      <c r="F14" s="15">
        <v>303</v>
      </c>
      <c r="G14" s="15">
        <v>310</v>
      </c>
      <c r="H14" s="3"/>
      <c r="I14" s="6">
        <v>309.60000000000002</v>
      </c>
      <c r="J14" s="6">
        <v>310</v>
      </c>
      <c r="K14" s="14">
        <v>310</v>
      </c>
      <c r="L14" s="14">
        <v>316</v>
      </c>
      <c r="M14" s="14">
        <v>318</v>
      </c>
      <c r="N14" s="3"/>
    </row>
    <row r="15" spans="1:14" ht="14.25" customHeight="1" x14ac:dyDescent="0.25">
      <c r="A15" s="3" t="s">
        <v>8</v>
      </c>
      <c r="B15" s="13"/>
      <c r="C15" s="6">
        <v>666</v>
      </c>
      <c r="D15" s="14">
        <v>665</v>
      </c>
      <c r="E15" s="16">
        <v>665.5</v>
      </c>
      <c r="F15" s="15">
        <v>659</v>
      </c>
      <c r="G15" s="3"/>
      <c r="H15" s="3"/>
      <c r="I15" s="7"/>
      <c r="J15" s="6">
        <v>651</v>
      </c>
      <c r="K15" s="14">
        <v>650</v>
      </c>
      <c r="L15" s="14">
        <v>647</v>
      </c>
      <c r="M15" s="15">
        <v>648</v>
      </c>
      <c r="N15" s="3"/>
    </row>
    <row r="16" spans="1:14" ht="14.25" customHeight="1" x14ac:dyDescent="0.25">
      <c r="A16" s="3" t="s">
        <v>4</v>
      </c>
      <c r="B16" s="13"/>
      <c r="C16" s="6">
        <v>32.700000000000003</v>
      </c>
      <c r="D16" s="15">
        <v>32.700000000000003</v>
      </c>
      <c r="E16" s="14">
        <v>33</v>
      </c>
      <c r="F16" s="15">
        <v>33</v>
      </c>
      <c r="G16" s="3"/>
      <c r="H16" s="14">
        <v>31.3</v>
      </c>
      <c r="I16" s="16">
        <v>32.700000000000003</v>
      </c>
      <c r="J16" s="6">
        <v>33</v>
      </c>
      <c r="K16" s="11">
        <v>32.9</v>
      </c>
      <c r="L16" s="14">
        <v>32.35</v>
      </c>
      <c r="M16" s="14">
        <v>32.5</v>
      </c>
      <c r="N16" s="3"/>
    </row>
    <row r="17" spans="1:19" ht="14.25" customHeight="1" x14ac:dyDescent="0.25">
      <c r="A17" s="3" t="s">
        <v>2</v>
      </c>
      <c r="B17" s="13"/>
      <c r="C17" s="6">
        <v>9.99</v>
      </c>
      <c r="D17" s="15">
        <v>10.039999999999999</v>
      </c>
      <c r="E17" s="25"/>
      <c r="F17" s="14">
        <v>9.92</v>
      </c>
      <c r="G17" s="15">
        <v>9.9499999999999993</v>
      </c>
      <c r="H17" s="14">
        <v>9.9</v>
      </c>
      <c r="I17" s="20">
        <v>9.9</v>
      </c>
      <c r="J17" s="6">
        <v>9.89</v>
      </c>
      <c r="K17" s="15">
        <v>10</v>
      </c>
      <c r="L17" s="24"/>
      <c r="M17" s="14">
        <v>9.99</v>
      </c>
      <c r="N17" s="3"/>
    </row>
    <row r="18" spans="1:19" ht="14.25" customHeight="1" x14ac:dyDescent="0.25">
      <c r="A18" s="3" t="s">
        <v>14</v>
      </c>
      <c r="B18" s="13"/>
      <c r="C18" s="6">
        <v>3.63</v>
      </c>
      <c r="D18" s="15">
        <v>3.67</v>
      </c>
      <c r="E18" s="14">
        <v>3.82</v>
      </c>
      <c r="F18" s="15">
        <v>3.85</v>
      </c>
      <c r="G18" s="3"/>
      <c r="H18" s="14">
        <v>3.68</v>
      </c>
      <c r="I18" s="16">
        <v>3.71</v>
      </c>
      <c r="J18" s="6">
        <v>3.68</v>
      </c>
      <c r="K18" s="14">
        <v>3.7</v>
      </c>
      <c r="L18" s="3"/>
      <c r="M18" s="24"/>
      <c r="N18" s="3"/>
    </row>
    <row r="19" spans="1:19" ht="14.25" customHeight="1" x14ac:dyDescent="0.25">
      <c r="A19" s="3" t="s">
        <v>22</v>
      </c>
      <c r="B19" s="13"/>
      <c r="C19" s="6">
        <v>36.75</v>
      </c>
      <c r="D19" s="15">
        <v>36.65</v>
      </c>
      <c r="E19" s="25"/>
      <c r="F19" s="3"/>
      <c r="G19" s="3"/>
      <c r="H19" s="14">
        <v>37.200000000000003</v>
      </c>
      <c r="I19" s="16">
        <v>36.9</v>
      </c>
      <c r="J19" s="3"/>
      <c r="K19" s="3"/>
      <c r="L19" s="14">
        <v>37.5</v>
      </c>
      <c r="M19" s="14">
        <v>37</v>
      </c>
      <c r="N19" s="3"/>
    </row>
    <row r="20" spans="1:19" ht="14.25" customHeight="1" x14ac:dyDescent="0.25">
      <c r="A20" s="3" t="s">
        <v>9</v>
      </c>
      <c r="B20" s="13"/>
      <c r="C20" s="3"/>
      <c r="D20" s="3"/>
      <c r="E20" s="3"/>
      <c r="F20" s="14">
        <v>53.9</v>
      </c>
      <c r="G20" s="15">
        <v>54</v>
      </c>
      <c r="H20" s="3"/>
      <c r="I20" s="6">
        <v>54.35</v>
      </c>
      <c r="J20" s="6">
        <v>54</v>
      </c>
      <c r="K20" s="15">
        <v>54.2</v>
      </c>
      <c r="L20" s="14">
        <v>53.5</v>
      </c>
      <c r="M20" s="14">
        <v>53.55</v>
      </c>
      <c r="N20" s="3"/>
    </row>
    <row r="21" spans="1:19" ht="14.25" customHeight="1" x14ac:dyDescent="0.25">
      <c r="A21" s="3" t="s">
        <v>7</v>
      </c>
      <c r="B21" s="13"/>
      <c r="C21" s="6">
        <v>146.80000000000001</v>
      </c>
      <c r="D21" s="15">
        <v>146.6</v>
      </c>
      <c r="E21" s="24"/>
      <c r="F21" s="3"/>
      <c r="G21" s="3"/>
      <c r="H21" s="3"/>
      <c r="I21" s="7"/>
      <c r="J21" s="6">
        <v>141.5</v>
      </c>
      <c r="K21" s="14">
        <v>141</v>
      </c>
      <c r="L21" s="11">
        <v>142</v>
      </c>
      <c r="M21" s="14">
        <v>143.1</v>
      </c>
      <c r="N21" s="3"/>
    </row>
    <row r="22" spans="1:19" x14ac:dyDescent="0.25">
      <c r="A22" s="3"/>
      <c r="B22" s="1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9" x14ac:dyDescent="0.25">
      <c r="C23" s="8"/>
      <c r="D23" s="8"/>
      <c r="E23" s="8"/>
    </row>
    <row r="24" spans="1:19" x14ac:dyDescent="0.25">
      <c r="A24" s="2"/>
      <c r="B24" s="3"/>
    </row>
    <row r="25" spans="1:19" x14ac:dyDescent="0.25">
      <c r="B25" s="2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9" x14ac:dyDescent="0.25">
      <c r="B26" s="4"/>
      <c r="C26" s="3"/>
      <c r="D26" s="3"/>
    </row>
    <row r="27" spans="1:19" ht="22.5" customHeight="1" x14ac:dyDescent="0.25">
      <c r="A27" s="5" t="s">
        <v>11</v>
      </c>
      <c r="B27" s="3"/>
      <c r="N27" s="4" t="s">
        <v>40</v>
      </c>
    </row>
    <row r="28" spans="1:19" x14ac:dyDescent="0.25">
      <c r="C28" s="21" t="s">
        <v>39</v>
      </c>
      <c r="D28" s="28">
        <f>SUM(D3,D6,D10,D16,D17,D19,D18,D21)-SUM(C3,C6,C10,C16,C17,C18,C19,C21)</f>
        <v>-19.139999999999873</v>
      </c>
      <c r="E28" s="28">
        <f>SUM(E4,E8,E11,E12,E15)-SUM(C4,C8,C11,D12,D15)</f>
        <v>-1.0500000000001819</v>
      </c>
      <c r="F28" s="28">
        <f>SUM(F3,F4,F5,F6,F8,F9,F10,F11,F14,F15,F16,F18)-SUM(E3,D4,E5,E6,D8,E9,E10,D11,D14,C15,E18)</f>
        <v>70.850000000001273</v>
      </c>
      <c r="G28" s="28">
        <f>SUM(G5,G9,G14,G17,G20)-SUM(E5,E9,E14,F17,F20)</f>
        <v>6.7300000000001319</v>
      </c>
      <c r="H28" s="28">
        <f>H8-G8</f>
        <v>-2</v>
      </c>
      <c r="I28" s="28">
        <f>SUM(I10,I16,I17,I18,I19)-SUM(H10,H16,H17,H18,H19)</f>
        <v>-81.869999999999891</v>
      </c>
      <c r="J28" s="28">
        <v>0</v>
      </c>
      <c r="K28" s="28">
        <f>SUM(K4,K5,K6,K8,K9,K16,K17,K20) -SUM(J4,J5,J6,J8,J9,J16,J17,I20)</f>
        <v>-2.5000000000000568</v>
      </c>
      <c r="L28" s="28">
        <f>SUM(L10,L12,L21)-SUM(K10,J12,J21)</f>
        <v>-29.5</v>
      </c>
      <c r="M28" s="28">
        <f>SUM(M4,M6,M7,M8,M9,M13,M15)-SUM(L4,L6,K7,L8,L9,L13,J15)</f>
        <v>-2.0599999999999454</v>
      </c>
      <c r="N28" s="28">
        <f>SUM(D28:M28)</f>
        <v>-60.539999999998543</v>
      </c>
      <c r="O28" s="3"/>
      <c r="P28" s="3"/>
      <c r="Q28" s="3"/>
      <c r="R28" s="3"/>
      <c r="S28" s="3"/>
    </row>
    <row r="29" spans="1:19" ht="30" x14ac:dyDescent="0.25">
      <c r="C29" s="9" t="s">
        <v>36</v>
      </c>
      <c r="D29" s="28">
        <v>-7.14</v>
      </c>
      <c r="E29" s="28">
        <v>-8.1199999999999992</v>
      </c>
      <c r="F29" s="28">
        <v>27.82</v>
      </c>
      <c r="G29" s="28">
        <v>13.78</v>
      </c>
      <c r="H29" s="28">
        <v>-145.07</v>
      </c>
      <c r="I29" s="28">
        <v>30.31</v>
      </c>
      <c r="J29" s="28">
        <v>-57.95</v>
      </c>
      <c r="K29" s="28">
        <v>16.47</v>
      </c>
      <c r="L29" s="28">
        <v>-8.8800000000000008</v>
      </c>
      <c r="M29" s="28">
        <v>-10.210000000000001</v>
      </c>
      <c r="N29" s="28">
        <f>SUM(D29:M29)</f>
        <v>-148.99</v>
      </c>
    </row>
    <row r="30" spans="1:19" x14ac:dyDescent="0.25">
      <c r="E30" s="17">
        <v>165565.73000000001</v>
      </c>
    </row>
    <row r="31" spans="1:19" x14ac:dyDescent="0.25">
      <c r="A31" t="s">
        <v>32</v>
      </c>
    </row>
    <row r="32" spans="1:19" x14ac:dyDescent="0.25">
      <c r="A32" s="10" t="s">
        <v>34</v>
      </c>
    </row>
    <row r="33" spans="1:3" x14ac:dyDescent="0.25">
      <c r="A33" s="11" t="s">
        <v>33</v>
      </c>
      <c r="C33" s="12"/>
    </row>
  </sheetData>
  <mergeCells count="3">
    <mergeCell ref="A1:A2"/>
    <mergeCell ref="B1:B2"/>
    <mergeCell ref="C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Markton Olarte</dc:creator>
  <cp:lastModifiedBy>John Markton Olarte</cp:lastModifiedBy>
  <dcterms:created xsi:type="dcterms:W3CDTF">2015-06-05T18:17:20Z</dcterms:created>
  <dcterms:modified xsi:type="dcterms:W3CDTF">2023-04-12T14:14:51Z</dcterms:modified>
</cp:coreProperties>
</file>