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_DRA\Github\Kabanga-Documents\BOQ\"/>
    </mc:Choice>
  </mc:AlternateContent>
  <xr:revisionPtr revIDLastSave="0" documentId="13_ncr:1_{9817143E-5803-4F44-BA47-1C1C41B97734}" xr6:coauthVersionLast="47" xr6:coauthVersionMax="47" xr10:uidLastSave="{00000000-0000-0000-0000-000000000000}"/>
  <bookViews>
    <workbookView xWindow="-28920" yWindow="-120" windowWidth="29040" windowHeight="15840" firstSheet="1" activeTab="2" xr2:uid="{00000000-000D-0000-FFFF-FFFF00000000}"/>
  </bookViews>
  <sheets>
    <sheet name="Setup" sheetId="10" r:id="rId1"/>
    <sheet name="Full BOQ" sheetId="2" r:id="rId2"/>
    <sheet name="Full BOQ Summary" sheetId="6" r:id="rId3"/>
    <sheet name="PLC - Panel" sheetId="8" r:id="rId4"/>
    <sheet name="PLC - Free Issue" sheetId="5" r:id="rId5"/>
    <sheet name="RIO - Panel" sheetId="7" r:id="rId6"/>
    <sheet name="RIO - Free Issue" sheetId="3" r:id="rId7"/>
    <sheet name="CT Conveyors" sheetId="11" r:id="rId8"/>
    <sheet name="WinCC OA Licenses" sheetId="1" r:id="rId9"/>
    <sheet name="WinCC OA Hardware" sheetId="9" r:id="rId10"/>
    <sheet name="MCC-Switches" sheetId="12" r:id="rId11"/>
    <sheet name="Control Room" sheetId="13" r:id="rId12"/>
  </sheets>
  <externalReferences>
    <externalReference r:id="rId13"/>
    <externalReference r:id="rId14"/>
    <externalReference r:id="rId15"/>
    <externalReference r:id="rId16"/>
    <externalReference r:id="rId17"/>
  </externalReferences>
  <definedNames>
    <definedName name="_xlnm._FilterDatabase" localSheetId="1" hidden="1">'Full BOQ'!$A$2:$M$160</definedName>
    <definedName name="_xlnm._FilterDatabase" localSheetId="2" hidden="1">'Full BOQ Summary'!$A$1:$C$1</definedName>
    <definedName name="_xlnm._FilterDatabase" localSheetId="6" hidden="1">'RIO - Free Issue'!$A$4:$G$4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5" l="1"/>
  <c r="C6" i="5"/>
  <c r="C5" i="5"/>
  <c r="D200" i="3"/>
  <c r="D199" i="3"/>
  <c r="D198" i="3"/>
  <c r="D197" i="3"/>
  <c r="D196" i="3"/>
  <c r="G196" i="3" s="1"/>
  <c r="D195" i="3"/>
  <c r="D194" i="3"/>
  <c r="G194" i="3" s="1"/>
  <c r="D193" i="3"/>
  <c r="G193" i="3" s="1"/>
  <c r="D192" i="3"/>
  <c r="G192" i="3" s="1"/>
  <c r="D191" i="3"/>
  <c r="G191" i="3" s="1"/>
  <c r="D190" i="3"/>
  <c r="G190" i="3" s="1"/>
  <c r="D189" i="3"/>
  <c r="G189" i="3" s="1"/>
  <c r="D188" i="3"/>
  <c r="G188" i="3" s="1"/>
  <c r="D187" i="3"/>
  <c r="G187" i="3" s="1"/>
  <c r="D186" i="3"/>
  <c r="G186" i="3" s="1"/>
  <c r="D185" i="3"/>
  <c r="G185" i="3" s="1"/>
  <c r="D184" i="3"/>
  <c r="G184" i="3" s="1"/>
  <c r="D183" i="3"/>
  <c r="G183" i="3" s="1"/>
  <c r="D182" i="3"/>
  <c r="G182" i="3" s="1"/>
  <c r="D181" i="3"/>
  <c r="D180" i="3"/>
  <c r="G180" i="3" s="1"/>
  <c r="D179" i="3"/>
  <c r="D178" i="3"/>
  <c r="D177" i="3"/>
  <c r="D176" i="3"/>
  <c r="G176" i="3" s="1"/>
  <c r="D175" i="3"/>
  <c r="D174" i="3"/>
  <c r="D173" i="3"/>
  <c r="D172" i="3"/>
  <c r="G172" i="3" s="1"/>
  <c r="D171" i="3"/>
  <c r="G171" i="3" s="1"/>
  <c r="D170" i="3"/>
  <c r="G170" i="3" s="1"/>
  <c r="D169" i="3"/>
  <c r="G169" i="3" s="1"/>
  <c r="D168" i="3"/>
  <c r="G168" i="3" s="1"/>
  <c r="D167" i="3"/>
  <c r="G167" i="3" s="1"/>
  <c r="D166" i="3"/>
  <c r="G166" i="3" s="1"/>
  <c r="D165" i="3"/>
  <c r="G165" i="3" s="1"/>
  <c r="D164" i="3"/>
  <c r="G164" i="3" s="1"/>
  <c r="D163" i="3"/>
  <c r="G163" i="3" s="1"/>
  <c r="D162" i="3"/>
  <c r="G162" i="3" s="1"/>
  <c r="D161" i="3"/>
  <c r="D160" i="3"/>
  <c r="G160" i="3" s="1"/>
  <c r="D159" i="3"/>
  <c r="G159" i="3" s="1"/>
  <c r="D158" i="3"/>
  <c r="G158" i="3" s="1"/>
  <c r="D157" i="3"/>
  <c r="G157" i="3" s="1"/>
  <c r="D156" i="3"/>
  <c r="G156" i="3" s="1"/>
  <c r="D155" i="3"/>
  <c r="D154" i="3"/>
  <c r="D153" i="3"/>
  <c r="G153" i="3" s="1"/>
  <c r="D152" i="3"/>
  <c r="G152" i="3" s="1"/>
  <c r="D151" i="3"/>
  <c r="G151" i="3" s="1"/>
  <c r="D150" i="3"/>
  <c r="G150" i="3" s="1"/>
  <c r="D149" i="3"/>
  <c r="G149" i="3" s="1"/>
  <c r="D148" i="3"/>
  <c r="G148" i="3" s="1"/>
  <c r="D147" i="3"/>
  <c r="G147" i="3" s="1"/>
  <c r="D146" i="3"/>
  <c r="G146" i="3" s="1"/>
  <c r="D145" i="3"/>
  <c r="G145" i="3" s="1"/>
  <c r="D144" i="3"/>
  <c r="G144" i="3" s="1"/>
  <c r="D143" i="3"/>
  <c r="G143" i="3" s="1"/>
  <c r="D142" i="3"/>
  <c r="G142" i="3" s="1"/>
  <c r="D141" i="3"/>
  <c r="D140" i="3"/>
  <c r="D139" i="3"/>
  <c r="D138" i="3"/>
  <c r="D137" i="3"/>
  <c r="D136" i="3"/>
  <c r="D135" i="3"/>
  <c r="D134" i="3"/>
  <c r="G134" i="3" s="1"/>
  <c r="D133" i="3"/>
  <c r="G133" i="3" s="1"/>
  <c r="D132" i="3"/>
  <c r="G132" i="3" s="1"/>
  <c r="D131" i="3"/>
  <c r="G131" i="3" s="1"/>
  <c r="D130" i="3"/>
  <c r="G130" i="3" s="1"/>
  <c r="D129" i="3"/>
  <c r="G129" i="3" s="1"/>
  <c r="D128" i="3"/>
  <c r="G128" i="3" s="1"/>
  <c r="D127" i="3"/>
  <c r="G127" i="3" s="1"/>
  <c r="D126" i="3"/>
  <c r="G126" i="3" s="1"/>
  <c r="D125" i="3"/>
  <c r="G125" i="3" s="1"/>
  <c r="D124" i="3"/>
  <c r="G124" i="3" s="1"/>
  <c r="D123" i="3"/>
  <c r="G123" i="3" s="1"/>
  <c r="D122" i="3"/>
  <c r="G122" i="3" s="1"/>
  <c r="D121" i="3"/>
  <c r="D120" i="3"/>
  <c r="G120" i="3" s="1"/>
  <c r="D119" i="3"/>
  <c r="D118" i="3"/>
  <c r="G118" i="3" s="1"/>
  <c r="D117" i="3"/>
  <c r="G117" i="3" s="1"/>
  <c r="D116" i="3"/>
  <c r="G116" i="3" s="1"/>
  <c r="D115" i="3"/>
  <c r="G115" i="3" s="1"/>
  <c r="D114" i="3"/>
  <c r="D113" i="3"/>
  <c r="D112" i="3"/>
  <c r="G112" i="3" s="1"/>
  <c r="D111" i="3"/>
  <c r="G111" i="3" s="1"/>
  <c r="D110" i="3"/>
  <c r="G110" i="3" s="1"/>
  <c r="D109" i="3"/>
  <c r="G109" i="3" s="1"/>
  <c r="D108" i="3"/>
  <c r="G108" i="3" s="1"/>
  <c r="D107" i="3"/>
  <c r="G107" i="3" s="1"/>
  <c r="D106" i="3"/>
  <c r="G106" i="3" s="1"/>
  <c r="D105" i="3"/>
  <c r="G105" i="3" s="1"/>
  <c r="D104" i="3"/>
  <c r="G104" i="3" s="1"/>
  <c r="D103" i="3"/>
  <c r="G103" i="3" s="1"/>
  <c r="D102" i="3"/>
  <c r="G102" i="3" s="1"/>
  <c r="D101" i="3"/>
  <c r="D100" i="3"/>
  <c r="G100" i="3" s="1"/>
  <c r="D99" i="3"/>
  <c r="D98" i="3"/>
  <c r="G98" i="3" s="1"/>
  <c r="D97" i="3"/>
  <c r="G97" i="3" s="1"/>
  <c r="D96" i="3"/>
  <c r="G96" i="3" s="1"/>
  <c r="D95" i="3"/>
  <c r="D94" i="3"/>
  <c r="D93" i="3"/>
  <c r="D92" i="3"/>
  <c r="G92" i="3" s="1"/>
  <c r="D91" i="3"/>
  <c r="G91" i="3" s="1"/>
  <c r="D90" i="3"/>
  <c r="G90" i="3" s="1"/>
  <c r="D89" i="3"/>
  <c r="G89" i="3" s="1"/>
  <c r="D88" i="3"/>
  <c r="G88" i="3" s="1"/>
  <c r="D87" i="3"/>
  <c r="G87" i="3" s="1"/>
  <c r="D86" i="3"/>
  <c r="G86" i="3" s="1"/>
  <c r="D85" i="3"/>
  <c r="G85" i="3" s="1"/>
  <c r="D84" i="3"/>
  <c r="G84" i="3" s="1"/>
  <c r="D83" i="3"/>
  <c r="G83" i="3" s="1"/>
  <c r="D82" i="3"/>
  <c r="G82" i="3" s="1"/>
  <c r="D81" i="3"/>
  <c r="D80" i="3"/>
  <c r="D79" i="3"/>
  <c r="D78" i="3"/>
  <c r="G78" i="3" s="1"/>
  <c r="D77" i="3"/>
  <c r="G77" i="3" s="1"/>
  <c r="D76" i="3"/>
  <c r="G76" i="3" s="1"/>
  <c r="D75" i="3"/>
  <c r="G75" i="3" s="1"/>
  <c r="D74" i="3"/>
  <c r="G74" i="3" s="1"/>
  <c r="D73" i="3"/>
  <c r="G73" i="3" s="1"/>
  <c r="D72" i="3"/>
  <c r="G72" i="3" s="1"/>
  <c r="D71" i="3"/>
  <c r="G71" i="3" s="1"/>
  <c r="D70" i="3"/>
  <c r="G70" i="3" s="1"/>
  <c r="D69" i="3"/>
  <c r="G69" i="3" s="1"/>
  <c r="D68" i="3"/>
  <c r="G68" i="3" s="1"/>
  <c r="D67" i="3"/>
  <c r="G67" i="3" s="1"/>
  <c r="D66" i="3"/>
  <c r="G66" i="3" s="1"/>
  <c r="D65" i="3"/>
  <c r="G65" i="3" s="1"/>
  <c r="D64" i="3"/>
  <c r="G64" i="3" s="1"/>
  <c r="D63" i="3"/>
  <c r="G63" i="3" s="1"/>
  <c r="D62" i="3"/>
  <c r="G62" i="3" s="1"/>
  <c r="D61" i="3"/>
  <c r="D60" i="3"/>
  <c r="G60" i="3" s="1"/>
  <c r="D59" i="3"/>
  <c r="D58" i="3"/>
  <c r="G58" i="3" s="1"/>
  <c r="D57" i="3"/>
  <c r="G57" i="3" s="1"/>
  <c r="D56" i="3"/>
  <c r="G56" i="3" s="1"/>
  <c r="D55" i="3"/>
  <c r="G55" i="3" s="1"/>
  <c r="D54" i="3"/>
  <c r="D53" i="3"/>
  <c r="G53" i="3" s="1"/>
  <c r="D52" i="3"/>
  <c r="G52" i="3" s="1"/>
  <c r="D51" i="3"/>
  <c r="G51" i="3" s="1"/>
  <c r="D50" i="3"/>
  <c r="G50" i="3" s="1"/>
  <c r="D49" i="3"/>
  <c r="G49" i="3" s="1"/>
  <c r="D48" i="3"/>
  <c r="G48" i="3" s="1"/>
  <c r="D47" i="3"/>
  <c r="G47" i="3" s="1"/>
  <c r="D46" i="3"/>
  <c r="G46" i="3" s="1"/>
  <c r="D45" i="3"/>
  <c r="G45" i="3" s="1"/>
  <c r="D44" i="3"/>
  <c r="G44" i="3" s="1"/>
  <c r="D43" i="3"/>
  <c r="G43" i="3" s="1"/>
  <c r="D42" i="3"/>
  <c r="G42" i="3" s="1"/>
  <c r="D41" i="3"/>
  <c r="D40" i="3"/>
  <c r="D39" i="3"/>
  <c r="D38" i="3"/>
  <c r="G38" i="3" s="1"/>
  <c r="D37" i="3"/>
  <c r="G37" i="3" s="1"/>
  <c r="D36" i="3"/>
  <c r="G36" i="3" s="1"/>
  <c r="D35" i="3"/>
  <c r="G35" i="3" s="1"/>
  <c r="D34" i="3"/>
  <c r="D33" i="3"/>
  <c r="D32" i="3"/>
  <c r="G32" i="3" s="1"/>
  <c r="D31" i="3"/>
  <c r="G31" i="3" s="1"/>
  <c r="D23"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G200" i="3"/>
  <c r="G199" i="3"/>
  <c r="G198" i="3"/>
  <c r="G197" i="3"/>
  <c r="G195" i="3"/>
  <c r="G181" i="3"/>
  <c r="G179" i="3"/>
  <c r="G178" i="3"/>
  <c r="G177" i="3"/>
  <c r="G175" i="3"/>
  <c r="G174" i="3"/>
  <c r="G173" i="3"/>
  <c r="G161" i="3"/>
  <c r="G155" i="3"/>
  <c r="G154" i="3"/>
  <c r="G141" i="3"/>
  <c r="G140" i="3"/>
  <c r="G139" i="3"/>
  <c r="G138" i="3"/>
  <c r="G137" i="3"/>
  <c r="G136" i="3"/>
  <c r="G135" i="3"/>
  <c r="G121" i="3"/>
  <c r="G119" i="3"/>
  <c r="G114" i="3"/>
  <c r="G113" i="3"/>
  <c r="G101" i="3"/>
  <c r="G99" i="3"/>
  <c r="G95" i="3"/>
  <c r="G94" i="3"/>
  <c r="G93" i="3"/>
  <c r="G81" i="3"/>
  <c r="G80" i="3"/>
  <c r="G79" i="3"/>
  <c r="G61" i="3"/>
  <c r="G59" i="3"/>
  <c r="G54" i="3"/>
  <c r="G41" i="3"/>
  <c r="G40" i="3"/>
  <c r="G39" i="3"/>
  <c r="G34" i="3"/>
  <c r="G33" i="3"/>
  <c r="C200" i="3"/>
  <c r="C199" i="3"/>
  <c r="C198" i="3"/>
  <c r="C197" i="3"/>
  <c r="C196" i="3"/>
  <c r="C195" i="3"/>
  <c r="C194" i="3"/>
  <c r="C193" i="3"/>
  <c r="C192" i="3"/>
  <c r="C191" i="3"/>
  <c r="C190" i="3"/>
  <c r="C189" i="3"/>
  <c r="C188" i="3"/>
  <c r="C187" i="3"/>
  <c r="E187" i="3" s="1"/>
  <c r="C186" i="3"/>
  <c r="E186" i="3" s="1"/>
  <c r="C185" i="3"/>
  <c r="E185" i="3" s="1"/>
  <c r="C184" i="3"/>
  <c r="E184" i="3" s="1"/>
  <c r="C183" i="3"/>
  <c r="C182" i="3"/>
  <c r="C181" i="3"/>
  <c r="C180" i="3"/>
  <c r="C179" i="3"/>
  <c r="C178" i="3"/>
  <c r="C177" i="3"/>
  <c r="C176" i="3"/>
  <c r="C175" i="3"/>
  <c r="C174" i="3"/>
  <c r="C173" i="3"/>
  <c r="C172" i="3"/>
  <c r="E172" i="3" s="1"/>
  <c r="C171" i="3"/>
  <c r="C170" i="3"/>
  <c r="C169" i="3"/>
  <c r="C168" i="3"/>
  <c r="E168" i="3" s="1"/>
  <c r="C167" i="3"/>
  <c r="E167" i="3" s="1"/>
  <c r="C166" i="3"/>
  <c r="E166" i="3" s="1"/>
  <c r="C165" i="3"/>
  <c r="E165" i="3" s="1"/>
  <c r="C164" i="3"/>
  <c r="E164" i="3" s="1"/>
  <c r="C163" i="3"/>
  <c r="C162" i="3"/>
  <c r="C161" i="3"/>
  <c r="C160" i="3"/>
  <c r="C159" i="3"/>
  <c r="C158" i="3"/>
  <c r="C157" i="3"/>
  <c r="C156" i="3"/>
  <c r="C155" i="3"/>
  <c r="C154" i="3"/>
  <c r="C153" i="3"/>
  <c r="C152" i="3"/>
  <c r="C151" i="3"/>
  <c r="C150" i="3"/>
  <c r="C149" i="3"/>
  <c r="C148" i="3"/>
  <c r="C147" i="3"/>
  <c r="E147" i="3" s="1"/>
  <c r="C146" i="3"/>
  <c r="C145" i="3"/>
  <c r="E145" i="3" s="1"/>
  <c r="C144" i="3"/>
  <c r="C143" i="3"/>
  <c r="C142" i="3"/>
  <c r="C141" i="3"/>
  <c r="C140" i="3"/>
  <c r="C139" i="3"/>
  <c r="C138" i="3"/>
  <c r="C137" i="3"/>
  <c r="C136" i="3"/>
  <c r="C135" i="3"/>
  <c r="C134" i="3"/>
  <c r="C133" i="3"/>
  <c r="C132" i="3"/>
  <c r="C131" i="3"/>
  <c r="C130" i="3"/>
  <c r="C129" i="3"/>
  <c r="C128" i="3"/>
  <c r="C127" i="3"/>
  <c r="C126" i="3"/>
  <c r="C125" i="3"/>
  <c r="C124" i="3"/>
  <c r="E124" i="3" s="1"/>
  <c r="C123" i="3"/>
  <c r="C122" i="3"/>
  <c r="C121" i="3"/>
  <c r="C120" i="3"/>
  <c r="C119" i="3"/>
  <c r="C118" i="3"/>
  <c r="C117" i="3"/>
  <c r="C116" i="3"/>
  <c r="C115" i="3"/>
  <c r="C114" i="3"/>
  <c r="C113" i="3"/>
  <c r="C112" i="3"/>
  <c r="C111" i="3"/>
  <c r="C110" i="3"/>
  <c r="C109" i="3"/>
  <c r="C108" i="3"/>
  <c r="C107" i="3"/>
  <c r="E107" i="3" s="1"/>
  <c r="C106" i="3"/>
  <c r="E106" i="3" s="1"/>
  <c r="C105" i="3"/>
  <c r="E105" i="3" s="1"/>
  <c r="C104" i="3"/>
  <c r="C103" i="3"/>
  <c r="C102" i="3"/>
  <c r="C101" i="3"/>
  <c r="C100" i="3"/>
  <c r="C99" i="3"/>
  <c r="C98" i="3"/>
  <c r="C97" i="3"/>
  <c r="C96" i="3"/>
  <c r="C95" i="3"/>
  <c r="C94" i="3"/>
  <c r="C93" i="3"/>
  <c r="C92" i="3"/>
  <c r="C91" i="3"/>
  <c r="C90" i="3"/>
  <c r="C89" i="3"/>
  <c r="C88" i="3"/>
  <c r="C87" i="3"/>
  <c r="C86" i="3"/>
  <c r="E86" i="3" s="1"/>
  <c r="C85" i="3"/>
  <c r="C84" i="3"/>
  <c r="E84" i="3" s="1"/>
  <c r="C83" i="3"/>
  <c r="E83" i="3" s="1"/>
  <c r="C82" i="3"/>
  <c r="C81" i="3"/>
  <c r="C80" i="3"/>
  <c r="C79" i="3"/>
  <c r="C78" i="3"/>
  <c r="C77" i="3"/>
  <c r="C76" i="3"/>
  <c r="C75" i="3"/>
  <c r="C74" i="3"/>
  <c r="C73" i="3"/>
  <c r="C72" i="3"/>
  <c r="C71" i="3"/>
  <c r="C70" i="3"/>
  <c r="C69" i="3"/>
  <c r="C68" i="3"/>
  <c r="E68" i="3" s="1"/>
  <c r="C67" i="3"/>
  <c r="C66" i="3"/>
  <c r="E66" i="3" s="1"/>
  <c r="C65" i="3"/>
  <c r="C64" i="3"/>
  <c r="C63" i="3"/>
  <c r="C62" i="3"/>
  <c r="C61" i="3"/>
  <c r="C60" i="3"/>
  <c r="C59" i="3"/>
  <c r="C58" i="3"/>
  <c r="C57" i="3"/>
  <c r="C56" i="3"/>
  <c r="C55" i="3"/>
  <c r="C54" i="3"/>
  <c r="C53" i="3"/>
  <c r="C52" i="3"/>
  <c r="C51" i="3"/>
  <c r="C50" i="3"/>
  <c r="C49" i="3"/>
  <c r="C48" i="3"/>
  <c r="C47" i="3"/>
  <c r="C46" i="3"/>
  <c r="E46" i="3" s="1"/>
  <c r="C45" i="3"/>
  <c r="E45" i="3" s="1"/>
  <c r="C44" i="3"/>
  <c r="E44" i="3" s="1"/>
  <c r="C43" i="3"/>
  <c r="E43" i="3" s="1"/>
  <c r="C42" i="3"/>
  <c r="C41" i="3"/>
  <c r="C40" i="3"/>
  <c r="C39" i="3"/>
  <c r="C38" i="3"/>
  <c r="C37" i="3"/>
  <c r="C36" i="3"/>
  <c r="C35" i="3"/>
  <c r="C34" i="3"/>
  <c r="C33" i="3"/>
  <c r="C32" i="3"/>
  <c r="C31" i="3"/>
  <c r="E125" i="3"/>
  <c r="E65" i="3"/>
  <c r="C30" i="3"/>
  <c r="C29" i="3"/>
  <c r="C28" i="3"/>
  <c r="C27" i="3"/>
  <c r="C26" i="3"/>
  <c r="C25" i="3"/>
  <c r="C24" i="3"/>
  <c r="C23" i="3"/>
  <c r="F23" i="3" s="1"/>
  <c r="C22" i="3"/>
  <c r="D22" i="3" s="1"/>
  <c r="C21" i="3"/>
  <c r="D21" i="3" s="1"/>
  <c r="C20" i="3"/>
  <c r="D20" i="3" s="1"/>
  <c r="C19" i="3"/>
  <c r="D19" i="3" s="1"/>
  <c r="C18" i="3"/>
  <c r="F18" i="3" s="1"/>
  <c r="C17" i="3"/>
  <c r="F17" i="3" s="1"/>
  <c r="C16" i="3"/>
  <c r="D16" i="3" s="1"/>
  <c r="C15" i="3"/>
  <c r="F15" i="3" s="1"/>
  <c r="C14" i="3"/>
  <c r="F14" i="3" s="1"/>
  <c r="C13" i="3"/>
  <c r="F13" i="3" s="1"/>
  <c r="C12" i="3"/>
  <c r="E12" i="3" s="1"/>
  <c r="C11" i="3"/>
  <c r="F11" i="3" s="1"/>
  <c r="C10" i="3"/>
  <c r="D10" i="3" s="1"/>
  <c r="C9" i="3"/>
  <c r="C8" i="3"/>
  <c r="C7" i="3"/>
  <c r="C6" i="3"/>
  <c r="C5" i="3"/>
  <c r="E173" i="3"/>
  <c r="E55" i="3"/>
  <c r="E132" i="3"/>
  <c r="E128" i="3"/>
  <c r="E127" i="3"/>
  <c r="E126" i="3"/>
  <c r="E96" i="3"/>
  <c r="E36" i="3"/>
  <c r="J74" i="2"/>
  <c r="L74" i="2" s="1"/>
  <c r="K74" i="2"/>
  <c r="M74" i="2"/>
  <c r="J75" i="2"/>
  <c r="L75" i="2" s="1"/>
  <c r="K75" i="2"/>
  <c r="M75" i="2"/>
  <c r="J78" i="2"/>
  <c r="K78" i="2"/>
  <c r="L78" i="2"/>
  <c r="M78" i="2"/>
  <c r="J80" i="2"/>
  <c r="K80" i="2"/>
  <c r="L80" i="2"/>
  <c r="M80" i="2"/>
  <c r="J81" i="2"/>
  <c r="L81" i="2" s="1"/>
  <c r="J83" i="2"/>
  <c r="L83" i="2" s="1"/>
  <c r="J84" i="2"/>
  <c r="L84" i="2"/>
  <c r="J85" i="2"/>
  <c r="K85" i="2"/>
  <c r="L85" i="2"/>
  <c r="M85" i="2"/>
  <c r="J86" i="2"/>
  <c r="L86" i="2" s="1"/>
  <c r="K86" i="2"/>
  <c r="M86" i="2" s="1"/>
  <c r="J89" i="2"/>
  <c r="K89" i="2"/>
  <c r="L89" i="2"/>
  <c r="M89" i="2"/>
  <c r="I90" i="2"/>
  <c r="K90" i="2" s="1"/>
  <c r="M90" i="2" s="1"/>
  <c r="H90" i="2"/>
  <c r="J90" i="2" s="1"/>
  <c r="L90" i="2" s="1"/>
  <c r="G90" i="2"/>
  <c r="F90" i="2"/>
  <c r="E90" i="2"/>
  <c r="D90" i="2"/>
  <c r="C90" i="2"/>
  <c r="I89" i="2"/>
  <c r="H89" i="2"/>
  <c r="G89" i="2"/>
  <c r="F89" i="2"/>
  <c r="E89" i="2"/>
  <c r="D89" i="2"/>
  <c r="C89" i="2"/>
  <c r="I88" i="2"/>
  <c r="K88" i="2" s="1"/>
  <c r="M88" i="2" s="1"/>
  <c r="H88" i="2"/>
  <c r="J88" i="2" s="1"/>
  <c r="L88" i="2" s="1"/>
  <c r="G88" i="2"/>
  <c r="F88" i="2"/>
  <c r="E88" i="2"/>
  <c r="D88" i="2"/>
  <c r="C88" i="2"/>
  <c r="I87" i="2"/>
  <c r="K87" i="2" s="1"/>
  <c r="M87" i="2" s="1"/>
  <c r="H87" i="2"/>
  <c r="J87" i="2" s="1"/>
  <c r="L87" i="2" s="1"/>
  <c r="G87" i="2"/>
  <c r="F87" i="2"/>
  <c r="E87" i="2"/>
  <c r="D87" i="2"/>
  <c r="C87" i="2"/>
  <c r="I86" i="2"/>
  <c r="H86" i="2"/>
  <c r="G86" i="2"/>
  <c r="F86" i="2"/>
  <c r="E86" i="2"/>
  <c r="D86" i="2"/>
  <c r="C86" i="2"/>
  <c r="I85" i="2"/>
  <c r="H85" i="2"/>
  <c r="G85" i="2"/>
  <c r="F85" i="2"/>
  <c r="E85" i="2"/>
  <c r="D85" i="2"/>
  <c r="C85" i="2"/>
  <c r="I84" i="2"/>
  <c r="K84" i="2" s="1"/>
  <c r="M84" i="2" s="1"/>
  <c r="H84" i="2"/>
  <c r="G84" i="2"/>
  <c r="F84" i="2"/>
  <c r="E84" i="2"/>
  <c r="D84" i="2"/>
  <c r="C84" i="2"/>
  <c r="I83" i="2"/>
  <c r="K83" i="2" s="1"/>
  <c r="M83" i="2" s="1"/>
  <c r="H83" i="2"/>
  <c r="G83" i="2"/>
  <c r="F83" i="2"/>
  <c r="E83" i="2"/>
  <c r="D83" i="2"/>
  <c r="C83" i="2"/>
  <c r="I82" i="2"/>
  <c r="K82" i="2" s="1"/>
  <c r="M82" i="2" s="1"/>
  <c r="H82" i="2"/>
  <c r="J82" i="2" s="1"/>
  <c r="L82" i="2" s="1"/>
  <c r="G82" i="2"/>
  <c r="F82" i="2"/>
  <c r="E82" i="2"/>
  <c r="D82" i="2"/>
  <c r="C82" i="2"/>
  <c r="I81" i="2"/>
  <c r="K81" i="2" s="1"/>
  <c r="M81" i="2" s="1"/>
  <c r="H81" i="2"/>
  <c r="G81" i="2"/>
  <c r="F81" i="2"/>
  <c r="E81" i="2"/>
  <c r="D81" i="2"/>
  <c r="C81" i="2"/>
  <c r="I80" i="2"/>
  <c r="H80" i="2"/>
  <c r="G80" i="2"/>
  <c r="F80" i="2"/>
  <c r="E80" i="2"/>
  <c r="D80" i="2"/>
  <c r="C80" i="2"/>
  <c r="I79" i="2"/>
  <c r="K79" i="2" s="1"/>
  <c r="M79" i="2" s="1"/>
  <c r="H79" i="2"/>
  <c r="J79" i="2" s="1"/>
  <c r="L79" i="2" s="1"/>
  <c r="G79" i="2"/>
  <c r="F79" i="2"/>
  <c r="E79" i="2"/>
  <c r="D79" i="2"/>
  <c r="C79" i="2"/>
  <c r="I78" i="2"/>
  <c r="H78" i="2"/>
  <c r="G78" i="2"/>
  <c r="F78" i="2"/>
  <c r="E78" i="2"/>
  <c r="D78" i="2"/>
  <c r="C78" i="2"/>
  <c r="I77" i="2"/>
  <c r="K77" i="2" s="1"/>
  <c r="M77" i="2" s="1"/>
  <c r="H77" i="2"/>
  <c r="J77" i="2" s="1"/>
  <c r="L77" i="2" s="1"/>
  <c r="G77" i="2"/>
  <c r="F77" i="2"/>
  <c r="E77" i="2"/>
  <c r="D77" i="2"/>
  <c r="C77" i="2"/>
  <c r="I76" i="2"/>
  <c r="K76" i="2" s="1"/>
  <c r="M76" i="2" s="1"/>
  <c r="H76" i="2"/>
  <c r="J76" i="2" s="1"/>
  <c r="L76" i="2" s="1"/>
  <c r="G76" i="2"/>
  <c r="F76" i="2"/>
  <c r="E76" i="2"/>
  <c r="D76" i="2"/>
  <c r="C76" i="2"/>
  <c r="I75" i="2"/>
  <c r="H75" i="2"/>
  <c r="G75" i="2"/>
  <c r="F75" i="2"/>
  <c r="E75" i="2"/>
  <c r="D75" i="2"/>
  <c r="C75" i="2"/>
  <c r="I74" i="2"/>
  <c r="H74" i="2"/>
  <c r="G74" i="2"/>
  <c r="F74" i="2"/>
  <c r="E74" i="2"/>
  <c r="D74" i="2"/>
  <c r="C74" i="2"/>
  <c r="E73" i="2"/>
  <c r="D73" i="2"/>
  <c r="C73" i="2"/>
  <c r="G72" i="2"/>
  <c r="F72" i="2"/>
  <c r="D72" i="2"/>
  <c r="C72" i="2"/>
  <c r="D71" i="2"/>
  <c r="C71" i="2"/>
  <c r="B90" i="2"/>
  <c r="B89" i="2"/>
  <c r="B88" i="2"/>
  <c r="B87" i="2"/>
  <c r="B86" i="2"/>
  <c r="B85" i="2"/>
  <c r="B84" i="2"/>
  <c r="B83" i="2"/>
  <c r="B82" i="2"/>
  <c r="B81" i="2"/>
  <c r="B80" i="2"/>
  <c r="B79" i="2"/>
  <c r="B78" i="2"/>
  <c r="B77" i="2"/>
  <c r="B76" i="2"/>
  <c r="B75" i="2"/>
  <c r="B74" i="2"/>
  <c r="B73" i="2"/>
  <c r="B72" i="2"/>
  <c r="B71" i="2"/>
  <c r="I70" i="2"/>
  <c r="K70" i="2" s="1"/>
  <c r="M70" i="2" s="1"/>
  <c r="H70" i="2"/>
  <c r="J70" i="2" s="1"/>
  <c r="L70" i="2" s="1"/>
  <c r="G70" i="2"/>
  <c r="F70" i="2"/>
  <c r="E70" i="2"/>
  <c r="D70" i="2"/>
  <c r="C70" i="2"/>
  <c r="I69" i="2"/>
  <c r="H69" i="2"/>
  <c r="G69" i="2"/>
  <c r="F69" i="2"/>
  <c r="E69" i="2"/>
  <c r="D69" i="2"/>
  <c r="C69" i="2"/>
  <c r="I68" i="2"/>
  <c r="K68" i="2" s="1"/>
  <c r="M68" i="2" s="1"/>
  <c r="H68" i="2"/>
  <c r="J68" i="2" s="1"/>
  <c r="L68" i="2" s="1"/>
  <c r="G68" i="2"/>
  <c r="F68" i="2"/>
  <c r="E68" i="2"/>
  <c r="D68" i="2"/>
  <c r="C68" i="2"/>
  <c r="I67" i="2"/>
  <c r="K67" i="2" s="1"/>
  <c r="M67" i="2" s="1"/>
  <c r="H67" i="2"/>
  <c r="J67" i="2" s="1"/>
  <c r="L67" i="2" s="1"/>
  <c r="G67" i="2"/>
  <c r="F67" i="2"/>
  <c r="E67" i="2"/>
  <c r="D67" i="2"/>
  <c r="C67" i="2"/>
  <c r="I66" i="2"/>
  <c r="H66" i="2"/>
  <c r="G66" i="2"/>
  <c r="F66" i="2"/>
  <c r="E66" i="2"/>
  <c r="D66" i="2"/>
  <c r="C66" i="2"/>
  <c r="I65" i="2"/>
  <c r="H65" i="2"/>
  <c r="J65" i="2" s="1"/>
  <c r="L65" i="2" s="1"/>
  <c r="G65" i="2"/>
  <c r="F65" i="2"/>
  <c r="E65" i="2"/>
  <c r="D65" i="2"/>
  <c r="C65" i="2"/>
  <c r="I64" i="2"/>
  <c r="K64" i="2" s="1"/>
  <c r="M64" i="2" s="1"/>
  <c r="H64" i="2"/>
  <c r="J64" i="2" s="1"/>
  <c r="L64" i="2" s="1"/>
  <c r="G64" i="2"/>
  <c r="F64" i="2"/>
  <c r="E64" i="2"/>
  <c r="D64" i="2"/>
  <c r="C64" i="2"/>
  <c r="I63" i="2"/>
  <c r="K63" i="2" s="1"/>
  <c r="M63" i="2" s="1"/>
  <c r="H63" i="2"/>
  <c r="J63" i="2" s="1"/>
  <c r="L63" i="2" s="1"/>
  <c r="G63" i="2"/>
  <c r="F63" i="2"/>
  <c r="E63" i="2"/>
  <c r="D63" i="2"/>
  <c r="C63" i="2"/>
  <c r="I62" i="2"/>
  <c r="K62" i="2" s="1"/>
  <c r="M62" i="2" s="1"/>
  <c r="H62" i="2"/>
  <c r="J62" i="2" s="1"/>
  <c r="L62" i="2" s="1"/>
  <c r="G62" i="2"/>
  <c r="F62" i="2"/>
  <c r="E62" i="2"/>
  <c r="D62" i="2"/>
  <c r="C62" i="2"/>
  <c r="I61" i="2"/>
  <c r="H61" i="2"/>
  <c r="G61" i="2"/>
  <c r="F61" i="2"/>
  <c r="E61" i="2"/>
  <c r="D61" i="2"/>
  <c r="K69" i="2"/>
  <c r="M69" i="2" s="1"/>
  <c r="J69" i="2"/>
  <c r="L69" i="2" s="1"/>
  <c r="K66" i="2"/>
  <c r="M66" i="2" s="1"/>
  <c r="J66" i="2"/>
  <c r="L66" i="2" s="1"/>
  <c r="K65" i="2"/>
  <c r="M65" i="2" s="1"/>
  <c r="K61" i="2"/>
  <c r="M61" i="2" s="1"/>
  <c r="J61" i="2"/>
  <c r="L61" i="2" s="1"/>
  <c r="C61" i="2"/>
  <c r="B70" i="2"/>
  <c r="B69" i="2"/>
  <c r="B68" i="2"/>
  <c r="B67" i="2"/>
  <c r="B66" i="2"/>
  <c r="B65" i="2"/>
  <c r="B64" i="2"/>
  <c r="B63" i="2"/>
  <c r="B62" i="2"/>
  <c r="B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F7" i="9"/>
  <c r="G7" i="9" s="1"/>
  <c r="I73" i="2" s="1"/>
  <c r="K73" i="2" s="1"/>
  <c r="M73" i="2" s="1"/>
  <c r="F6" i="9"/>
  <c r="H72" i="2" s="1"/>
  <c r="J72" i="2" s="1"/>
  <c r="L72" i="2" s="1"/>
  <c r="F5" i="9"/>
  <c r="H71" i="2" s="1"/>
  <c r="J71" i="2" s="1"/>
  <c r="L71" i="2" s="1"/>
  <c r="E7" i="9"/>
  <c r="G73" i="2" s="1"/>
  <c r="E6" i="9"/>
  <c r="E5" i="9"/>
  <c r="G71" i="2" s="1"/>
  <c r="D7" i="9"/>
  <c r="F73" i="2" s="1"/>
  <c r="D6" i="9"/>
  <c r="D5" i="9"/>
  <c r="F71" i="2" s="1"/>
  <c r="C7" i="9"/>
  <c r="C6" i="9"/>
  <c r="E72" i="2" s="1"/>
  <c r="C5" i="9"/>
  <c r="E71" i="2" s="1"/>
  <c r="C3" i="2" a="1"/>
  <c r="F24" i="3" l="1"/>
  <c r="G24" i="3" s="1"/>
  <c r="D24" i="3"/>
  <c r="G23" i="3"/>
  <c r="F19" i="3"/>
  <c r="F20" i="3"/>
  <c r="F21" i="3"/>
  <c r="F22" i="3"/>
  <c r="G22" i="3" s="1"/>
  <c r="F28" i="3"/>
  <c r="D28" i="3"/>
  <c r="G28" i="3" s="1"/>
  <c r="E29" i="3"/>
  <c r="F29" i="3"/>
  <c r="H45" i="2" s="1"/>
  <c r="J45" i="2" s="1"/>
  <c r="L45" i="2" s="1"/>
  <c r="D29" i="3"/>
  <c r="E30" i="3"/>
  <c r="F30" i="3"/>
  <c r="D30" i="3"/>
  <c r="G30" i="3" s="1"/>
  <c r="G19" i="3"/>
  <c r="G20" i="3"/>
  <c r="F8" i="3"/>
  <c r="D8" i="3"/>
  <c r="G8" i="3" s="1"/>
  <c r="G21" i="3"/>
  <c r="D5" i="3"/>
  <c r="F5" i="3"/>
  <c r="D25" i="3"/>
  <c r="F25" i="3"/>
  <c r="D26" i="3"/>
  <c r="F26" i="3"/>
  <c r="E6" i="3"/>
  <c r="D6" i="3"/>
  <c r="F6" i="3"/>
  <c r="F9" i="3"/>
  <c r="D9" i="3"/>
  <c r="D7" i="3"/>
  <c r="F7" i="3"/>
  <c r="G17" i="3"/>
  <c r="D27" i="3"/>
  <c r="F27" i="3"/>
  <c r="D11" i="3"/>
  <c r="G11" i="3" s="1"/>
  <c r="D12" i="3"/>
  <c r="G12" i="3" s="1"/>
  <c r="D13" i="3"/>
  <c r="G13" i="3" s="1"/>
  <c r="F10" i="3"/>
  <c r="G10" i="3" s="1"/>
  <c r="D14" i="3"/>
  <c r="G14" i="3" s="1"/>
  <c r="D15" i="3"/>
  <c r="G15" i="3" s="1"/>
  <c r="D17" i="3"/>
  <c r="D18" i="3"/>
  <c r="G18" i="3" s="1"/>
  <c r="F16" i="3"/>
  <c r="G16" i="3" s="1"/>
  <c r="F12" i="3"/>
  <c r="E14" i="3"/>
  <c r="E15" i="3"/>
  <c r="E16" i="3"/>
  <c r="E13" i="3"/>
  <c r="E5" i="3"/>
  <c r="E24" i="3"/>
  <c r="E25" i="3"/>
  <c r="E26" i="3"/>
  <c r="E10" i="3"/>
  <c r="E8" i="3"/>
  <c r="E50" i="3"/>
  <c r="E104" i="3"/>
  <c r="E63" i="3"/>
  <c r="E85" i="3"/>
  <c r="E146" i="3"/>
  <c r="E64" i="3"/>
  <c r="E162" i="3"/>
  <c r="E108" i="3"/>
  <c r="E152" i="3"/>
  <c r="E144" i="3"/>
  <c r="E192" i="3"/>
  <c r="E161" i="3"/>
  <c r="E194" i="3"/>
  <c r="E195" i="3"/>
  <c r="E190" i="3"/>
  <c r="E196" i="3"/>
  <c r="E9" i="3"/>
  <c r="E191" i="3"/>
  <c r="E193" i="3"/>
  <c r="E11" i="3"/>
  <c r="E56" i="3"/>
  <c r="E60" i="3"/>
  <c r="E62" i="3"/>
  <c r="E76" i="3"/>
  <c r="E93" i="3"/>
  <c r="E114" i="3"/>
  <c r="E115" i="3"/>
  <c r="H52" i="2"/>
  <c r="J52" i="2" s="1"/>
  <c r="L52" i="2" s="1"/>
  <c r="E116" i="3"/>
  <c r="E75" i="3"/>
  <c r="E22" i="3"/>
  <c r="E121" i="3"/>
  <c r="E122" i="3"/>
  <c r="E80" i="3"/>
  <c r="E40" i="3"/>
  <c r="G56" i="2" s="1"/>
  <c r="E81" i="3"/>
  <c r="E20" i="3"/>
  <c r="E21" i="3"/>
  <c r="E41" i="3"/>
  <c r="E153" i="3"/>
  <c r="E82" i="3"/>
  <c r="E42" i="3"/>
  <c r="E154" i="3"/>
  <c r="E53" i="3"/>
  <c r="E155" i="3"/>
  <c r="E54" i="3"/>
  <c r="E156" i="3"/>
  <c r="E129" i="3"/>
  <c r="E90" i="3"/>
  <c r="E169" i="3"/>
  <c r="E23" i="3"/>
  <c r="E61" i="3"/>
  <c r="E91" i="3"/>
  <c r="E133" i="3"/>
  <c r="E170" i="3"/>
  <c r="E67" i="3"/>
  <c r="E94" i="3"/>
  <c r="E136" i="3"/>
  <c r="E175" i="3"/>
  <c r="E92" i="3"/>
  <c r="E135" i="3"/>
  <c r="E174" i="3"/>
  <c r="E69" i="3"/>
  <c r="E95" i="3"/>
  <c r="E141" i="3"/>
  <c r="E176" i="3"/>
  <c r="E131" i="3"/>
  <c r="E27" i="3"/>
  <c r="E31" i="3"/>
  <c r="G47" i="2" s="1"/>
  <c r="E70" i="3"/>
  <c r="E142" i="3"/>
  <c r="E181" i="3"/>
  <c r="E88" i="3"/>
  <c r="E134" i="3"/>
  <c r="E32" i="3"/>
  <c r="G48" i="2" s="1"/>
  <c r="E71" i="3"/>
  <c r="E101" i="3"/>
  <c r="E143" i="3"/>
  <c r="E182" i="3"/>
  <c r="E87" i="3"/>
  <c r="E89" i="3"/>
  <c r="E33" i="3"/>
  <c r="G49" i="2" s="1"/>
  <c r="E72" i="3"/>
  <c r="E102" i="3"/>
  <c r="E149" i="3"/>
  <c r="E183" i="3"/>
  <c r="E7" i="3"/>
  <c r="E34" i="3"/>
  <c r="G50" i="2" s="1"/>
  <c r="E73" i="3"/>
  <c r="E103" i="3"/>
  <c r="E150" i="3"/>
  <c r="E188" i="3"/>
  <c r="E123" i="3"/>
  <c r="E163" i="3"/>
  <c r="E28" i="3"/>
  <c r="E35" i="3"/>
  <c r="G51" i="2" s="1"/>
  <c r="E74" i="3"/>
  <c r="E113" i="3"/>
  <c r="E151" i="3"/>
  <c r="E189" i="3"/>
  <c r="H53" i="2"/>
  <c r="J53" i="2" s="1"/>
  <c r="L53" i="2" s="1"/>
  <c r="E37" i="3"/>
  <c r="G53" i="2" s="1"/>
  <c r="E137" i="3"/>
  <c r="E130" i="3"/>
  <c r="E47" i="3"/>
  <c r="E171" i="3"/>
  <c r="E57" i="3"/>
  <c r="E48" i="3"/>
  <c r="E97" i="3"/>
  <c r="E49" i="3"/>
  <c r="E109" i="3"/>
  <c r="E110" i="3"/>
  <c r="E17" i="3"/>
  <c r="E77" i="3"/>
  <c r="E117" i="3"/>
  <c r="E51" i="3"/>
  <c r="E111" i="3"/>
  <c r="E52" i="3"/>
  <c r="E112" i="3"/>
  <c r="E148" i="3"/>
  <c r="E157" i="3"/>
  <c r="E177" i="3"/>
  <c r="E197" i="3"/>
  <c r="E98" i="3"/>
  <c r="E118" i="3"/>
  <c r="E138" i="3"/>
  <c r="E158" i="3"/>
  <c r="E178" i="3"/>
  <c r="E198" i="3"/>
  <c r="E18" i="3"/>
  <c r="E38" i="3"/>
  <c r="G54" i="2" s="1"/>
  <c r="E58" i="3"/>
  <c r="E78" i="3"/>
  <c r="E99" i="3"/>
  <c r="E119" i="3"/>
  <c r="E139" i="3"/>
  <c r="E159" i="3"/>
  <c r="E179" i="3"/>
  <c r="E199" i="3"/>
  <c r="E19" i="3"/>
  <c r="E39" i="3"/>
  <c r="G55" i="2" s="1"/>
  <c r="E59" i="3"/>
  <c r="E79" i="3"/>
  <c r="E100" i="3"/>
  <c r="E120" i="3"/>
  <c r="E140" i="3"/>
  <c r="E160" i="3"/>
  <c r="E180" i="3"/>
  <c r="E200" i="3"/>
  <c r="C3" i="2"/>
  <c r="G5" i="9"/>
  <c r="I71" i="2" s="1"/>
  <c r="K71" i="2" s="1"/>
  <c r="M71" i="2" s="1"/>
  <c r="H73" i="2"/>
  <c r="J73" i="2" s="1"/>
  <c r="L73" i="2" s="1"/>
  <c r="G6" i="9"/>
  <c r="I72" i="2" s="1"/>
  <c r="K72" i="2" s="1"/>
  <c r="M72" i="2" s="1"/>
  <c r="C45" i="2"/>
  <c r="D45" i="2"/>
  <c r="E45" i="2"/>
  <c r="G45" i="2"/>
  <c r="C46" i="2"/>
  <c r="D46" i="2"/>
  <c r="E46" i="2"/>
  <c r="G46" i="2"/>
  <c r="H46" i="2"/>
  <c r="J46" i="2" s="1"/>
  <c r="L46" i="2" s="1"/>
  <c r="C47" i="2"/>
  <c r="D47" i="2"/>
  <c r="E47" i="2"/>
  <c r="H47" i="2"/>
  <c r="J47" i="2" s="1"/>
  <c r="L47" i="2" s="1"/>
  <c r="C48" i="2"/>
  <c r="D48" i="2"/>
  <c r="E48" i="2"/>
  <c r="H48" i="2"/>
  <c r="J48" i="2" s="1"/>
  <c r="L48" i="2" s="1"/>
  <c r="C49" i="2"/>
  <c r="D49" i="2"/>
  <c r="E49" i="2"/>
  <c r="H49" i="2"/>
  <c r="J49" i="2" s="1"/>
  <c r="L49" i="2" s="1"/>
  <c r="C50" i="2"/>
  <c r="D50" i="2"/>
  <c r="E50" i="2"/>
  <c r="H50" i="2"/>
  <c r="J50" i="2" s="1"/>
  <c r="L50" i="2" s="1"/>
  <c r="C51" i="2"/>
  <c r="D51" i="2"/>
  <c r="E51" i="2"/>
  <c r="H51" i="2"/>
  <c r="J51" i="2" s="1"/>
  <c r="L51" i="2" s="1"/>
  <c r="C52" i="2"/>
  <c r="D52" i="2"/>
  <c r="E52" i="2"/>
  <c r="G52" i="2"/>
  <c r="C53" i="2"/>
  <c r="D53" i="2"/>
  <c r="E53" i="2"/>
  <c r="C54" i="2"/>
  <c r="D54" i="2"/>
  <c r="E54" i="2"/>
  <c r="H54" i="2"/>
  <c r="J54" i="2" s="1"/>
  <c r="L54" i="2" s="1"/>
  <c r="C55" i="2"/>
  <c r="D55" i="2"/>
  <c r="E55" i="2"/>
  <c r="H55" i="2"/>
  <c r="J55" i="2" s="1"/>
  <c r="L55" i="2" s="1"/>
  <c r="C56" i="2"/>
  <c r="D56" i="2"/>
  <c r="E56" i="2"/>
  <c r="H56" i="2"/>
  <c r="J56" i="2" s="1"/>
  <c r="L56" i="2" s="1"/>
  <c r="H2" i="6"/>
  <c r="H4" i="6"/>
  <c r="G9" i="3" l="1"/>
  <c r="G5" i="3"/>
  <c r="G25" i="3"/>
  <c r="G6" i="3"/>
  <c r="G27" i="3"/>
  <c r="G7" i="3"/>
  <c r="G29" i="3"/>
  <c r="G26" i="3"/>
  <c r="G9" i="11"/>
  <c r="G8" i="11"/>
  <c r="G7" i="11"/>
  <c r="G6" i="11"/>
  <c r="G5" i="11"/>
  <c r="C10" i="6" l="1"/>
  <c r="E10" i="6" s="1"/>
  <c r="F10" i="6" s="1"/>
  <c r="G4" i="13"/>
  <c r="C9" i="6"/>
  <c r="G4" i="12"/>
  <c r="G4" i="11"/>
  <c r="C6" i="6" s="1"/>
  <c r="D12" i="6"/>
  <c r="D11" i="6"/>
  <c r="D9" i="6"/>
  <c r="D2" i="6"/>
  <c r="E12" i="6"/>
  <c r="F12" i="6" s="1"/>
  <c r="E11" i="6"/>
  <c r="F11" i="6" s="1"/>
  <c r="E9" i="6"/>
  <c r="F9" i="6" s="1"/>
  <c r="E2" i="6"/>
  <c r="F2" i="6" s="1"/>
  <c r="G4" i="9"/>
  <c r="C7" i="6" s="1"/>
  <c r="E7" i="6" s="1"/>
  <c r="F7" i="6" s="1"/>
  <c r="C4" i="6"/>
  <c r="E4" i="6" s="1"/>
  <c r="F4" i="6" s="1"/>
  <c r="C2" i="6"/>
  <c r="G4" i="8"/>
  <c r="G4" i="7"/>
  <c r="D6" i="6" l="1"/>
  <c r="E6" i="6"/>
  <c r="F6" i="6" s="1"/>
  <c r="D10" i="6"/>
  <c r="D4" i="6"/>
  <c r="D7" i="6"/>
  <c r="I160" i="2"/>
  <c r="K160" i="2" s="1"/>
  <c r="M160" i="2" s="1"/>
  <c r="H160" i="2"/>
  <c r="J160" i="2" s="1"/>
  <c r="L160" i="2" s="1"/>
  <c r="G160" i="2"/>
  <c r="F160" i="2"/>
  <c r="E160" i="2"/>
  <c r="D160" i="2"/>
  <c r="C160" i="2"/>
  <c r="I159" i="2"/>
  <c r="K159" i="2" s="1"/>
  <c r="M159" i="2" s="1"/>
  <c r="H159" i="2"/>
  <c r="J159" i="2" s="1"/>
  <c r="L159" i="2" s="1"/>
  <c r="G159" i="2"/>
  <c r="F159" i="2"/>
  <c r="E159" i="2"/>
  <c r="D159" i="2"/>
  <c r="C159" i="2"/>
  <c r="I158" i="2"/>
  <c r="K158" i="2" s="1"/>
  <c r="M158" i="2" s="1"/>
  <c r="H158" i="2"/>
  <c r="J158" i="2" s="1"/>
  <c r="L158" i="2" s="1"/>
  <c r="G158" i="2"/>
  <c r="F158" i="2"/>
  <c r="E158" i="2"/>
  <c r="D158" i="2"/>
  <c r="C158" i="2"/>
  <c r="I157" i="2"/>
  <c r="K157" i="2" s="1"/>
  <c r="M157" i="2" s="1"/>
  <c r="H157" i="2"/>
  <c r="J157" i="2" s="1"/>
  <c r="L157" i="2" s="1"/>
  <c r="G157" i="2"/>
  <c r="F157" i="2"/>
  <c r="E157" i="2"/>
  <c r="D157" i="2"/>
  <c r="C157" i="2"/>
  <c r="I156" i="2"/>
  <c r="K156" i="2" s="1"/>
  <c r="M156" i="2" s="1"/>
  <c r="H156" i="2"/>
  <c r="J156" i="2" s="1"/>
  <c r="L156" i="2" s="1"/>
  <c r="G156" i="2"/>
  <c r="F156" i="2"/>
  <c r="E156" i="2"/>
  <c r="D156" i="2"/>
  <c r="C156" i="2"/>
  <c r="I155" i="2"/>
  <c r="K155" i="2" s="1"/>
  <c r="M155" i="2" s="1"/>
  <c r="H155" i="2"/>
  <c r="J155" i="2" s="1"/>
  <c r="L155" i="2" s="1"/>
  <c r="G155" i="2"/>
  <c r="F155" i="2"/>
  <c r="E155" i="2"/>
  <c r="D155" i="2"/>
  <c r="C155" i="2"/>
  <c r="I154" i="2"/>
  <c r="K154" i="2" s="1"/>
  <c r="M154" i="2" s="1"/>
  <c r="H154" i="2"/>
  <c r="J154" i="2" s="1"/>
  <c r="L154" i="2" s="1"/>
  <c r="G154" i="2"/>
  <c r="F154" i="2"/>
  <c r="E154" i="2"/>
  <c r="D154" i="2"/>
  <c r="C154" i="2"/>
  <c r="I153" i="2"/>
  <c r="K153" i="2" s="1"/>
  <c r="M153" i="2" s="1"/>
  <c r="H153" i="2"/>
  <c r="J153" i="2" s="1"/>
  <c r="L153" i="2" s="1"/>
  <c r="G153" i="2"/>
  <c r="F153" i="2"/>
  <c r="E153" i="2"/>
  <c r="D153" i="2"/>
  <c r="C153" i="2"/>
  <c r="I152" i="2"/>
  <c r="K152" i="2" s="1"/>
  <c r="M152" i="2" s="1"/>
  <c r="H152" i="2"/>
  <c r="J152" i="2" s="1"/>
  <c r="L152" i="2" s="1"/>
  <c r="G152" i="2"/>
  <c r="F152" i="2"/>
  <c r="E152" i="2"/>
  <c r="D152" i="2"/>
  <c r="C152" i="2"/>
  <c r="I151" i="2"/>
  <c r="K151" i="2" s="1"/>
  <c r="M151" i="2" s="1"/>
  <c r="H151" i="2"/>
  <c r="J151" i="2" s="1"/>
  <c r="L151" i="2" s="1"/>
  <c r="G151" i="2"/>
  <c r="F151" i="2"/>
  <c r="E151" i="2"/>
  <c r="D151" i="2"/>
  <c r="C151" i="2"/>
  <c r="I150" i="2"/>
  <c r="K150" i="2" s="1"/>
  <c r="M150" i="2" s="1"/>
  <c r="H150" i="2"/>
  <c r="J150" i="2" s="1"/>
  <c r="L150" i="2" s="1"/>
  <c r="G150" i="2"/>
  <c r="F150" i="2"/>
  <c r="E150" i="2"/>
  <c r="D150" i="2"/>
  <c r="C150" i="2"/>
  <c r="D149" i="2"/>
  <c r="C149" i="2"/>
  <c r="D148" i="2"/>
  <c r="C148" i="2"/>
  <c r="D147" i="2"/>
  <c r="C147" i="2"/>
  <c r="D146" i="2"/>
  <c r="C146" i="2"/>
  <c r="D145" i="2"/>
  <c r="C145" i="2"/>
  <c r="D144" i="2"/>
  <c r="C144" i="2"/>
  <c r="D143" i="2"/>
  <c r="C143" i="2"/>
  <c r="D142" i="2"/>
  <c r="C142" i="2"/>
  <c r="D141" i="2"/>
  <c r="C141" i="2"/>
  <c r="D140" i="2"/>
  <c r="C140" i="2"/>
  <c r="D139" i="2"/>
  <c r="C139" i="2"/>
  <c r="D138" i="2"/>
  <c r="C138" i="2"/>
  <c r="D137" i="2"/>
  <c r="C137" i="2"/>
  <c r="D136" i="2"/>
  <c r="C136" i="2"/>
  <c r="D135" i="2"/>
  <c r="C135" i="2"/>
  <c r="D134" i="2"/>
  <c r="C134" i="2"/>
  <c r="D133" i="2"/>
  <c r="C133" i="2"/>
  <c r="D132" i="2"/>
  <c r="C132" i="2"/>
  <c r="D131" i="2"/>
  <c r="C131" i="2"/>
  <c r="D130" i="2"/>
  <c r="C130" i="2"/>
  <c r="D129" i="2"/>
  <c r="C129" i="2"/>
  <c r="D128" i="2"/>
  <c r="C128" i="2"/>
  <c r="D127" i="2"/>
  <c r="C127" i="2"/>
  <c r="D126" i="2"/>
  <c r="C126" i="2"/>
  <c r="D125" i="2"/>
  <c r="C125" i="2"/>
  <c r="D124" i="2"/>
  <c r="C124" i="2"/>
  <c r="D123" i="2"/>
  <c r="C123" i="2"/>
  <c r="D122" i="2"/>
  <c r="C122" i="2"/>
  <c r="D121" i="2"/>
  <c r="C121" i="2"/>
  <c r="D120" i="2"/>
  <c r="C120" i="2"/>
  <c r="D119" i="2"/>
  <c r="C119" i="2"/>
  <c r="D118" i="2"/>
  <c r="C118" i="2"/>
  <c r="D117" i="2"/>
  <c r="C117" i="2"/>
  <c r="D116" i="2"/>
  <c r="C116" i="2"/>
  <c r="D115" i="2"/>
  <c r="C115" i="2"/>
  <c r="D114" i="2"/>
  <c r="C114" i="2"/>
  <c r="D113" i="2"/>
  <c r="C113" i="2"/>
  <c r="D112" i="2"/>
  <c r="C112" i="2"/>
  <c r="D111" i="2"/>
  <c r="C111" i="2"/>
  <c r="D110" i="2"/>
  <c r="C110" i="2"/>
  <c r="D109" i="2"/>
  <c r="C109" i="2"/>
  <c r="D108" i="2"/>
  <c r="C108" i="2"/>
  <c r="D107" i="2"/>
  <c r="C107" i="2"/>
  <c r="D106" i="2"/>
  <c r="C106" i="2"/>
  <c r="D105" i="2"/>
  <c r="C105" i="2"/>
  <c r="D104" i="2"/>
  <c r="C104" i="2"/>
  <c r="D103" i="2"/>
  <c r="C103" i="2"/>
  <c r="D102" i="2"/>
  <c r="C102" i="2"/>
  <c r="D101" i="2"/>
  <c r="C101" i="2"/>
  <c r="D100" i="2"/>
  <c r="C100" i="2"/>
  <c r="D99" i="2"/>
  <c r="C99" i="2"/>
  <c r="D98" i="2"/>
  <c r="C98" i="2"/>
  <c r="D97" i="2"/>
  <c r="C97" i="2"/>
  <c r="D96" i="2"/>
  <c r="C96" i="2"/>
  <c r="D95" i="2"/>
  <c r="C95" i="2"/>
  <c r="D94" i="2"/>
  <c r="C94" i="2"/>
  <c r="D93" i="2"/>
  <c r="C93" i="2"/>
  <c r="D92" i="2"/>
  <c r="C92" i="2"/>
  <c r="D91" i="2"/>
  <c r="C91" i="2"/>
  <c r="H60" i="2"/>
  <c r="J60" i="2" s="1"/>
  <c r="L60" i="2" s="1"/>
  <c r="G60" i="2"/>
  <c r="E60" i="2"/>
  <c r="D60" i="2"/>
  <c r="C60" i="2"/>
  <c r="H59" i="2"/>
  <c r="J59" i="2" s="1"/>
  <c r="L59" i="2" s="1"/>
  <c r="G59" i="2"/>
  <c r="E59" i="2"/>
  <c r="D59" i="2"/>
  <c r="C59" i="2"/>
  <c r="H58" i="2"/>
  <c r="J58" i="2" s="1"/>
  <c r="L58" i="2" s="1"/>
  <c r="G58" i="2"/>
  <c r="E58" i="2"/>
  <c r="D58" i="2"/>
  <c r="C58" i="2"/>
  <c r="H57" i="2"/>
  <c r="J57" i="2" s="1"/>
  <c r="L57" i="2" s="1"/>
  <c r="G57" i="2"/>
  <c r="E57" i="2"/>
  <c r="D57" i="2"/>
  <c r="C57" i="2"/>
  <c r="H44" i="2"/>
  <c r="J44" i="2" s="1"/>
  <c r="L44" i="2" s="1"/>
  <c r="G44" i="2"/>
  <c r="E44" i="2"/>
  <c r="D44" i="2"/>
  <c r="C44" i="2"/>
  <c r="H43" i="2"/>
  <c r="J43" i="2" s="1"/>
  <c r="L43" i="2" s="1"/>
  <c r="G43" i="2"/>
  <c r="E43" i="2"/>
  <c r="D43" i="2"/>
  <c r="C43" i="2"/>
  <c r="H42" i="2"/>
  <c r="J42" i="2" s="1"/>
  <c r="L42" i="2" s="1"/>
  <c r="G42" i="2"/>
  <c r="E42" i="2"/>
  <c r="D42" i="2"/>
  <c r="C42" i="2"/>
  <c r="H41" i="2"/>
  <c r="J41" i="2" s="1"/>
  <c r="L41" i="2" s="1"/>
  <c r="G41" i="2"/>
  <c r="E41" i="2"/>
  <c r="D41" i="2"/>
  <c r="C41" i="2"/>
  <c r="H40" i="2"/>
  <c r="J40" i="2" s="1"/>
  <c r="L40" i="2" s="1"/>
  <c r="G40" i="2"/>
  <c r="E40" i="2"/>
  <c r="D40" i="2"/>
  <c r="C40" i="2"/>
  <c r="D39" i="2"/>
  <c r="C39" i="2"/>
  <c r="D38" i="2"/>
  <c r="C38" i="2"/>
  <c r="D37" i="2"/>
  <c r="C37" i="2"/>
  <c r="D36" i="2"/>
  <c r="C36" i="2"/>
  <c r="D35" i="2"/>
  <c r="C35" i="2"/>
  <c r="D34" i="2"/>
  <c r="C34" i="2"/>
  <c r="D33" i="2"/>
  <c r="C33" i="2"/>
  <c r="D32" i="2"/>
  <c r="C32" i="2"/>
  <c r="D31" i="2"/>
  <c r="C31" i="2"/>
  <c r="D30" i="2"/>
  <c r="C30" i="2"/>
  <c r="D29" i="2"/>
  <c r="C29" i="2"/>
  <c r="D28" i="2"/>
  <c r="C28" i="2"/>
  <c r="D27" i="2"/>
  <c r="C27" i="2"/>
  <c r="D26" i="2"/>
  <c r="C26" i="2"/>
  <c r="D25" i="2"/>
  <c r="C25" i="2"/>
  <c r="D24" i="2"/>
  <c r="C24" i="2"/>
  <c r="D23" i="2"/>
  <c r="C23" i="2"/>
  <c r="D22" i="2"/>
  <c r="C22" i="2"/>
  <c r="D21" i="2"/>
  <c r="C21" i="2"/>
  <c r="I20" i="2"/>
  <c r="K20" i="2" s="1"/>
  <c r="M20" i="2" s="1"/>
  <c r="H20" i="2"/>
  <c r="J20" i="2" s="1"/>
  <c r="L20" i="2" s="1"/>
  <c r="G20" i="2"/>
  <c r="F20" i="2"/>
  <c r="E20" i="2"/>
  <c r="D20" i="2"/>
  <c r="C20" i="2"/>
  <c r="I19" i="2"/>
  <c r="K19" i="2" s="1"/>
  <c r="M19" i="2" s="1"/>
  <c r="H19" i="2"/>
  <c r="J19" i="2" s="1"/>
  <c r="L19" i="2" s="1"/>
  <c r="G19" i="2"/>
  <c r="F19" i="2"/>
  <c r="E19" i="2"/>
  <c r="D19" i="2"/>
  <c r="C19" i="2"/>
  <c r="I18" i="2"/>
  <c r="K18" i="2" s="1"/>
  <c r="M18" i="2" s="1"/>
  <c r="H18" i="2"/>
  <c r="J18" i="2" s="1"/>
  <c r="L18" i="2" s="1"/>
  <c r="G18" i="2"/>
  <c r="F18" i="2"/>
  <c r="E18" i="2"/>
  <c r="D18" i="2"/>
  <c r="C18" i="2"/>
  <c r="I17" i="2"/>
  <c r="K17" i="2" s="1"/>
  <c r="M17" i="2" s="1"/>
  <c r="H17" i="2"/>
  <c r="J17" i="2" s="1"/>
  <c r="L17" i="2" s="1"/>
  <c r="G17" i="2"/>
  <c r="F17" i="2"/>
  <c r="E17" i="2"/>
  <c r="D17" i="2"/>
  <c r="C17" i="2"/>
  <c r="I16" i="2"/>
  <c r="K16" i="2" s="1"/>
  <c r="M16" i="2" s="1"/>
  <c r="H16" i="2"/>
  <c r="J16" i="2" s="1"/>
  <c r="L16" i="2" s="1"/>
  <c r="G16" i="2"/>
  <c r="F16" i="2"/>
  <c r="E16" i="2"/>
  <c r="D16" i="2"/>
  <c r="C16" i="2"/>
  <c r="I15" i="2"/>
  <c r="K15" i="2" s="1"/>
  <c r="M15" i="2" s="1"/>
  <c r="H15" i="2"/>
  <c r="J15" i="2" s="1"/>
  <c r="L15" i="2" s="1"/>
  <c r="G15" i="2"/>
  <c r="F15" i="2"/>
  <c r="E15" i="2"/>
  <c r="D15" i="2"/>
  <c r="C15" i="2"/>
  <c r="I14" i="2"/>
  <c r="K14" i="2" s="1"/>
  <c r="M14" i="2" s="1"/>
  <c r="H14" i="2"/>
  <c r="J14" i="2" s="1"/>
  <c r="L14" i="2" s="1"/>
  <c r="G14" i="2"/>
  <c r="F14" i="2"/>
  <c r="E14" i="2"/>
  <c r="D14" i="2"/>
  <c r="C14" i="2"/>
  <c r="I13" i="2"/>
  <c r="K13" i="2" s="1"/>
  <c r="M13" i="2" s="1"/>
  <c r="H13" i="2"/>
  <c r="J13" i="2" s="1"/>
  <c r="L13" i="2" s="1"/>
  <c r="G13" i="2"/>
  <c r="F13" i="2"/>
  <c r="E13" i="2"/>
  <c r="D13" i="2"/>
  <c r="C13" i="2"/>
  <c r="I12" i="2"/>
  <c r="K12" i="2" s="1"/>
  <c r="M12" i="2" s="1"/>
  <c r="H12" i="2"/>
  <c r="J12" i="2" s="1"/>
  <c r="L12" i="2" s="1"/>
  <c r="G12" i="2"/>
  <c r="F12" i="2"/>
  <c r="E12" i="2"/>
  <c r="D12" i="2"/>
  <c r="C12" i="2"/>
  <c r="I11" i="2"/>
  <c r="K11" i="2" s="1"/>
  <c r="M11" i="2" s="1"/>
  <c r="H11" i="2"/>
  <c r="J11" i="2" s="1"/>
  <c r="L11" i="2" s="1"/>
  <c r="G11" i="2"/>
  <c r="F11" i="2"/>
  <c r="E11" i="2"/>
  <c r="D11" i="2"/>
  <c r="C11" i="2"/>
  <c r="I10" i="2"/>
  <c r="K10" i="2" s="1"/>
  <c r="M10" i="2" s="1"/>
  <c r="H10" i="2"/>
  <c r="J10" i="2" s="1"/>
  <c r="L10" i="2" s="1"/>
  <c r="G10" i="2"/>
  <c r="F10" i="2"/>
  <c r="E10" i="2"/>
  <c r="D10" i="2"/>
  <c r="C10" i="2"/>
  <c r="I9" i="2"/>
  <c r="K9" i="2" s="1"/>
  <c r="M9" i="2" s="1"/>
  <c r="H9" i="2"/>
  <c r="J9" i="2" s="1"/>
  <c r="L9" i="2" s="1"/>
  <c r="G9" i="2"/>
  <c r="F9" i="2"/>
  <c r="E9" i="2"/>
  <c r="D9" i="2"/>
  <c r="C9" i="2"/>
  <c r="I8" i="2"/>
  <c r="K8" i="2" s="1"/>
  <c r="M8" i="2" s="1"/>
  <c r="H8" i="2"/>
  <c r="J8" i="2" s="1"/>
  <c r="L8" i="2" s="1"/>
  <c r="G8" i="2"/>
  <c r="F8" i="2"/>
  <c r="E8" i="2"/>
  <c r="D8" i="2"/>
  <c r="C8" i="2"/>
  <c r="I7" i="2"/>
  <c r="K7" i="2" s="1"/>
  <c r="M7" i="2" s="1"/>
  <c r="H7" i="2"/>
  <c r="J7" i="2" s="1"/>
  <c r="L7" i="2" s="1"/>
  <c r="G7" i="2"/>
  <c r="F7" i="2"/>
  <c r="E7" i="2"/>
  <c r="D7" i="2"/>
  <c r="C7" i="2"/>
  <c r="I6" i="2"/>
  <c r="K6" i="2" s="1"/>
  <c r="M6" i="2" s="1"/>
  <c r="H6" i="2"/>
  <c r="J6" i="2" s="1"/>
  <c r="L6" i="2" s="1"/>
  <c r="G6" i="2"/>
  <c r="F6" i="2"/>
  <c r="E6" i="2"/>
  <c r="D6" i="2"/>
  <c r="C6" i="2"/>
  <c r="D5" i="2"/>
  <c r="C5" i="2"/>
  <c r="D4" i="2"/>
  <c r="C4" i="2"/>
  <c r="D3" i="2"/>
  <c r="F5" i="2"/>
  <c r="F4" i="2"/>
  <c r="F3" i="2"/>
  <c r="E5" i="2"/>
  <c r="H4" i="2"/>
  <c r="J4" i="2" s="1"/>
  <c r="L4" i="2" s="1"/>
  <c r="H3" i="2"/>
  <c r="J3" i="2" l="1"/>
  <c r="L3" i="2" s="1"/>
  <c r="E3" i="2"/>
  <c r="E4" i="2"/>
  <c r="G5" i="5"/>
  <c r="I3" i="2" s="1"/>
  <c r="H5" i="2"/>
  <c r="J5" i="2" s="1"/>
  <c r="L5" i="2" s="1"/>
  <c r="E7" i="5"/>
  <c r="G5" i="2" s="1"/>
  <c r="E5" i="5"/>
  <c r="G3" i="2" s="1"/>
  <c r="E6" i="5"/>
  <c r="G4" i="2" s="1"/>
  <c r="K3" i="2" l="1"/>
  <c r="M3" i="2" l="1"/>
  <c r="G7" i="5"/>
  <c r="I5" i="2" s="1"/>
  <c r="K5" i="2" s="1"/>
  <c r="M5" i="2" s="1"/>
  <c r="G6" i="5"/>
  <c r="G4" i="5" l="1"/>
  <c r="C3" i="6" s="1"/>
  <c r="C13" i="6" s="1"/>
  <c r="I4" i="2"/>
  <c r="K4" i="2" l="1"/>
  <c r="G3" i="5"/>
  <c r="D3" i="6"/>
  <c r="D13" i="6" s="1"/>
  <c r="E3" i="6"/>
  <c r="E39" i="2"/>
  <c r="E38" i="2"/>
  <c r="E37" i="2"/>
  <c r="E36" i="2"/>
  <c r="E35" i="2"/>
  <c r="E34" i="2"/>
  <c r="E33" i="2"/>
  <c r="E32" i="2"/>
  <c r="E31" i="2"/>
  <c r="E30" i="2"/>
  <c r="E29" i="2"/>
  <c r="E28" i="2"/>
  <c r="E27" i="2"/>
  <c r="E26" i="2"/>
  <c r="E25" i="2"/>
  <c r="E24" i="2"/>
  <c r="E23" i="2"/>
  <c r="E22" i="2"/>
  <c r="E21" i="2"/>
  <c r="E53" i="1"/>
  <c r="G139" i="2" s="1"/>
  <c r="D53" i="1"/>
  <c r="F139" i="2" s="1"/>
  <c r="C53" i="1"/>
  <c r="E52" i="1"/>
  <c r="G138" i="2" s="1"/>
  <c r="D52" i="1"/>
  <c r="F138" i="2" s="1"/>
  <c r="C52" i="1"/>
  <c r="E51" i="1"/>
  <c r="G137" i="2" s="1"/>
  <c r="D51" i="1"/>
  <c r="F137" i="2" s="1"/>
  <c r="C51" i="1"/>
  <c r="E50" i="1"/>
  <c r="G136" i="2" s="1"/>
  <c r="D50" i="1"/>
  <c r="F136" i="2" s="1"/>
  <c r="C50" i="1"/>
  <c r="E49" i="1"/>
  <c r="G135" i="2" s="1"/>
  <c r="D49" i="1"/>
  <c r="F135" i="2" s="1"/>
  <c r="C49" i="1"/>
  <c r="E48" i="1"/>
  <c r="G134" i="2" s="1"/>
  <c r="D48" i="1"/>
  <c r="F134" i="2" s="1"/>
  <c r="C48" i="1"/>
  <c r="E47" i="1"/>
  <c r="G133" i="2" s="1"/>
  <c r="D47" i="1"/>
  <c r="F133" i="2" s="1"/>
  <c r="C47" i="1"/>
  <c r="E46" i="1"/>
  <c r="G132" i="2" s="1"/>
  <c r="D46" i="1"/>
  <c r="F132" i="2" s="1"/>
  <c r="C46" i="1"/>
  <c r="E45" i="1"/>
  <c r="G131" i="2" s="1"/>
  <c r="D45" i="1"/>
  <c r="F131" i="2" s="1"/>
  <c r="C45" i="1"/>
  <c r="E44" i="1"/>
  <c r="G130" i="2" s="1"/>
  <c r="D44" i="1"/>
  <c r="F130" i="2" s="1"/>
  <c r="C44" i="1"/>
  <c r="E43" i="1"/>
  <c r="G129" i="2" s="1"/>
  <c r="D43" i="1"/>
  <c r="F129" i="2" s="1"/>
  <c r="C43" i="1"/>
  <c r="E42" i="1"/>
  <c r="G128" i="2" s="1"/>
  <c r="D42" i="1"/>
  <c r="F128" i="2" s="1"/>
  <c r="C42" i="1"/>
  <c r="E41" i="1"/>
  <c r="G127" i="2" s="1"/>
  <c r="D41" i="1"/>
  <c r="F127" i="2" s="1"/>
  <c r="C41" i="1"/>
  <c r="E40" i="1"/>
  <c r="G126" i="2" s="1"/>
  <c r="D40" i="1"/>
  <c r="F126" i="2" s="1"/>
  <c r="C40" i="1"/>
  <c r="E39" i="1"/>
  <c r="G125" i="2" s="1"/>
  <c r="D39" i="1"/>
  <c r="F125" i="2" s="1"/>
  <c r="C39" i="1"/>
  <c r="E38" i="1"/>
  <c r="G124" i="2" s="1"/>
  <c r="D38" i="1"/>
  <c r="F124" i="2" s="1"/>
  <c r="C38" i="1"/>
  <c r="E37" i="1"/>
  <c r="G123" i="2" s="1"/>
  <c r="D37" i="1"/>
  <c r="F123" i="2" s="1"/>
  <c r="C37" i="1"/>
  <c r="E36" i="1"/>
  <c r="G122" i="2" s="1"/>
  <c r="D36" i="1"/>
  <c r="F122" i="2" s="1"/>
  <c r="C36" i="1"/>
  <c r="E35" i="1"/>
  <c r="G121" i="2" s="1"/>
  <c r="D35" i="1"/>
  <c r="F121" i="2" s="1"/>
  <c r="C35" i="1"/>
  <c r="E34" i="1"/>
  <c r="G120" i="2" s="1"/>
  <c r="D34" i="1"/>
  <c r="F120" i="2" s="1"/>
  <c r="C34" i="1"/>
  <c r="E33" i="1"/>
  <c r="G119" i="2" s="1"/>
  <c r="D33" i="1"/>
  <c r="F119" i="2" s="1"/>
  <c r="C33" i="1"/>
  <c r="E32" i="1"/>
  <c r="G118" i="2" s="1"/>
  <c r="D32" i="1"/>
  <c r="F118" i="2" s="1"/>
  <c r="C32" i="1"/>
  <c r="E31" i="1"/>
  <c r="G117" i="2" s="1"/>
  <c r="D31" i="1"/>
  <c r="F117" i="2" s="1"/>
  <c r="C31" i="1"/>
  <c r="E30" i="1"/>
  <c r="G116" i="2" s="1"/>
  <c r="D30" i="1"/>
  <c r="F116" i="2" s="1"/>
  <c r="C30" i="1"/>
  <c r="E29" i="1"/>
  <c r="G115" i="2" s="1"/>
  <c r="D29" i="1"/>
  <c r="F115" i="2" s="1"/>
  <c r="C29" i="1"/>
  <c r="E28" i="1"/>
  <c r="G114" i="2" s="1"/>
  <c r="D28" i="1"/>
  <c r="F114" i="2" s="1"/>
  <c r="C28" i="1"/>
  <c r="E27" i="1"/>
  <c r="G113" i="2" s="1"/>
  <c r="D27" i="1"/>
  <c r="F113" i="2" s="1"/>
  <c r="C27" i="1"/>
  <c r="E26" i="1"/>
  <c r="G112" i="2" s="1"/>
  <c r="D26" i="1"/>
  <c r="F112" i="2" s="1"/>
  <c r="C26" i="1"/>
  <c r="E25" i="1"/>
  <c r="G111" i="2" s="1"/>
  <c r="D25" i="1"/>
  <c r="F111" i="2" s="1"/>
  <c r="C25" i="1"/>
  <c r="E24" i="1"/>
  <c r="G110" i="2" s="1"/>
  <c r="D24" i="1"/>
  <c r="F110" i="2" s="1"/>
  <c r="C24" i="1"/>
  <c r="E23" i="1"/>
  <c r="G109" i="2" s="1"/>
  <c r="D23" i="1"/>
  <c r="F109" i="2" s="1"/>
  <c r="C23" i="1"/>
  <c r="E22" i="1"/>
  <c r="G108" i="2" s="1"/>
  <c r="D22" i="1"/>
  <c r="F108" i="2" s="1"/>
  <c r="C22" i="1"/>
  <c r="E21" i="1"/>
  <c r="G107" i="2" s="1"/>
  <c r="D21" i="1"/>
  <c r="F107" i="2" s="1"/>
  <c r="C21" i="1"/>
  <c r="E20" i="1"/>
  <c r="G106" i="2" s="1"/>
  <c r="D20" i="1"/>
  <c r="F106" i="2" s="1"/>
  <c r="C20" i="1"/>
  <c r="E19" i="1"/>
  <c r="G105" i="2" s="1"/>
  <c r="D19" i="1"/>
  <c r="F105" i="2" s="1"/>
  <c r="C19" i="1"/>
  <c r="E18" i="1"/>
  <c r="G104" i="2" s="1"/>
  <c r="D18" i="1"/>
  <c r="F104" i="2" s="1"/>
  <c r="C18" i="1"/>
  <c r="E17" i="1"/>
  <c r="G103" i="2" s="1"/>
  <c r="D17" i="1"/>
  <c r="F103" i="2" s="1"/>
  <c r="C17" i="1"/>
  <c r="E16" i="1"/>
  <c r="G102" i="2" s="1"/>
  <c r="D16" i="1"/>
  <c r="F102" i="2" s="1"/>
  <c r="C16" i="1"/>
  <c r="E15" i="1"/>
  <c r="G101" i="2" s="1"/>
  <c r="D15" i="1"/>
  <c r="F101" i="2" s="1"/>
  <c r="C15" i="1"/>
  <c r="E14" i="1"/>
  <c r="G100" i="2" s="1"/>
  <c r="D14" i="1"/>
  <c r="F100" i="2" s="1"/>
  <c r="C14" i="1"/>
  <c r="E13" i="1"/>
  <c r="G99" i="2" s="1"/>
  <c r="D13" i="1"/>
  <c r="F99" i="2" s="1"/>
  <c r="C13" i="1"/>
  <c r="E12" i="1"/>
  <c r="G98" i="2" s="1"/>
  <c r="D12" i="1"/>
  <c r="F98" i="2" s="1"/>
  <c r="C12" i="1"/>
  <c r="E11" i="1"/>
  <c r="G97" i="2" s="1"/>
  <c r="D11" i="1"/>
  <c r="F97" i="2" s="1"/>
  <c r="C11" i="1"/>
  <c r="E10" i="1"/>
  <c r="G96" i="2" s="1"/>
  <c r="D10" i="1"/>
  <c r="F96" i="2" s="1"/>
  <c r="C10" i="1"/>
  <c r="E9" i="1"/>
  <c r="G95" i="2" s="1"/>
  <c r="D9" i="1"/>
  <c r="F95" i="2" s="1"/>
  <c r="C9" i="1"/>
  <c r="E8" i="1"/>
  <c r="G94" i="2" s="1"/>
  <c r="D8" i="1"/>
  <c r="F94" i="2" s="1"/>
  <c r="C8" i="1"/>
  <c r="E7" i="1"/>
  <c r="G93" i="2" s="1"/>
  <c r="D7" i="1"/>
  <c r="F93" i="2" s="1"/>
  <c r="C7" i="1"/>
  <c r="E6" i="1"/>
  <c r="G92" i="2" s="1"/>
  <c r="D6" i="1"/>
  <c r="F92" i="2" s="1"/>
  <c r="C6" i="1"/>
  <c r="E5" i="1"/>
  <c r="G91" i="2" s="1"/>
  <c r="D5" i="1"/>
  <c r="F91" i="2" s="1"/>
  <c r="C5" i="1"/>
  <c r="E63" i="1"/>
  <c r="G149" i="2" s="1"/>
  <c r="D63" i="1"/>
  <c r="F149" i="2" s="1"/>
  <c r="C63" i="1"/>
  <c r="E62" i="1"/>
  <c r="G148" i="2" s="1"/>
  <c r="D62" i="1"/>
  <c r="F148" i="2" s="1"/>
  <c r="C62" i="1"/>
  <c r="E148" i="2" s="1"/>
  <c r="E61" i="1"/>
  <c r="G147" i="2" s="1"/>
  <c r="D61" i="1"/>
  <c r="F147" i="2" s="1"/>
  <c r="C61" i="1"/>
  <c r="E147" i="2" s="1"/>
  <c r="E60" i="1"/>
  <c r="G146" i="2" s="1"/>
  <c r="D60" i="1"/>
  <c r="F146" i="2" s="1"/>
  <c r="C60" i="1"/>
  <c r="E146" i="2" s="1"/>
  <c r="E59" i="1"/>
  <c r="G145" i="2" s="1"/>
  <c r="D59" i="1"/>
  <c r="F145" i="2" s="1"/>
  <c r="C59" i="1"/>
  <c r="E58" i="1"/>
  <c r="G144" i="2" s="1"/>
  <c r="D58" i="1"/>
  <c r="F144" i="2" s="1"/>
  <c r="C58" i="1"/>
  <c r="E57" i="1"/>
  <c r="G143" i="2" s="1"/>
  <c r="D57" i="1"/>
  <c r="F143" i="2" s="1"/>
  <c r="C57" i="1"/>
  <c r="E143" i="2" s="1"/>
  <c r="E56" i="1"/>
  <c r="G142" i="2" s="1"/>
  <c r="D56" i="1"/>
  <c r="F142" i="2" s="1"/>
  <c r="C56" i="1"/>
  <c r="E55" i="1"/>
  <c r="G141" i="2" s="1"/>
  <c r="D55" i="1"/>
  <c r="F141" i="2" s="1"/>
  <c r="C55" i="1"/>
  <c r="E54" i="1"/>
  <c r="G140" i="2" s="1"/>
  <c r="D54" i="1"/>
  <c r="F140" i="2" s="1"/>
  <c r="C54" i="1"/>
  <c r="F3" i="6" l="1"/>
  <c r="F13" i="6" s="1"/>
  <c r="E13" i="6"/>
  <c r="M4" i="2"/>
  <c r="F22" i="1"/>
  <c r="H108" i="2" s="1"/>
  <c r="J108" i="2" s="1"/>
  <c r="L108" i="2" s="1"/>
  <c r="E108" i="2"/>
  <c r="F55" i="1"/>
  <c r="H141" i="2" s="1"/>
  <c r="J141" i="2" s="1"/>
  <c r="L141" i="2" s="1"/>
  <c r="E141" i="2"/>
  <c r="F16" i="1"/>
  <c r="H102" i="2" s="1"/>
  <c r="J102" i="2" s="1"/>
  <c r="L102" i="2" s="1"/>
  <c r="E102" i="2"/>
  <c r="F23" i="1"/>
  <c r="H109" i="2" s="1"/>
  <c r="J109" i="2" s="1"/>
  <c r="L109" i="2" s="1"/>
  <c r="E109" i="2"/>
  <c r="F43" i="1"/>
  <c r="H129" i="2" s="1"/>
  <c r="J129" i="2" s="1"/>
  <c r="L129" i="2" s="1"/>
  <c r="E129" i="2"/>
  <c r="F30" i="1"/>
  <c r="E116" i="2"/>
  <c r="F50" i="1"/>
  <c r="H136" i="2" s="1"/>
  <c r="J136" i="2" s="1"/>
  <c r="L136" i="2" s="1"/>
  <c r="E136" i="2"/>
  <c r="F8" i="1"/>
  <c r="E94" i="2"/>
  <c r="F29" i="1"/>
  <c r="E115" i="2"/>
  <c r="F11" i="1"/>
  <c r="H97" i="2" s="1"/>
  <c r="J97" i="2" s="1"/>
  <c r="L97" i="2" s="1"/>
  <c r="E97" i="2"/>
  <c r="F54" i="1"/>
  <c r="E140" i="2"/>
  <c r="F10" i="1"/>
  <c r="E96" i="2"/>
  <c r="F56" i="1"/>
  <c r="H142" i="2" s="1"/>
  <c r="J142" i="2" s="1"/>
  <c r="L142" i="2" s="1"/>
  <c r="E142" i="2"/>
  <c r="F17" i="1"/>
  <c r="H103" i="2" s="1"/>
  <c r="J103" i="2" s="1"/>
  <c r="L103" i="2" s="1"/>
  <c r="E103" i="2"/>
  <c r="F37" i="1"/>
  <c r="H123" i="2" s="1"/>
  <c r="J123" i="2" s="1"/>
  <c r="L123" i="2" s="1"/>
  <c r="E123" i="2"/>
  <c r="F31" i="1"/>
  <c r="H117" i="2" s="1"/>
  <c r="J117" i="2" s="1"/>
  <c r="L117" i="2" s="1"/>
  <c r="E117" i="2"/>
  <c r="F28" i="1"/>
  <c r="E114" i="2"/>
  <c r="F48" i="1"/>
  <c r="H134" i="2" s="1"/>
  <c r="J134" i="2" s="1"/>
  <c r="L134" i="2" s="1"/>
  <c r="E134" i="2"/>
  <c r="F15" i="1"/>
  <c r="H101" i="2" s="1"/>
  <c r="J101" i="2" s="1"/>
  <c r="L101" i="2" s="1"/>
  <c r="E101" i="2"/>
  <c r="F35" i="1"/>
  <c r="H121" i="2" s="1"/>
  <c r="J121" i="2" s="1"/>
  <c r="L121" i="2" s="1"/>
  <c r="E121" i="2"/>
  <c r="F42" i="1"/>
  <c r="H128" i="2" s="1"/>
  <c r="J128" i="2" s="1"/>
  <c r="L128" i="2" s="1"/>
  <c r="E128" i="2"/>
  <c r="F9" i="1"/>
  <c r="E95" i="2"/>
  <c r="F63" i="1"/>
  <c r="H149" i="2" s="1"/>
  <c r="J149" i="2" s="1"/>
  <c r="L149" i="2" s="1"/>
  <c r="E149" i="2"/>
  <c r="F24" i="1"/>
  <c r="H110" i="2" s="1"/>
  <c r="J110" i="2" s="1"/>
  <c r="L110" i="2" s="1"/>
  <c r="E110" i="2"/>
  <c r="F44" i="1"/>
  <c r="H130" i="2" s="1"/>
  <c r="J130" i="2" s="1"/>
  <c r="L130" i="2" s="1"/>
  <c r="E130" i="2"/>
  <c r="F19" i="1"/>
  <c r="H105" i="2" s="1"/>
  <c r="J105" i="2" s="1"/>
  <c r="L105" i="2" s="1"/>
  <c r="E105" i="2"/>
  <c r="F36" i="1"/>
  <c r="H122" i="2" s="1"/>
  <c r="J122" i="2" s="1"/>
  <c r="L122" i="2" s="1"/>
  <c r="E122" i="2"/>
  <c r="F26" i="1"/>
  <c r="E112" i="2"/>
  <c r="F46" i="1"/>
  <c r="H132" i="2" s="1"/>
  <c r="J132" i="2" s="1"/>
  <c r="L132" i="2" s="1"/>
  <c r="E132" i="2"/>
  <c r="F5" i="1"/>
  <c r="H91" i="2" s="1"/>
  <c r="J91" i="2" s="1"/>
  <c r="L91" i="2" s="1"/>
  <c r="E91" i="2"/>
  <c r="F25" i="1"/>
  <c r="H111" i="2" s="1"/>
  <c r="J111" i="2" s="1"/>
  <c r="L111" i="2" s="1"/>
  <c r="E111" i="2"/>
  <c r="F12" i="1"/>
  <c r="H98" i="2" s="1"/>
  <c r="J98" i="2" s="1"/>
  <c r="L98" i="2" s="1"/>
  <c r="E98" i="2"/>
  <c r="F32" i="1"/>
  <c r="H118" i="2" s="1"/>
  <c r="J118" i="2" s="1"/>
  <c r="L118" i="2" s="1"/>
  <c r="E118" i="2"/>
  <c r="F58" i="1"/>
  <c r="H144" i="2" s="1"/>
  <c r="J144" i="2" s="1"/>
  <c r="L144" i="2" s="1"/>
  <c r="E144" i="2"/>
  <c r="F33" i="1"/>
  <c r="H119" i="2" s="1"/>
  <c r="J119" i="2" s="1"/>
  <c r="L119" i="2" s="1"/>
  <c r="E119" i="2"/>
  <c r="F53" i="1"/>
  <c r="H139" i="2" s="1"/>
  <c r="J139" i="2" s="1"/>
  <c r="L139" i="2" s="1"/>
  <c r="E139" i="2"/>
  <c r="F51" i="1"/>
  <c r="H137" i="2" s="1"/>
  <c r="J137" i="2" s="1"/>
  <c r="L137" i="2" s="1"/>
  <c r="E137" i="2"/>
  <c r="F39" i="1"/>
  <c r="H125" i="2" s="1"/>
  <c r="J125" i="2" s="1"/>
  <c r="L125" i="2" s="1"/>
  <c r="E125" i="2"/>
  <c r="F6" i="1"/>
  <c r="H92" i="2" s="1"/>
  <c r="J92" i="2" s="1"/>
  <c r="L92" i="2" s="1"/>
  <c r="E92" i="2"/>
  <c r="F13" i="1"/>
  <c r="H99" i="2" s="1"/>
  <c r="J99" i="2" s="1"/>
  <c r="L99" i="2" s="1"/>
  <c r="E99" i="2"/>
  <c r="F20" i="1"/>
  <c r="H106" i="2" s="1"/>
  <c r="J106" i="2" s="1"/>
  <c r="L106" i="2" s="1"/>
  <c r="E106" i="2"/>
  <c r="F40" i="1"/>
  <c r="H126" i="2" s="1"/>
  <c r="J126" i="2" s="1"/>
  <c r="L126" i="2" s="1"/>
  <c r="E126" i="2"/>
  <c r="F49" i="1"/>
  <c r="H135" i="2" s="1"/>
  <c r="J135" i="2" s="1"/>
  <c r="L135" i="2" s="1"/>
  <c r="E135" i="2"/>
  <c r="F18" i="1"/>
  <c r="E104" i="2"/>
  <c r="F38" i="1"/>
  <c r="H124" i="2" s="1"/>
  <c r="J124" i="2" s="1"/>
  <c r="L124" i="2" s="1"/>
  <c r="E124" i="2"/>
  <c r="F45" i="1"/>
  <c r="H131" i="2" s="1"/>
  <c r="J131" i="2" s="1"/>
  <c r="L131" i="2" s="1"/>
  <c r="E131" i="2"/>
  <c r="F59" i="1"/>
  <c r="H145" i="2" s="1"/>
  <c r="J145" i="2" s="1"/>
  <c r="L145" i="2" s="1"/>
  <c r="E145" i="2"/>
  <c r="F7" i="1"/>
  <c r="E93" i="2"/>
  <c r="F27" i="1"/>
  <c r="E113" i="2"/>
  <c r="F47" i="1"/>
  <c r="H133" i="2" s="1"/>
  <c r="J133" i="2" s="1"/>
  <c r="L133" i="2" s="1"/>
  <c r="E133" i="2"/>
  <c r="F52" i="1"/>
  <c r="H138" i="2" s="1"/>
  <c r="J138" i="2" s="1"/>
  <c r="L138" i="2" s="1"/>
  <c r="E138" i="2"/>
  <c r="F14" i="1"/>
  <c r="H100" i="2" s="1"/>
  <c r="J100" i="2" s="1"/>
  <c r="L100" i="2" s="1"/>
  <c r="E100" i="2"/>
  <c r="F34" i="1"/>
  <c r="H120" i="2" s="1"/>
  <c r="J120" i="2" s="1"/>
  <c r="L120" i="2" s="1"/>
  <c r="E120" i="2"/>
  <c r="F21" i="1"/>
  <c r="H107" i="2" s="1"/>
  <c r="J107" i="2" s="1"/>
  <c r="L107" i="2" s="1"/>
  <c r="E107" i="2"/>
  <c r="F41" i="1"/>
  <c r="H127" i="2" s="1"/>
  <c r="J127" i="2" s="1"/>
  <c r="L127" i="2" s="1"/>
  <c r="E127" i="2"/>
  <c r="G20" i="1"/>
  <c r="I106" i="2" s="1"/>
  <c r="K106" i="2" s="1"/>
  <c r="M106" i="2" s="1"/>
  <c r="G27" i="2"/>
  <c r="H27" i="2"/>
  <c r="J27" i="2" s="1"/>
  <c r="L27" i="2" s="1"/>
  <c r="H36" i="2"/>
  <c r="J36" i="2" s="1"/>
  <c r="L36" i="2" s="1"/>
  <c r="G36" i="2"/>
  <c r="H28" i="2"/>
  <c r="J28" i="2" s="1"/>
  <c r="L28" i="2" s="1"/>
  <c r="G28" i="2"/>
  <c r="H37" i="2"/>
  <c r="J37" i="2" s="1"/>
  <c r="L37" i="2" s="1"/>
  <c r="G37" i="2"/>
  <c r="H30" i="2"/>
  <c r="J30" i="2" s="1"/>
  <c r="L30" i="2" s="1"/>
  <c r="G30" i="2"/>
  <c r="H38" i="2"/>
  <c r="J38" i="2" s="1"/>
  <c r="L38" i="2" s="1"/>
  <c r="G38" i="2"/>
  <c r="H24" i="2"/>
  <c r="J24" i="2" s="1"/>
  <c r="L24" i="2" s="1"/>
  <c r="G24" i="2"/>
  <c r="H31" i="2"/>
  <c r="J31" i="2" s="1"/>
  <c r="L31" i="2" s="1"/>
  <c r="G31" i="2"/>
  <c r="H34" i="2"/>
  <c r="J34" i="2" s="1"/>
  <c r="L34" i="2" s="1"/>
  <c r="G34" i="2"/>
  <c r="H39" i="2"/>
  <c r="J39" i="2" s="1"/>
  <c r="L39" i="2" s="1"/>
  <c r="G39" i="2"/>
  <c r="G23" i="2"/>
  <c r="H23" i="2"/>
  <c r="J23" i="2" s="1"/>
  <c r="L23" i="2" s="1"/>
  <c r="H35" i="2"/>
  <c r="J35" i="2" s="1"/>
  <c r="L35" i="2" s="1"/>
  <c r="G35" i="2"/>
  <c r="H26" i="2"/>
  <c r="J26" i="2" s="1"/>
  <c r="L26" i="2" s="1"/>
  <c r="G26" i="2"/>
  <c r="H32" i="2"/>
  <c r="J32" i="2" s="1"/>
  <c r="L32" i="2" s="1"/>
  <c r="G32" i="2"/>
  <c r="G21" i="2"/>
  <c r="G25" i="2"/>
  <c r="H29" i="2"/>
  <c r="J29" i="2" s="1"/>
  <c r="L29" i="2" s="1"/>
  <c r="G29" i="2"/>
  <c r="G33" i="2"/>
  <c r="H33" i="2"/>
  <c r="J33" i="2" s="1"/>
  <c r="L33" i="2" s="1"/>
  <c r="G22" i="2"/>
  <c r="H22" i="2"/>
  <c r="J22" i="2" s="1"/>
  <c r="L22" i="2" s="1"/>
  <c r="G52" i="1"/>
  <c r="I138" i="2" s="1"/>
  <c r="K138" i="2" s="1"/>
  <c r="M138" i="2" s="1"/>
  <c r="G24" i="1"/>
  <c r="I110" i="2" s="1"/>
  <c r="K110" i="2" s="1"/>
  <c r="M110" i="2" s="1"/>
  <c r="G44" i="1"/>
  <c r="I130" i="2" s="1"/>
  <c r="K130" i="2" s="1"/>
  <c r="M130" i="2" s="1"/>
  <c r="G33" i="1"/>
  <c r="I119" i="2" s="1"/>
  <c r="K119" i="2" s="1"/>
  <c r="M119" i="2" s="1"/>
  <c r="G43" i="1"/>
  <c r="I129" i="2" s="1"/>
  <c r="K129" i="2" s="1"/>
  <c r="M129" i="2" s="1"/>
  <c r="G37" i="1"/>
  <c r="I123" i="2" s="1"/>
  <c r="K123" i="2" s="1"/>
  <c r="M123" i="2" s="1"/>
  <c r="G31" i="1"/>
  <c r="I117" i="2" s="1"/>
  <c r="K117" i="2" s="1"/>
  <c r="M117" i="2" s="1"/>
  <c r="G38" i="1"/>
  <c r="I124" i="2" s="1"/>
  <c r="K124" i="2" s="1"/>
  <c r="M124" i="2" s="1"/>
  <c r="G39" i="1"/>
  <c r="I125" i="2" s="1"/>
  <c r="K125" i="2" s="1"/>
  <c r="M125" i="2" s="1"/>
  <c r="G17" i="1"/>
  <c r="I103" i="2" s="1"/>
  <c r="K103" i="2" s="1"/>
  <c r="M103" i="2" s="1"/>
  <c r="G22" i="1"/>
  <c r="I108" i="2" s="1"/>
  <c r="K108" i="2" s="1"/>
  <c r="M108" i="2" s="1"/>
  <c r="G42" i="1"/>
  <c r="I128" i="2" s="1"/>
  <c r="K128" i="2" s="1"/>
  <c r="M128" i="2" s="1"/>
  <c r="F57" i="1"/>
  <c r="G58" i="1"/>
  <c r="I144" i="2" s="1"/>
  <c r="K144" i="2" s="1"/>
  <c r="M144" i="2" s="1"/>
  <c r="F60" i="1"/>
  <c r="F61" i="1"/>
  <c r="F62" i="1"/>
  <c r="G12" i="1"/>
  <c r="I98" i="2" s="1"/>
  <c r="K98" i="2" s="1"/>
  <c r="M98" i="2" s="1"/>
  <c r="G25" i="1"/>
  <c r="I111" i="2" s="1"/>
  <c r="K111" i="2" s="1"/>
  <c r="M111" i="2" s="1"/>
  <c r="G41" i="1" l="1"/>
  <c r="I127" i="2" s="1"/>
  <c r="K127" i="2" s="1"/>
  <c r="M127" i="2" s="1"/>
  <c r="G21" i="1"/>
  <c r="I107" i="2" s="1"/>
  <c r="K107" i="2" s="1"/>
  <c r="M107" i="2" s="1"/>
  <c r="H25" i="2"/>
  <c r="J25" i="2" s="1"/>
  <c r="L25" i="2" s="1"/>
  <c r="G34" i="1"/>
  <c r="I120" i="2" s="1"/>
  <c r="K120" i="2" s="1"/>
  <c r="M120" i="2" s="1"/>
  <c r="G23" i="1"/>
  <c r="I109" i="2" s="1"/>
  <c r="K109" i="2" s="1"/>
  <c r="M109" i="2" s="1"/>
  <c r="H21" i="2"/>
  <c r="J21" i="2" s="1"/>
  <c r="L21" i="2" s="1"/>
  <c r="G32" i="1"/>
  <c r="I118" i="2" s="1"/>
  <c r="K118" i="2" s="1"/>
  <c r="M118" i="2" s="1"/>
  <c r="G63" i="1"/>
  <c r="I149" i="2" s="1"/>
  <c r="K149" i="2" s="1"/>
  <c r="M149" i="2" s="1"/>
  <c r="G56" i="1"/>
  <c r="I142" i="2" s="1"/>
  <c r="K142" i="2" s="1"/>
  <c r="M142" i="2" s="1"/>
  <c r="G40" i="1"/>
  <c r="I126" i="2" s="1"/>
  <c r="K126" i="2" s="1"/>
  <c r="M126" i="2" s="1"/>
  <c r="G16" i="1"/>
  <c r="I102" i="2" s="1"/>
  <c r="K102" i="2" s="1"/>
  <c r="M102" i="2" s="1"/>
  <c r="G49" i="1"/>
  <c r="I135" i="2" s="1"/>
  <c r="K135" i="2" s="1"/>
  <c r="M135" i="2" s="1"/>
  <c r="G55" i="1"/>
  <c r="I141" i="2" s="1"/>
  <c r="K141" i="2" s="1"/>
  <c r="M141" i="2" s="1"/>
  <c r="G46" i="1"/>
  <c r="I132" i="2" s="1"/>
  <c r="K132" i="2" s="1"/>
  <c r="M132" i="2" s="1"/>
  <c r="G6" i="1"/>
  <c r="I92" i="2" s="1"/>
  <c r="K92" i="2" s="1"/>
  <c r="M92" i="2" s="1"/>
  <c r="G14" i="1"/>
  <c r="I100" i="2" s="1"/>
  <c r="K100" i="2" s="1"/>
  <c r="M100" i="2" s="1"/>
  <c r="G36" i="1"/>
  <c r="I122" i="2" s="1"/>
  <c r="K122" i="2" s="1"/>
  <c r="M122" i="2" s="1"/>
  <c r="G51" i="1"/>
  <c r="I137" i="2" s="1"/>
  <c r="K137" i="2" s="1"/>
  <c r="M137" i="2" s="1"/>
  <c r="G5" i="1"/>
  <c r="I91" i="2" s="1"/>
  <c r="K91" i="2" s="1"/>
  <c r="M91" i="2" s="1"/>
  <c r="G59" i="1"/>
  <c r="I145" i="2" s="1"/>
  <c r="K145" i="2" s="1"/>
  <c r="M145" i="2" s="1"/>
  <c r="G62" i="1"/>
  <c r="I148" i="2" s="1"/>
  <c r="K148" i="2" s="1"/>
  <c r="M148" i="2" s="1"/>
  <c r="H148" i="2"/>
  <c r="J148" i="2" s="1"/>
  <c r="L148" i="2" s="1"/>
  <c r="G61" i="1"/>
  <c r="I147" i="2" s="1"/>
  <c r="K147" i="2" s="1"/>
  <c r="M147" i="2" s="1"/>
  <c r="H147" i="2"/>
  <c r="J147" i="2" s="1"/>
  <c r="L147" i="2" s="1"/>
  <c r="G35" i="1"/>
  <c r="I121" i="2" s="1"/>
  <c r="K121" i="2" s="1"/>
  <c r="M121" i="2" s="1"/>
  <c r="G27" i="1"/>
  <c r="I113" i="2" s="1"/>
  <c r="K113" i="2" s="1"/>
  <c r="M113" i="2" s="1"/>
  <c r="H113" i="2"/>
  <c r="J113" i="2" s="1"/>
  <c r="L113" i="2" s="1"/>
  <c r="G29" i="1"/>
  <c r="I115" i="2" s="1"/>
  <c r="K115" i="2" s="1"/>
  <c r="M115" i="2" s="1"/>
  <c r="H115" i="2"/>
  <c r="J115" i="2" s="1"/>
  <c r="L115" i="2" s="1"/>
  <c r="G60" i="1"/>
  <c r="I146" i="2" s="1"/>
  <c r="K146" i="2" s="1"/>
  <c r="M146" i="2" s="1"/>
  <c r="H146" i="2"/>
  <c r="J146" i="2" s="1"/>
  <c r="L146" i="2" s="1"/>
  <c r="G7" i="1"/>
  <c r="I93" i="2" s="1"/>
  <c r="K93" i="2" s="1"/>
  <c r="M93" i="2" s="1"/>
  <c r="H93" i="2"/>
  <c r="J93" i="2" s="1"/>
  <c r="L93" i="2" s="1"/>
  <c r="G53" i="1"/>
  <c r="I139" i="2" s="1"/>
  <c r="K139" i="2" s="1"/>
  <c r="M139" i="2" s="1"/>
  <c r="G18" i="1"/>
  <c r="I104" i="2" s="1"/>
  <c r="K104" i="2" s="1"/>
  <c r="M104" i="2" s="1"/>
  <c r="H104" i="2"/>
  <c r="J104" i="2" s="1"/>
  <c r="L104" i="2" s="1"/>
  <c r="G28" i="1"/>
  <c r="I114" i="2" s="1"/>
  <c r="K114" i="2" s="1"/>
  <c r="M114" i="2" s="1"/>
  <c r="H114" i="2"/>
  <c r="J114" i="2" s="1"/>
  <c r="L114" i="2" s="1"/>
  <c r="G57" i="1"/>
  <c r="I143" i="2" s="1"/>
  <c r="K143" i="2" s="1"/>
  <c r="M143" i="2" s="1"/>
  <c r="H143" i="2"/>
  <c r="J143" i="2" s="1"/>
  <c r="L143" i="2" s="1"/>
  <c r="G26" i="1"/>
  <c r="I112" i="2" s="1"/>
  <c r="K112" i="2" s="1"/>
  <c r="M112" i="2" s="1"/>
  <c r="H112" i="2"/>
  <c r="J112" i="2" s="1"/>
  <c r="L112" i="2" s="1"/>
  <c r="G8" i="1"/>
  <c r="I94" i="2" s="1"/>
  <c r="K94" i="2" s="1"/>
  <c r="M94" i="2" s="1"/>
  <c r="H94" i="2"/>
  <c r="J94" i="2" s="1"/>
  <c r="L94" i="2" s="1"/>
  <c r="G11" i="1"/>
  <c r="I97" i="2" s="1"/>
  <c r="K97" i="2" s="1"/>
  <c r="M97" i="2" s="1"/>
  <c r="G9" i="1"/>
  <c r="I95" i="2" s="1"/>
  <c r="K95" i="2" s="1"/>
  <c r="M95" i="2" s="1"/>
  <c r="H95" i="2"/>
  <c r="J95" i="2" s="1"/>
  <c r="L95" i="2" s="1"/>
  <c r="G10" i="1"/>
  <c r="I96" i="2" s="1"/>
  <c r="K96" i="2" s="1"/>
  <c r="M96" i="2" s="1"/>
  <c r="H96" i="2"/>
  <c r="J96" i="2" s="1"/>
  <c r="L96" i="2" s="1"/>
  <c r="G30" i="1"/>
  <c r="I116" i="2" s="1"/>
  <c r="K116" i="2" s="1"/>
  <c r="M116" i="2" s="1"/>
  <c r="H116" i="2"/>
  <c r="J116" i="2" s="1"/>
  <c r="L116" i="2" s="1"/>
  <c r="G15" i="1"/>
  <c r="I101" i="2" s="1"/>
  <c r="K101" i="2" s="1"/>
  <c r="M101" i="2" s="1"/>
  <c r="G48" i="1"/>
  <c r="I134" i="2" s="1"/>
  <c r="K134" i="2" s="1"/>
  <c r="M134" i="2" s="1"/>
  <c r="G13" i="1"/>
  <c r="I99" i="2" s="1"/>
  <c r="K99" i="2" s="1"/>
  <c r="M99" i="2" s="1"/>
  <c r="G19" i="1"/>
  <c r="I105" i="2" s="1"/>
  <c r="K105" i="2" s="1"/>
  <c r="M105" i="2" s="1"/>
  <c r="G47" i="1"/>
  <c r="I133" i="2" s="1"/>
  <c r="K133" i="2" s="1"/>
  <c r="M133" i="2" s="1"/>
  <c r="G45" i="1"/>
  <c r="I131" i="2" s="1"/>
  <c r="K131" i="2" s="1"/>
  <c r="M131" i="2" s="1"/>
  <c r="G50" i="1"/>
  <c r="I136" i="2" s="1"/>
  <c r="K136" i="2" s="1"/>
  <c r="M136" i="2" s="1"/>
  <c r="G54" i="1"/>
  <c r="I140" i="2" s="1"/>
  <c r="K140" i="2" s="1"/>
  <c r="M140" i="2" s="1"/>
  <c r="H140" i="2"/>
  <c r="J140" i="2" s="1"/>
  <c r="L140" i="2" s="1"/>
  <c r="I1" i="2" l="1"/>
  <c r="G4" i="1"/>
  <c r="C8" i="6" s="1"/>
  <c r="K1" i="2" l="1"/>
  <c r="D8" i="6"/>
  <c r="E8" i="6"/>
  <c r="F8" i="6" s="1"/>
  <c r="H13" i="6" l="1"/>
  <c r="I38" i="2" l="1"/>
  <c r="K38" i="2" s="1"/>
  <c r="M38" i="2" s="1"/>
  <c r="F38" i="2"/>
  <c r="I49" i="2"/>
  <c r="K49" i="2" s="1"/>
  <c r="M49" i="2" s="1"/>
  <c r="F49" i="2"/>
  <c r="I39" i="2"/>
  <c r="K39" i="2" s="1"/>
  <c r="M39" i="2" s="1"/>
  <c r="F39" i="2"/>
  <c r="F56" i="2"/>
  <c r="I56" i="2"/>
  <c r="K56" i="2" s="1"/>
  <c r="M56" i="2" s="1"/>
  <c r="I32" i="2"/>
  <c r="K32" i="2" s="1"/>
  <c r="M32" i="2" s="1"/>
  <c r="F32" i="2"/>
  <c r="I25" i="2"/>
  <c r="K25" i="2" s="1"/>
  <c r="M25" i="2" s="1"/>
  <c r="F25" i="2"/>
  <c r="F21" i="2"/>
  <c r="F47" i="2"/>
  <c r="F59" i="2"/>
  <c r="I40" i="2"/>
  <c r="K40" i="2" s="1"/>
  <c r="M40" i="2" s="1"/>
  <c r="F40" i="2"/>
  <c r="I53" i="2"/>
  <c r="K53" i="2" s="1"/>
  <c r="M53" i="2" s="1"/>
  <c r="F53" i="2"/>
  <c r="F45" i="2"/>
  <c r="F57" i="2"/>
  <c r="I36" i="2"/>
  <c r="K36" i="2" s="1"/>
  <c r="M36" i="2" s="1"/>
  <c r="F36" i="2"/>
  <c r="I24" i="2"/>
  <c r="K24" i="2" s="1"/>
  <c r="M24" i="2" s="1"/>
  <c r="F24" i="2"/>
  <c r="I51" i="2"/>
  <c r="K51" i="2" s="1"/>
  <c r="M51" i="2" s="1"/>
  <c r="F51" i="2"/>
  <c r="I35" i="2"/>
  <c r="K35" i="2" s="1"/>
  <c r="M35" i="2" s="1"/>
  <c r="F35" i="2"/>
  <c r="I30" i="2"/>
  <c r="K30" i="2" s="1"/>
  <c r="M30" i="2" s="1"/>
  <c r="F30" i="2"/>
  <c r="I22" i="2"/>
  <c r="K22" i="2" s="1"/>
  <c r="M22" i="2" s="1"/>
  <c r="F22" i="2"/>
  <c r="I50" i="2"/>
  <c r="K50" i="2" s="1"/>
  <c r="M50" i="2" s="1"/>
  <c r="F50" i="2"/>
  <c r="I55" i="2"/>
  <c r="K55" i="2" s="1"/>
  <c r="M55" i="2" s="1"/>
  <c r="F55" i="2"/>
  <c r="I33" i="2"/>
  <c r="K33" i="2" s="1"/>
  <c r="M33" i="2" s="1"/>
  <c r="F33" i="2"/>
  <c r="F48" i="2"/>
  <c r="F60" i="2"/>
  <c r="I23" i="2"/>
  <c r="K23" i="2" s="1"/>
  <c r="M23" i="2" s="1"/>
  <c r="F23" i="2"/>
  <c r="F46" i="2"/>
  <c r="F58" i="2"/>
  <c r="I28" i="2"/>
  <c r="K28" i="2" s="1"/>
  <c r="M28" i="2" s="1"/>
  <c r="F28" i="2"/>
  <c r="I29" i="2"/>
  <c r="K29" i="2" s="1"/>
  <c r="M29" i="2" s="1"/>
  <c r="F29" i="2"/>
  <c r="I42" i="2"/>
  <c r="K42" i="2" s="1"/>
  <c r="M42" i="2" s="1"/>
  <c r="F42" i="2"/>
  <c r="I52" i="2"/>
  <c r="K52" i="2" s="1"/>
  <c r="M52" i="2" s="1"/>
  <c r="F52" i="2"/>
  <c r="I44" i="2"/>
  <c r="K44" i="2" s="1"/>
  <c r="M44" i="2" s="1"/>
  <c r="F44" i="2"/>
  <c r="I41" i="2"/>
  <c r="K41" i="2" s="1"/>
  <c r="M41" i="2" s="1"/>
  <c r="F41" i="2"/>
  <c r="I34" i="2"/>
  <c r="K34" i="2" s="1"/>
  <c r="M34" i="2" s="1"/>
  <c r="F34" i="2"/>
  <c r="I43" i="2"/>
  <c r="K43" i="2" s="1"/>
  <c r="M43" i="2" s="1"/>
  <c r="F43" i="2"/>
  <c r="I37" i="2"/>
  <c r="K37" i="2" s="1"/>
  <c r="M37" i="2" s="1"/>
  <c r="F37" i="2"/>
  <c r="I27" i="2"/>
  <c r="K27" i="2" s="1"/>
  <c r="M27" i="2" s="1"/>
  <c r="F27" i="2"/>
  <c r="I54" i="2"/>
  <c r="K54" i="2" s="1"/>
  <c r="M54" i="2" s="1"/>
  <c r="F54" i="2"/>
  <c r="I26" i="2"/>
  <c r="K26" i="2" s="1"/>
  <c r="M26" i="2" s="1"/>
  <c r="F26" i="2"/>
  <c r="I31" i="2"/>
  <c r="K31" i="2" s="1"/>
  <c r="M31" i="2" s="1"/>
  <c r="F31" i="2"/>
  <c r="G4" i="3" l="1"/>
  <c r="I21" i="2"/>
  <c r="K21" i="2" s="1"/>
  <c r="M21" i="2" s="1"/>
  <c r="M1" i="2" s="1"/>
  <c r="I47" i="2"/>
  <c r="K47" i="2" s="1"/>
  <c r="M47" i="2" s="1"/>
  <c r="I59" i="2"/>
  <c r="K59" i="2" s="1"/>
  <c r="M59" i="2" s="1"/>
  <c r="I46" i="2"/>
  <c r="K46" i="2" s="1"/>
  <c r="M46" i="2" s="1"/>
  <c r="I58" i="2"/>
  <c r="K58" i="2" s="1"/>
  <c r="M58" i="2" s="1"/>
  <c r="I48" i="2"/>
  <c r="K48" i="2" s="1"/>
  <c r="M48" i="2" s="1"/>
  <c r="I60" i="2"/>
  <c r="K60" i="2" s="1"/>
  <c r="M60" i="2" s="1"/>
  <c r="I45" i="2"/>
  <c r="K45" i="2" s="1"/>
  <c r="M45" i="2" s="1"/>
  <c r="I57" i="2"/>
  <c r="K57" i="2" s="1"/>
  <c r="M57" i="2" s="1"/>
  <c r="C5" i="6" l="1"/>
  <c r="D5" i="6" l="1"/>
  <c r="E5" i="6"/>
  <c r="F5" i="6" s="1"/>
  <c r="G3"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<sst xmlns="http://schemas.openxmlformats.org/spreadsheetml/2006/main" count="632" uniqueCount="47">
  <si>
    <t>Part Number</t>
  </si>
  <si>
    <t>Quantity</t>
  </si>
  <si>
    <t>Description</t>
  </si>
  <si>
    <t>Level</t>
  </si>
  <si>
    <t>Unit Price
(ZAR)</t>
  </si>
  <si>
    <t>Source</t>
  </si>
  <si>
    <t>Total Price
(ZAR)</t>
  </si>
  <si>
    <t>WinCC OA Licenses</t>
  </si>
  <si>
    <t>RIO Tool</t>
  </si>
  <si>
    <t>RIO</t>
  </si>
  <si>
    <t>PLC</t>
  </si>
  <si>
    <t xml:space="preserve">Section </t>
  </si>
  <si>
    <t>PLC-Panel</t>
  </si>
  <si>
    <t>PLC-Free Issue</t>
  </si>
  <si>
    <t>RIO - Panel</t>
  </si>
  <si>
    <t>RIO - Free Issue</t>
  </si>
  <si>
    <t>WinCCOA License</t>
  </si>
  <si>
    <t>WinCC OA Hardware</t>
  </si>
  <si>
    <t>Total Price
(USD)</t>
  </si>
  <si>
    <t>ROE</t>
  </si>
  <si>
    <t>Monthly escallation</t>
  </si>
  <si>
    <t>Number of months to escalate</t>
  </si>
  <si>
    <t>Unit Price
(USD)</t>
  </si>
  <si>
    <t>Total Price
After Escalation
(USD)</t>
  </si>
  <si>
    <t>Unit Price
After Escalation
(USD)</t>
  </si>
  <si>
    <t>Price
After Escalation
(USD)</t>
  </si>
  <si>
    <t>Price
(USD)</t>
  </si>
  <si>
    <t>Price
(ZAR)</t>
  </si>
  <si>
    <t>Siemens OA Tool</t>
  </si>
  <si>
    <t>Pricelist from Ritesh</t>
  </si>
  <si>
    <t>Price
After Escalation
(ZAR)</t>
  </si>
  <si>
    <t>Conveyors</t>
  </si>
  <si>
    <t>MCC Switches</t>
  </si>
  <si>
    <t>Notes</t>
  </si>
  <si>
    <t>Electrical Scope</t>
  </si>
  <si>
    <t>Control Room</t>
  </si>
  <si>
    <t>CT System Quote</t>
  </si>
  <si>
    <t>Apron dribble feeder Acces both sides</t>
  </si>
  <si>
    <t>Sacrifcial Conveyor Access both sides</t>
  </si>
  <si>
    <t>Mill feed Conveyor Access Both sides</t>
  </si>
  <si>
    <t>Sizing Screen Feed Conveyor</t>
  </si>
  <si>
    <t>Secondary Crusher Feed Conveyor</t>
  </si>
  <si>
    <t>Quote from Ritesh</t>
  </si>
  <si>
    <t>SCADA</t>
  </si>
  <si>
    <t>Page</t>
  </si>
  <si>
    <t>Index</t>
  </si>
  <si>
    <t>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</si>
</sst>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R&quot;* #,##0.00_-;\-&quot;R&quot;* #,##0.00_-;_-&quot;R&quot;* &quot;-&quot;??_-;_-@_-"/>
    <numFmt numFmtId="164" formatCode="&quot;R&quot;#,##0.00"/>
    <numFmt numFmtId="165" formatCode="0.0%"/>
    <numFmt numFmtId="166" formatCode="[$$-409]#,##0.00"/>
  </numFmts>
  <fonts count="3" x14ac:knownFonts="1">
    <font>
      <sz val="11"/>
      <color theme="1"/>
      <name val="Calibri"/>
      <family val="2"/>
      <scheme val="minor"/>
    </font>
    <font>
      <b/>
      <u/>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3" tint="0.59999389629810485"/>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0" xfId="0" applyAlignment="1">
      <alignment wrapText="1"/>
    </xf>
    <xf numFmtId="164" fontId="0" fillId="0" borderId="0" xfId="0" applyNumberFormat="1"/>
    <xf numFmtId="164" fontId="0" fillId="0" borderId="0" xfId="0" applyNumberFormat="1" applyAlignment="1">
      <alignment horizontal="right"/>
    </xf>
    <xf numFmtId="0" fontId="0" fillId="2" borderId="0" xfId="0" applyFill="1"/>
    <xf numFmtId="0" fontId="0" fillId="2" borderId="0" xfId="0" applyFill="1" applyAlignment="1">
      <alignment horizontal="center"/>
    </xf>
    <xf numFmtId="0" fontId="0" fillId="2" borderId="0" xfId="0" applyFill="1" applyAlignment="1">
      <alignment wrapText="1"/>
    </xf>
    <xf numFmtId="164" fontId="0" fillId="2" borderId="0" xfId="0" applyNumberFormat="1" applyFill="1" applyAlignment="1">
      <alignment horizontal="right" wrapText="1"/>
    </xf>
    <xf numFmtId="0" fontId="0" fillId="3" borderId="0" xfId="0" applyFill="1"/>
    <xf numFmtId="0" fontId="0" fillId="4" borderId="0" xfId="0" applyFill="1"/>
    <xf numFmtId="0" fontId="0" fillId="2" borderId="0" xfId="0" applyFill="1" applyAlignment="1">
      <alignment horizontal="left" wrapText="1"/>
    </xf>
    <xf numFmtId="0" fontId="0" fillId="2" borderId="0" xfId="0" applyFill="1" applyAlignment="1">
      <alignment horizontal="right"/>
    </xf>
    <xf numFmtId="164" fontId="0" fillId="2" borderId="1" xfId="0" applyNumberFormat="1" applyFill="1" applyBorder="1" applyAlignment="1">
      <alignment horizontal="right" wrapText="1"/>
    </xf>
    <xf numFmtId="164" fontId="1" fillId="2" borderId="2" xfId="0" applyNumberFormat="1" applyFont="1" applyFill="1" applyBorder="1" applyAlignment="1">
      <alignment horizontal="right" wrapText="1"/>
    </xf>
    <xf numFmtId="164" fontId="0" fillId="2" borderId="1" xfId="0" applyNumberFormat="1" applyFill="1" applyBorder="1" applyAlignment="1">
      <alignment horizontal="center" wrapText="1"/>
    </xf>
    <xf numFmtId="0" fontId="0" fillId="0" borderId="3" xfId="0" applyBorder="1"/>
    <xf numFmtId="164" fontId="0" fillId="0" borderId="3" xfId="0" applyNumberFormat="1" applyBorder="1"/>
    <xf numFmtId="0" fontId="0" fillId="2" borderId="3" xfId="0" applyFill="1" applyBorder="1"/>
    <xf numFmtId="165" fontId="0" fillId="0" borderId="0" xfId="0" applyNumberFormat="1"/>
    <xf numFmtId="166" fontId="0" fillId="0" borderId="0" xfId="0" applyNumberFormat="1"/>
    <xf numFmtId="166" fontId="0" fillId="0" borderId="3" xfId="0" applyNumberFormat="1" applyBorder="1"/>
    <xf numFmtId="166" fontId="0" fillId="2" borderId="0" xfId="0" applyNumberFormat="1" applyFill="1" applyAlignment="1">
      <alignment horizontal="right" wrapText="1"/>
    </xf>
    <xf numFmtId="166" fontId="0" fillId="2" borderId="3" xfId="0" applyNumberFormat="1" applyFill="1" applyBorder="1" applyAlignment="1">
      <alignment wrapText="1"/>
    </xf>
    <xf numFmtId="0" fontId="0" fillId="2" borderId="3" xfId="0" applyFill="1" applyBorder="1" applyAlignment="1">
      <alignment wrapText="1"/>
    </xf>
    <xf numFmtId="164" fontId="0" fillId="2" borderId="0" xfId="0" applyNumberFormat="1" applyFill="1" applyAlignment="1">
      <alignment horizontal="center" wrapText="1"/>
    </xf>
    <xf numFmtId="166" fontId="0" fillId="2" borderId="0" xfId="0" applyNumberFormat="1" applyFill="1" applyAlignment="1">
      <alignment horizontal="center" wrapText="1"/>
    </xf>
    <xf numFmtId="164" fontId="2" fillId="2" borderId="0" xfId="0" applyNumberFormat="1" applyFont="1" applyFill="1"/>
    <xf numFmtId="44" fontId="0" fillId="2" borderId="0" xfId="0" applyNumberFormat="1" applyFill="1" applyAlignment="1">
      <alignment horizontal="right" wrapText="1"/>
    </xf>
    <xf numFmtId="44" fontId="1" fillId="2" borderId="2" xfId="0" applyNumberFormat="1" applyFont="1" applyFill="1" applyBorder="1" applyAlignment="1">
      <alignment horizontal="right" wrapText="1"/>
    </xf>
    <xf numFmtId="44" fontId="0" fillId="2" borderId="1" xfId="0" applyNumberFormat="1" applyFill="1" applyBorder="1" applyAlignment="1">
      <alignment horizontal="right" wrapText="1"/>
    </xf>
    <xf numFmtId="44" fontId="0" fillId="0" borderId="0" xfId="0" applyNumberFormat="1" applyAlignment="1">
      <alignment horizontal="right"/>
    </xf>
    <xf numFmtId="164" fontId="0" fillId="2" borderId="0" xfId="0" applyNumberFormat="1" applyFill="1" applyAlignment="1">
      <alignment horizontal="right"/>
    </xf>
    <xf numFmtId="0" fontId="0" fillId="0" borderId="0" xfId="0" applyAlignment="1">
      <alignment horizontal="center" wrapText="1"/>
    </xf>
    <xf numFmtId="164" fontId="0" fillId="0" borderId="0" xfId="0" applyNumberFormat="1" applyAlignment="1">
      <alignment horizontal="center"/>
    </xf>
    <xf numFmtId="164" fontId="2" fillId="2" borderId="0" xfId="0" applyNumberFormat="1" applyFont="1" applyFill="1" applyAlignment="1">
      <alignment horizontal="center" wrapText="1"/>
    </xf>
    <xf numFmtId="166" fontId="2" fillId="2" borderId="0" xfId="0" applyNumberFormat="1" applyFont="1" applyFill="1" applyAlignment="1">
      <alignment horizontal="center" wrapText="1"/>
    </xf>
    <xf numFmtId="164" fontId="0" fillId="0" borderId="0" xfId="0" applyNumberFormat="1" applyAlignment="1">
      <alignment wrapText="1"/>
    </xf>
    <xf numFmtId="0" fontId="0" fillId="2" borderId="0" xfId="0" applyFill="1" applyAlignment="1">
      <alignment wrapText="1"/>
    </xf>
    <xf numFmtId="164" fontId="0" fillId="2" borderId="0" xfId="0" applyNumberFormat="1" applyFill="1" applyAlignment="1">
      <alignment horizontal="center" wrapText="1"/>
    </xf>
    <xf numFmtId="166" fontId="0" fillId="2" borderId="0" xfId="0" applyNumberFormat="1" applyFill="1" applyAlignment="1">
      <alignment horizontal="center" wrapText="1"/>
    </xf>
    <xf numFmtId="166" fontId="0" fillId="2" borderId="0" xfId="0" applyNumberFormat="1" applyFill="1" applyAlignment="1">
      <alignment horizontal="right" wrapText="1"/>
    </xf>
    <xf numFmtId="0" fontId="0" fillId="5" borderId="0" xfId="0" applyFill="1"/>
    <xf numFmtId="0" fontId="0" fillId="2" borderId="0" xfId="0" applyFill="1"/>
    <xf numFmtId="0" fontId="0" fillId="2" borderId="0" xfId="0" applyFill="1" applyAlignment="1">
      <alignment horizontal="center"/>
    </xf>
  </cellXfs>
  <cellStyles count="1">
    <cellStyle name="Normal"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_DRA\Projects\Kabanga-Kahama\Kabanga\BOQ\RIO%20&amp;%20PLC\RIO%20Design%20tool%20-%20Kabanga%20Conc%20V1.xlsm" TargetMode="External"/><Relationship Id="rId1" Type="http://schemas.openxmlformats.org/officeDocument/2006/relationships/externalLinkPath" Target="RIO%20&amp;%20PLC/RIO%20Design%20tool%20-%20Kabanga%20Conc%20V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inCCOA%20Licenses/WinCC%20OA%20Licenses%20BOQ%20From%20Too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inCCOA%20Licenses/WinCC%20OA%20Licenses%20PriceLis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inCCOA%20Licenses/WinCC%20OA%20Licenses%20BOQ%20Extra.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_DRA\Projects\Kabanga-Kahama\Kabanga\BOQ\SCADA%20Hardware\SCADA%20Hardware.xlsx" TargetMode="External"/><Relationship Id="rId1" Type="http://schemas.openxmlformats.org/officeDocument/2006/relationships/externalLinkPath" Target="SCADA%20Hardware/SCADA%20Hardw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straints"/>
      <sheetName val="Part Numbers"/>
      <sheetName val="Typical Counts"/>
      <sheetName val="Areas"/>
      <sheetName val="RIO TYPES"/>
      <sheetName val="Rios"/>
      <sheetName val="RIO Composition"/>
      <sheetName val="Costing Pivot"/>
      <sheetName val="Costing Pivot for BOQ"/>
      <sheetName val="Kabanga"/>
    </sheetNames>
    <sheetDataSet>
      <sheetData sheetId="0"/>
      <sheetData sheetId="1">
        <row r="1">
          <cell r="B1" t="str">
            <v>Other Part Numbers</v>
          </cell>
        </row>
        <row r="2">
          <cell r="B2" t="str">
            <v>Part Num</v>
          </cell>
          <cell r="C2" t="str">
            <v>Cost (ZAR)</v>
          </cell>
          <cell r="D2" t="str">
            <v>Cost (USD)</v>
          </cell>
          <cell r="E2" t="str">
            <v>Type</v>
          </cell>
          <cell r="F2" t="str">
            <v>Type
Details</v>
          </cell>
          <cell r="G2" t="str">
            <v>Ch</v>
          </cell>
          <cell r="H2" t="str">
            <v>Bits</v>
          </cell>
          <cell r="I2" t="str">
            <v>Notes</v>
          </cell>
          <cell r="J2" t="str">
            <v>Siemens description</v>
          </cell>
        </row>
        <row r="3">
          <cell r="B3" t="str">
            <v>6ES7155-5AA00-0AA0</v>
          </cell>
          <cell r="C3" t="str">
            <v>-</v>
          </cell>
          <cell r="E3" t="str">
            <v>ET200-MP</v>
          </cell>
          <cell r="F3" t="str">
            <v>Normal</v>
          </cell>
          <cell r="I3" t="str">
            <v>Max address space per Unit = 64</v>
          </cell>
          <cell r="J3" t="str">
            <v>SIMATIC ET 200MP PROFINET IO device Interface module IM 155-5 PN BA for ET 200MP electronic modules; up to 12 IO modules; Integrated 2-port switch; RJ45 Shared Device with 2 IO controllers, MRP; FW update; I&amp;M0...3</v>
          </cell>
        </row>
        <row r="4">
          <cell r="B4" t="str">
            <v>6ES7155-5AA00-0AC0</v>
          </cell>
          <cell r="C4">
            <v>12500</v>
          </cell>
          <cell r="E4" t="str">
            <v>ET200-MP</v>
          </cell>
          <cell r="F4" t="str">
            <v>HF</v>
          </cell>
          <cell r="I4" t="str">
            <v>Max address space per Unit = 256</v>
          </cell>
        </row>
        <row r="5">
          <cell r="B5" t="str">
            <v>6GK5206-2BB00-2AC2</v>
          </cell>
          <cell r="C5" t="str">
            <v>-</v>
          </cell>
          <cell r="E5" t="str">
            <v>Scalance</v>
          </cell>
          <cell r="F5" t="str">
            <v>XC206-ST/BFOC</v>
          </cell>
          <cell r="I5" t="str">
            <v>With an A/B RIO, a scalance is added to both Rios even though it is not necessary. This is to keep the standard RIO, standard</v>
          </cell>
          <cell r="J5" t="str">
            <v>SCALANCE XC206-2 manageable Layer 2 IE switch; IEC 62443-4-2 certified; 6x 100 Mbit/s RJ45 ports; 2x 100 Mbit/s ST/BFOC ports; 1x console port; diagnostics LED; redundant power supply; temperature range -40 °C to +70 °C; assembly: DIN rail/S7 mounting rail/wall redundancy functions; office features (RSTP, VLAN,...); PROFINET IO device; Ethernet/IP-compliant C-PLUG slot;</v>
          </cell>
        </row>
        <row r="6">
          <cell r="B6" t="str">
            <v>6GK5206-2BS00-2AC2</v>
          </cell>
          <cell r="C6">
            <v>24900</v>
          </cell>
          <cell r="E6" t="str">
            <v>Scalance</v>
          </cell>
          <cell r="F6" t="str">
            <v>XC206-2SFP</v>
          </cell>
          <cell r="I6" t="str">
            <v>With an A/B RIO, a scalance is added to both Rios even though it is not necessary. This is to keep the standard RIO, standard</v>
          </cell>
          <cell r="J6" t="str">
            <v>SCALANCE XC206-2SFP manageable Layer 2 IE switch; IEC 62443-4-2 certified; 6x 10/100 MBit/s RJ45 ports; 2x 100/1000 Mbit/s SFP; 1x console port; diagnostics LED; redundant power supply; temperature range -40 °C to +70 °C; assembly: DIN rail/S7 mounting rail/wall Office redundancy functions features (RSTP, VLAN,...); PROFINET IO device; Ethernet/IP-compliant; C-plug slot;</v>
          </cell>
        </row>
        <row r="7">
          <cell r="B7" t="str">
            <v>6GK5206-2GS00-2AC2</v>
          </cell>
          <cell r="C7">
            <v>27600</v>
          </cell>
          <cell r="E7" t="str">
            <v>Scalance</v>
          </cell>
          <cell r="F7" t="str">
            <v>XC206-2SFP</v>
          </cell>
          <cell r="I7" t="str">
            <v>With an A/B RIO, a scalance is added to both Rios even though it is not necessary. This is to keep the standard RIO, standard</v>
          </cell>
          <cell r="J7" t="str">
            <v xml:space="preserve">	SCALANCE XC206-2SFP G manageable Layer 2 IE switch; IEC 62443-4-2 certified; 6x 10/100/1000 Mbps RJ45 ports; 2x 1000 Mbps SFP; 1x console port; diagnostics LED; redundant power supply; temperature range -40 °C to +70 °C; assembly: DIN rail/S7 mounting rail/wall; redundancy functions; office features (RSTP, VLAN,...); PROFINET IO device; Ethernet/IP-compliant; C-PLUG slot; IEEE 1588v2 PTP</v>
          </cell>
        </row>
        <row r="8">
          <cell r="B8" t="str">
            <v>6ES7590-1AE80-0AA0</v>
          </cell>
          <cell r="C8">
            <v>754</v>
          </cell>
          <cell r="E8" t="str">
            <v>Rail</v>
          </cell>
          <cell r="F8" t="str">
            <v>19"</v>
          </cell>
          <cell r="J8" t="str">
            <v>SIMATIC S7-1500, mounting rail 482.6 mm (approx. 19 inch); incl. grounding screw, integrated DIN rail for mounting of incidentals such as terminals, automatic circuit breakers and relays</v>
          </cell>
        </row>
        <row r="9">
          <cell r="B9" t="str">
            <v>6ES7592-1AM00-0XB0</v>
          </cell>
          <cell r="C9">
            <v>924</v>
          </cell>
          <cell r="E9" t="str">
            <v>Front Connector</v>
          </cell>
          <cell r="F9" t="str">
            <v>Screw</v>
          </cell>
          <cell r="J9" t="str">
            <v>SIMATIC S7-1500, Front connector Screw-type connection system, 40-pole for 35 mm wide modules incl. 4 potential bridges, and cable ties</v>
          </cell>
        </row>
        <row r="10">
          <cell r="B10" t="str">
            <v>6ES7518-4AP00-0AB0</v>
          </cell>
          <cell r="C10">
            <v>194000</v>
          </cell>
          <cell r="E10" t="str">
            <v>PLC</v>
          </cell>
          <cell r="F10" t="str">
            <v>1518</v>
          </cell>
          <cell r="J10" t="str">
            <v>SIMATIC S7-1500, CPU 1518-4 PN/DP, central processing unit with 6 MB work memory for program and 60 MB for data, 1st interface: PROFINET IRT with 2-port switch, 2nd interface: PROFINET RT, 3rd interface: Ethernet, 4th interface: PROFIBUS, 1 ns bit-performance, SIMATIC Memory Card required</v>
          </cell>
        </row>
        <row r="11">
          <cell r="B11" t="str">
            <v>6ES7590-1AC40-0AA0</v>
          </cell>
          <cell r="C11" t="str">
            <v>-</v>
          </cell>
          <cell r="E11" t="str">
            <v>Rail</v>
          </cell>
          <cell r="F11" t="str">
            <v>9.6"</v>
          </cell>
          <cell r="J11" t="str">
            <v>SIMATIC S7-1500, mounting rail 245 mm (approx. 9.6 inch); incl. grounding screw, integrated DIN rail for mounting of incidentals such as terminals, automatic circuit breakers and relays</v>
          </cell>
        </row>
        <row r="12">
          <cell r="B12" t="str">
            <v>6ES7954-8LT03-0AA0</v>
          </cell>
          <cell r="C12">
            <v>25400</v>
          </cell>
          <cell r="E12" t="str">
            <v>Mem Card</v>
          </cell>
          <cell r="F12" t="str">
            <v>32GB</v>
          </cell>
          <cell r="J12" t="str">
            <v xml:space="preserve">	SIMATIC S7, memory cards for S7-1x 00 CPU, 3, 3V Flash, 32 GB</v>
          </cell>
        </row>
        <row r="13">
          <cell r="B13" t="str">
            <v>6ES7505-0KA00-0AB0</v>
          </cell>
          <cell r="C13">
            <v>5470</v>
          </cell>
          <cell r="E13" t="str">
            <v>PS</v>
          </cell>
          <cell r="F13" t="str">
            <v>PS-25W</v>
          </cell>
          <cell r="J13" t="str">
            <v>SIMATIC S7-1500, System power supply PS 25W 24 V DC, supplies the backplane bus of the S7-1500 with operating voltage</v>
          </cell>
        </row>
        <row r="14">
          <cell r="B14" t="str">
            <v>6GK5991-1AD00-8AA0</v>
          </cell>
          <cell r="C14">
            <v>3660</v>
          </cell>
          <cell r="E14" t="str">
            <v>SFP</v>
          </cell>
          <cell r="F14" t="str">
            <v>Multimode</v>
          </cell>
          <cell r="I14" t="str">
            <v>Can buy 10 pack for cheaper R/unit</v>
          </cell>
          <cell r="J14" t="str">
            <v>SCALANCE X accessory; Plug-in transceiver SFP991-1; 1x 100 Mbit/s LC port, optical; multimode optical up to max. 5 km.</v>
          </cell>
        </row>
        <row r="15">
          <cell r="B15" t="str">
            <v>6GK5991-1AF00-8AA0</v>
          </cell>
          <cell r="C15" t="str">
            <v>-</v>
          </cell>
          <cell r="E15" t="str">
            <v>SFP</v>
          </cell>
          <cell r="F15" t="str">
            <v>SingleMode</v>
          </cell>
          <cell r="I15" t="str">
            <v>Can buy 10 pack for cheaper R/unit</v>
          </cell>
          <cell r="J15" t="str">
            <v>SCALANCE X accessory; SFP991-1LD; 1x 100 Mbit/s LC port, optical; single-mode optical up to max. 26 km</v>
          </cell>
        </row>
        <row r="16">
          <cell r="B16" t="str">
            <v>6EP1333-4BA00</v>
          </cell>
          <cell r="C16">
            <v>3610</v>
          </cell>
          <cell r="E16" t="str">
            <v>PM</v>
          </cell>
          <cell r="F16" t="str">
            <v>8A</v>
          </cell>
          <cell r="J16" t="str">
            <v>SIMATIC PM 1507 24 V/8 A Regulated power supply for SIMATIC S7-1500 input: 120/230 V AC, output: 24 V DC/8 A</v>
          </cell>
        </row>
        <row r="17">
          <cell r="B17" t="str">
            <v>6ES7922-5BF00-0AB0</v>
          </cell>
          <cell r="C17" t="str">
            <v>-</v>
          </cell>
          <cell r="E17" t="str">
            <v>Loom</v>
          </cell>
          <cell r="F17" t="str">
            <v>20 core-5m</v>
          </cell>
          <cell r="J17" t="str">
            <v>Front connector for SIMATIC S7-1500 40 pole (6ES7592-1AM00-0XB0) with 20 single cores 0.5 mm2 (1-20) Core type H05V-K Screw version L = 5.0 m</v>
          </cell>
        </row>
        <row r="18">
          <cell r="B18" t="str">
            <v>6ES7531-7KF00-0AB0</v>
          </cell>
          <cell r="C18">
            <v>15700</v>
          </cell>
          <cell r="E18" t="str">
            <v>I/O</v>
          </cell>
          <cell r="F18" t="str">
            <v>AI</v>
          </cell>
          <cell r="G18">
            <v>8</v>
          </cell>
          <cell r="H18">
            <v>16</v>
          </cell>
        </row>
        <row r="19">
          <cell r="B19" t="str">
            <v>6ES7532-5HF00-0AB0</v>
          </cell>
          <cell r="C19">
            <v>19100</v>
          </cell>
          <cell r="E19" t="str">
            <v>I/O</v>
          </cell>
          <cell r="F19" t="str">
            <v>AO</v>
          </cell>
          <cell r="G19">
            <v>8</v>
          </cell>
          <cell r="H19">
            <v>16</v>
          </cell>
        </row>
        <row r="20">
          <cell r="B20" t="str">
            <v>6ES7521-1BH00-0AB0</v>
          </cell>
          <cell r="C20">
            <v>5200</v>
          </cell>
          <cell r="E20" t="str">
            <v>I/O</v>
          </cell>
          <cell r="F20" t="str">
            <v>DI</v>
          </cell>
          <cell r="G20">
            <v>16</v>
          </cell>
          <cell r="H20">
            <v>2</v>
          </cell>
        </row>
        <row r="21">
          <cell r="B21" t="str">
            <v>6ES7522-1BH01-0AB0</v>
          </cell>
          <cell r="C21">
            <v>5540</v>
          </cell>
          <cell r="E21" t="str">
            <v>I/O</v>
          </cell>
          <cell r="F21" t="str">
            <v>DO</v>
          </cell>
          <cell r="G21">
            <v>16</v>
          </cell>
          <cell r="H21">
            <v>2</v>
          </cell>
        </row>
        <row r="22">
          <cell r="B22" t="str">
            <v>6ES7522-1BL01-0AB0</v>
          </cell>
          <cell r="C22" t="str">
            <v>-</v>
          </cell>
          <cell r="E22" t="str">
            <v>I/O</v>
          </cell>
          <cell r="F22" t="str">
            <v>DO</v>
          </cell>
          <cell r="G22">
            <v>32</v>
          </cell>
          <cell r="H22">
            <v>4</v>
          </cell>
        </row>
        <row r="23">
          <cell r="B23" t="str">
            <v>6ES7134-6GF00-0AA1</v>
          </cell>
          <cell r="C23">
            <v>5770</v>
          </cell>
          <cell r="E23" t="str">
            <v>I/O</v>
          </cell>
          <cell r="F23" t="str">
            <v>AI</v>
          </cell>
          <cell r="G23">
            <v>8</v>
          </cell>
          <cell r="H23">
            <v>16</v>
          </cell>
        </row>
        <row r="24">
          <cell r="B24" t="str">
            <v>6ES7135-6HD00-0BA1</v>
          </cell>
          <cell r="C24">
            <v>5540</v>
          </cell>
          <cell r="E24" t="str">
            <v>I/O</v>
          </cell>
          <cell r="F24" t="str">
            <v>AO</v>
          </cell>
          <cell r="G24">
            <v>4</v>
          </cell>
          <cell r="H24">
            <v>8</v>
          </cell>
        </row>
        <row r="25">
          <cell r="B25" t="str">
            <v>6ES7131-6BH01-0BA0</v>
          </cell>
          <cell r="C25">
            <v>2160</v>
          </cell>
          <cell r="E25" t="str">
            <v>I/O</v>
          </cell>
          <cell r="F25" t="str">
            <v>DI</v>
          </cell>
          <cell r="G25">
            <v>16</v>
          </cell>
          <cell r="H25">
            <v>2</v>
          </cell>
        </row>
        <row r="26">
          <cell r="B26" t="str">
            <v>6ES7132-6BH01-0BA0</v>
          </cell>
          <cell r="C26">
            <v>2510</v>
          </cell>
          <cell r="E26" t="str">
            <v>I/O</v>
          </cell>
          <cell r="F26" t="str">
            <v>DO</v>
          </cell>
          <cell r="G26">
            <v>16</v>
          </cell>
          <cell r="H26">
            <v>2</v>
          </cell>
        </row>
        <row r="27">
          <cell r="B27" t="str">
            <v>6ES7590-1AF30-0AA0</v>
          </cell>
          <cell r="C27">
            <v>924</v>
          </cell>
          <cell r="E27" t="str">
            <v>Rail</v>
          </cell>
          <cell r="F27" t="str">
            <v>20.9"</v>
          </cell>
          <cell r="J27" t="str">
            <v>SIMATIC S7-1500, mounting rail 530 mm (approx. 20.9 inch); incl. grounding screw, integrated DIN rail for mounting of incidentals such as terminals, automatic circuit breakers and relays</v>
          </cell>
        </row>
        <row r="28">
          <cell r="B28" t="str">
            <v>6EP4348-7RB00-0AX0</v>
          </cell>
          <cell r="C28">
            <v>3930</v>
          </cell>
          <cell r="E28" t="str">
            <v>PSU</v>
          </cell>
          <cell r="F28" t="str">
            <v>Sitop Red 80A</v>
          </cell>
          <cell r="J28" t="str">
            <v>SITOP RED1200 redundancy module input/output: DC 24/48V/80 A Suitable for decoupling two SITOP power supplies with maximal per 40 A output current</v>
          </cell>
        </row>
        <row r="29">
          <cell r="B29" t="str">
            <v>6EP3437-7SB00-3AX0</v>
          </cell>
          <cell r="C29">
            <v>6750</v>
          </cell>
          <cell r="E29" t="str">
            <v>PSU</v>
          </cell>
          <cell r="F29" t="str">
            <v>Sitop 40A</v>
          </cell>
          <cell r="J29" t="str">
            <v>SITOP PSU6200 24 V/40 A stabilized power supply input: 400 - 500 V AC output: 24 V DC/40 A with diagnostic interface</v>
          </cell>
        </row>
        <row r="30">
          <cell r="B30" t="str">
            <v>6GK5991-1AF00-8GA0</v>
          </cell>
          <cell r="C30">
            <v>8190</v>
          </cell>
          <cell r="E30" t="str">
            <v>SCALANCE</v>
          </cell>
          <cell r="F30" t="str">
            <v>SFP-Single Mode</v>
          </cell>
          <cell r="J30" t="str">
            <v>SCALANCE X accessory; Active plug-in transceiver SFP991-1LD A; 1x 100 Mbit/s LC port, optical; single-mode optical up to max. 26 km</v>
          </cell>
        </row>
        <row r="31">
          <cell r="B31" t="str">
            <v>6ES5710-8MA11</v>
          </cell>
          <cell r="C31">
            <v>754</v>
          </cell>
          <cell r="E31" t="str">
            <v>Rail</v>
          </cell>
          <cell r="F31" t="str">
            <v>483mm</v>
          </cell>
          <cell r="J31" t="str">
            <v>SIMATIC, Standard mounting rail 35mm, Length 483 mm for 19" cabinet</v>
          </cell>
        </row>
        <row r="32">
          <cell r="B32" t="str">
            <v>6ES7155-6AU01-0CN0</v>
          </cell>
          <cell r="C32">
            <v>7270</v>
          </cell>
          <cell r="E32" t="str">
            <v>ET200-SP</v>
          </cell>
          <cell r="F32" t="str">
            <v>HF</v>
          </cell>
          <cell r="J32" t="str">
            <v>SIMATIC ET 200SP, PROFINET, 2-port interface module IM 155-6PN/2 High Feature, 1 slot for BusAdapter, max. 64 I/O modules and 16 ET 200AL modules, S2 redundancy, multi-hotswap, 0.25 ms, isochronous mode, optional PN strain relief, including server module</v>
          </cell>
        </row>
        <row r="33">
          <cell r="B33" t="str">
            <v>6ES7193-6AG50-0AA0</v>
          </cell>
          <cell r="C33">
            <v>10500</v>
          </cell>
          <cell r="E33" t="str">
            <v>Bus Adapter</v>
          </cell>
          <cell r="F33" t="str">
            <v>Single Mode</v>
          </cell>
          <cell r="J33" t="str">
            <v>SIMATIC BusAdapter BA 2xLC-LD 2x LC-LD port, for single-mode fiber-optic cable, up to 20 km</v>
          </cell>
        </row>
        <row r="34">
          <cell r="B34" t="str">
            <v>6ES7193-6BP20-0DA0</v>
          </cell>
          <cell r="C34">
            <v>800</v>
          </cell>
          <cell r="E34" t="str">
            <v>Base Unit</v>
          </cell>
          <cell r="F34" t="str">
            <v>New Load</v>
          </cell>
          <cell r="J34" t="str">
            <v>SIMATIC ET 200SP, BaseUnit BU15-P16+A10+2D, BU type A0, Push-in terminals, with 10 AUX terminals, New load group, WxH: 15 mmx141 mm</v>
          </cell>
        </row>
        <row r="35">
          <cell r="B35" t="str">
            <v>6ES7193-6BP20-0BA0</v>
          </cell>
          <cell r="C35">
            <v>508</v>
          </cell>
          <cell r="E35" t="str">
            <v>Base Unit</v>
          </cell>
          <cell r="F35" t="str">
            <v>Bridge</v>
          </cell>
          <cell r="J35" t="str">
            <v>SIMATIC ET 200SP, BaseUnit BU15-P16+A10+2B, BU type A0, Push-in terminals, with 10 AUX terminals, bridged to the left, WxH: 15 mmx141 mm</v>
          </cell>
        </row>
        <row r="36">
          <cell r="C36">
            <v>0</v>
          </cell>
        </row>
        <row r="37">
          <cell r="C37">
            <v>0</v>
          </cell>
        </row>
        <row r="38">
          <cell r="C38">
            <v>0</v>
          </cell>
        </row>
        <row r="39">
          <cell r="C39">
            <v>0</v>
          </cell>
        </row>
        <row r="40">
          <cell r="C40">
            <v>0</v>
          </cell>
        </row>
        <row r="41">
          <cell r="C41">
            <v>0</v>
          </cell>
        </row>
        <row r="42">
          <cell r="C42">
            <v>0</v>
          </cell>
        </row>
        <row r="43">
          <cell r="C43">
            <v>0</v>
          </cell>
        </row>
        <row r="44">
          <cell r="C44">
            <v>0</v>
          </cell>
        </row>
        <row r="45">
          <cell r="C45">
            <v>0</v>
          </cell>
        </row>
        <row r="46">
          <cell r="C46">
            <v>0</v>
          </cell>
        </row>
        <row r="47">
          <cell r="C47">
            <v>0</v>
          </cell>
        </row>
        <row r="48">
          <cell r="C48">
            <v>0</v>
          </cell>
        </row>
        <row r="49">
          <cell r="C49">
            <v>0</v>
          </cell>
        </row>
        <row r="50">
          <cell r="C50">
            <v>0</v>
          </cell>
        </row>
        <row r="51">
          <cell r="C51">
            <v>0</v>
          </cell>
        </row>
        <row r="52">
          <cell r="C52">
            <v>0</v>
          </cell>
        </row>
        <row r="53">
          <cell r="C53">
            <v>0</v>
          </cell>
        </row>
        <row r="54">
          <cell r="C54">
            <v>0</v>
          </cell>
        </row>
        <row r="55">
          <cell r="C55">
            <v>0</v>
          </cell>
        </row>
        <row r="56">
          <cell r="C56">
            <v>0</v>
          </cell>
        </row>
        <row r="57">
          <cell r="C57">
            <v>0</v>
          </cell>
        </row>
        <row r="58">
          <cell r="C58">
            <v>0</v>
          </cell>
        </row>
        <row r="59">
          <cell r="C59">
            <v>0</v>
          </cell>
        </row>
        <row r="60">
          <cell r="C60">
            <v>0</v>
          </cell>
        </row>
        <row r="61">
          <cell r="C61">
            <v>0</v>
          </cell>
        </row>
        <row r="62">
          <cell r="C62">
            <v>0</v>
          </cell>
        </row>
        <row r="63">
          <cell r="C63">
            <v>0</v>
          </cell>
        </row>
        <row r="64">
          <cell r="C64">
            <v>0</v>
          </cell>
        </row>
        <row r="65">
          <cell r="C65">
            <v>0</v>
          </cell>
        </row>
        <row r="66">
          <cell r="C66">
            <v>0</v>
          </cell>
        </row>
        <row r="67">
          <cell r="C67">
            <v>0</v>
          </cell>
        </row>
        <row r="68">
          <cell r="C68">
            <v>0</v>
          </cell>
        </row>
        <row r="69">
          <cell r="C69">
            <v>0</v>
          </cell>
        </row>
        <row r="70">
          <cell r="C70">
            <v>0</v>
          </cell>
        </row>
        <row r="71">
          <cell r="C71">
            <v>0</v>
          </cell>
        </row>
        <row r="72">
          <cell r="C72">
            <v>0</v>
          </cell>
        </row>
        <row r="73">
          <cell r="C73">
            <v>0</v>
          </cell>
        </row>
        <row r="74">
          <cell r="C74">
            <v>0</v>
          </cell>
        </row>
        <row r="75">
          <cell r="C75">
            <v>0</v>
          </cell>
        </row>
        <row r="76">
          <cell r="C76">
            <v>0</v>
          </cell>
        </row>
        <row r="77">
          <cell r="C77">
            <v>0</v>
          </cell>
        </row>
        <row r="78">
          <cell r="C78">
            <v>0</v>
          </cell>
        </row>
        <row r="79">
          <cell r="C79">
            <v>0</v>
          </cell>
        </row>
        <row r="80">
          <cell r="C80">
            <v>0</v>
          </cell>
        </row>
        <row r="81">
          <cell r="C81">
            <v>0</v>
          </cell>
        </row>
        <row r="82">
          <cell r="C82">
            <v>0</v>
          </cell>
        </row>
        <row r="83">
          <cell r="C83">
            <v>0</v>
          </cell>
        </row>
        <row r="84">
          <cell r="C84">
            <v>0</v>
          </cell>
        </row>
        <row r="85">
          <cell r="C85">
            <v>0</v>
          </cell>
        </row>
        <row r="86">
          <cell r="C86">
            <v>0</v>
          </cell>
        </row>
        <row r="87">
          <cell r="C87">
            <v>0</v>
          </cell>
        </row>
        <row r="88">
          <cell r="C88">
            <v>0</v>
          </cell>
        </row>
        <row r="89">
          <cell r="C89">
            <v>0</v>
          </cell>
        </row>
        <row r="90">
          <cell r="C90">
            <v>0</v>
          </cell>
        </row>
        <row r="91">
          <cell r="C91">
            <v>0</v>
          </cell>
        </row>
        <row r="92">
          <cell r="C92">
            <v>0</v>
          </cell>
        </row>
        <row r="93">
          <cell r="C93">
            <v>0</v>
          </cell>
        </row>
        <row r="94">
          <cell r="C94">
            <v>0</v>
          </cell>
        </row>
        <row r="95">
          <cell r="C95">
            <v>0</v>
          </cell>
        </row>
        <row r="96">
          <cell r="C96">
            <v>0</v>
          </cell>
        </row>
        <row r="97">
          <cell r="C97">
            <v>0</v>
          </cell>
        </row>
        <row r="98">
          <cell r="C98">
            <v>0</v>
          </cell>
        </row>
        <row r="99">
          <cell r="C99">
            <v>0</v>
          </cell>
        </row>
      </sheetData>
      <sheetData sheetId="2"/>
      <sheetData sheetId="3"/>
      <sheetData sheetId="4"/>
      <sheetData sheetId="5"/>
      <sheetData sheetId="6">
        <row r="2">
          <cell r="J2">
            <v>5768210</v>
          </cell>
        </row>
      </sheetData>
      <sheetData sheetId="7"/>
      <sheetData sheetId="8">
        <row r="3">
          <cell r="C3" t="str">
            <v>Row Labels</v>
          </cell>
          <cell r="D3" t="str">
            <v>Sum of Total Price in Plant</v>
          </cell>
          <cell r="E3" t="str">
            <v>Sum of Qty In Plant</v>
          </cell>
        </row>
        <row r="4">
          <cell r="B4" t="str">
            <v>Sitop 40A</v>
          </cell>
          <cell r="C4" t="str">
            <v>6EP3437-7SB00-3AX0</v>
          </cell>
          <cell r="D4">
            <v>972000</v>
          </cell>
          <cell r="E4">
            <v>144</v>
          </cell>
        </row>
        <row r="5">
          <cell r="B5" t="str">
            <v>Sitop Red 80A</v>
          </cell>
          <cell r="C5" t="str">
            <v>6EP4348-7RB00-0AX0</v>
          </cell>
          <cell r="D5">
            <v>282960</v>
          </cell>
          <cell r="E5">
            <v>72</v>
          </cell>
        </row>
        <row r="6">
          <cell r="B6" t="str">
            <v>483mm</v>
          </cell>
          <cell r="C6" t="str">
            <v>6ES5710-8MA11</v>
          </cell>
          <cell r="D6">
            <v>0</v>
          </cell>
          <cell r="E6">
            <v>0</v>
          </cell>
        </row>
        <row r="7">
          <cell r="B7" t="str">
            <v>DI</v>
          </cell>
          <cell r="C7" t="str">
            <v>6ES7131-6BH01-0BA0</v>
          </cell>
          <cell r="D7">
            <v>406080</v>
          </cell>
          <cell r="E7">
            <v>188</v>
          </cell>
        </row>
        <row r="8">
          <cell r="B8" t="str">
            <v>DO</v>
          </cell>
          <cell r="C8" t="str">
            <v>6ES7132-6BH01-0BA0</v>
          </cell>
          <cell r="D8">
            <v>271080</v>
          </cell>
          <cell r="E8">
            <v>108</v>
          </cell>
        </row>
        <row r="9">
          <cell r="B9" t="str">
            <v>AI</v>
          </cell>
          <cell r="C9" t="str">
            <v>6ES7134-6GF00-0AA1</v>
          </cell>
          <cell r="D9">
            <v>1055910</v>
          </cell>
          <cell r="E9">
            <v>183</v>
          </cell>
        </row>
        <row r="10">
          <cell r="B10" t="str">
            <v>AO</v>
          </cell>
          <cell r="C10" t="str">
            <v>6ES7135-6HD00-0BA1</v>
          </cell>
          <cell r="D10">
            <v>1074760</v>
          </cell>
          <cell r="E10">
            <v>194</v>
          </cell>
        </row>
        <row r="11">
          <cell r="B11" t="str">
            <v>HF</v>
          </cell>
          <cell r="C11" t="str">
            <v>6ES7155-5AA00-0AC0</v>
          </cell>
          <cell r="D11">
            <v>0</v>
          </cell>
          <cell r="E11">
            <v>0</v>
          </cell>
        </row>
        <row r="12">
          <cell r="B12" t="str">
            <v>HF</v>
          </cell>
          <cell r="C12" t="str">
            <v>6ES7155-6AU01-0CN0</v>
          </cell>
          <cell r="D12">
            <v>523440</v>
          </cell>
          <cell r="E12">
            <v>72</v>
          </cell>
        </row>
        <row r="13">
          <cell r="B13" t="str">
            <v>Single Mode</v>
          </cell>
          <cell r="C13" t="str">
            <v>6ES7193-6AG50-0AA0</v>
          </cell>
          <cell r="D13">
            <v>756000</v>
          </cell>
          <cell r="E13">
            <v>72</v>
          </cell>
        </row>
        <row r="14">
          <cell r="B14" t="str">
            <v>Bridge</v>
          </cell>
          <cell r="C14" t="str">
            <v>6ES7193-6BP20-0BA0</v>
          </cell>
          <cell r="D14">
            <v>195580</v>
          </cell>
          <cell r="E14">
            <v>385</v>
          </cell>
        </row>
        <row r="15">
          <cell r="B15" t="str">
            <v>New Load</v>
          </cell>
          <cell r="C15" t="str">
            <v>6ES7193-6BP20-0DA0</v>
          </cell>
          <cell r="D15">
            <v>230400</v>
          </cell>
          <cell r="E15">
            <v>288</v>
          </cell>
        </row>
        <row r="16">
          <cell r="B16" t="str">
            <v>PS-25W</v>
          </cell>
          <cell r="C16" t="str">
            <v>6ES7505-0KA00-0AB0</v>
          </cell>
          <cell r="D16">
            <v>0</v>
          </cell>
          <cell r="E16">
            <v>0</v>
          </cell>
        </row>
        <row r="17">
          <cell r="B17" t="str">
            <v>DI</v>
          </cell>
          <cell r="C17" t="str">
            <v>6ES7521-1BH00-0AB0</v>
          </cell>
          <cell r="D17">
            <v>0</v>
          </cell>
          <cell r="E17">
            <v>0</v>
          </cell>
        </row>
        <row r="18">
          <cell r="B18" t="str">
            <v>DO</v>
          </cell>
          <cell r="C18" t="str">
            <v>6ES7522-1BH01-0AB0</v>
          </cell>
          <cell r="D18">
            <v>0</v>
          </cell>
          <cell r="E18">
            <v>0</v>
          </cell>
        </row>
        <row r="19">
          <cell r="B19" t="str">
            <v>AI</v>
          </cell>
          <cell r="C19" t="str">
            <v>6ES7531-7KF00-0AB0</v>
          </cell>
          <cell r="D19">
            <v>0</v>
          </cell>
          <cell r="E19">
            <v>0</v>
          </cell>
        </row>
        <row r="20">
          <cell r="B20" t="str">
            <v>AO</v>
          </cell>
          <cell r="C20" t="str">
            <v>6ES7532-5HF00-0AB0</v>
          </cell>
          <cell r="D20">
            <v>0</v>
          </cell>
          <cell r="E20">
            <v>0</v>
          </cell>
        </row>
        <row r="21">
          <cell r="B21" t="str">
            <v>19"</v>
          </cell>
          <cell r="C21" t="str">
            <v>6ES7590-1AE80-0AA0</v>
          </cell>
          <cell r="D21">
            <v>0</v>
          </cell>
          <cell r="E21">
            <v>0</v>
          </cell>
        </row>
        <row r="22">
          <cell r="B22" t="str">
            <v>20.9"</v>
          </cell>
          <cell r="C22" t="str">
            <v>6ES7590-1AF30-0AA0</v>
          </cell>
          <cell r="D22">
            <v>0</v>
          </cell>
          <cell r="E22">
            <v>0</v>
          </cell>
        </row>
        <row r="23">
          <cell r="B23" t="str">
            <v>Screw</v>
          </cell>
          <cell r="C23" t="str">
            <v>6ES7592-1AM00-0XB0</v>
          </cell>
          <cell r="D23">
            <v>0</v>
          </cell>
          <cell r="E23">
            <v>0</v>
          </cell>
        </row>
        <row r="24">
          <cell r="B24" t="str">
            <v>XC206-2SFP</v>
          </cell>
          <cell r="C24" t="str">
            <v>6GK5206-2BS00-2AC2</v>
          </cell>
          <cell r="D24">
            <v>0</v>
          </cell>
          <cell r="E24">
            <v>0</v>
          </cell>
        </row>
        <row r="25">
          <cell r="B25" t="str">
            <v>XC206-2SFP</v>
          </cell>
          <cell r="C25" t="str">
            <v>6GK5206-2GS00-2AC2</v>
          </cell>
          <cell r="D25">
            <v>0</v>
          </cell>
          <cell r="E25">
            <v>0</v>
          </cell>
        </row>
        <row r="26">
          <cell r="B26" t="str">
            <v>Multimode</v>
          </cell>
          <cell r="C26" t="str">
            <v>6GK5991-1AD00-8AA0</v>
          </cell>
          <cell r="D26">
            <v>0</v>
          </cell>
          <cell r="E26">
            <v>0</v>
          </cell>
        </row>
        <row r="27">
          <cell r="B27" t="str">
            <v>SFP-Single Mode</v>
          </cell>
          <cell r="C27" t="str">
            <v>6GK5991-1AF00-8GA0</v>
          </cell>
          <cell r="D27">
            <v>0</v>
          </cell>
          <cell r="E27">
            <v>0</v>
          </cell>
        </row>
        <row r="28">
          <cell r="B28" t="str">
            <v>-</v>
          </cell>
          <cell r="C28" t="str">
            <v>(blank)</v>
          </cell>
          <cell r="D28">
            <v>0</v>
          </cell>
          <cell r="E28">
            <v>0</v>
          </cell>
        </row>
        <row r="29">
          <cell r="B29" t="str">
            <v>-</v>
          </cell>
          <cell r="C29" t="str">
            <v>Grand Total</v>
          </cell>
          <cell r="D29">
            <v>5768210</v>
          </cell>
          <cell r="E29">
            <v>1706</v>
          </cell>
        </row>
        <row r="30">
          <cell r="B30" t="str">
            <v>-</v>
          </cell>
        </row>
        <row r="31">
          <cell r="B31" t="str">
            <v>-</v>
          </cell>
        </row>
        <row r="32">
          <cell r="B32" t="str">
            <v>-</v>
          </cell>
        </row>
        <row r="33">
          <cell r="B33" t="str">
            <v>-</v>
          </cell>
        </row>
        <row r="34">
          <cell r="B34" t="str">
            <v>-</v>
          </cell>
        </row>
        <row r="35">
          <cell r="B35" t="str">
            <v>-</v>
          </cell>
        </row>
        <row r="36">
          <cell r="B36" t="str">
            <v>-</v>
          </cell>
        </row>
        <row r="37">
          <cell r="B37" t="str">
            <v>-</v>
          </cell>
        </row>
        <row r="38">
          <cell r="B38" t="str">
            <v>-</v>
          </cell>
        </row>
        <row r="39">
          <cell r="B39" t="str">
            <v>-</v>
          </cell>
        </row>
        <row r="40">
          <cell r="B40" t="str">
            <v>-</v>
          </cell>
        </row>
        <row r="41">
          <cell r="B41" t="str">
            <v>-</v>
          </cell>
        </row>
        <row r="42">
          <cell r="B42" t="str">
            <v>-</v>
          </cell>
        </row>
        <row r="43">
          <cell r="B43" t="str">
            <v>-</v>
          </cell>
        </row>
        <row r="44">
          <cell r="B44" t="str">
            <v>-</v>
          </cell>
        </row>
        <row r="45">
          <cell r="B45" t="str">
            <v>-</v>
          </cell>
        </row>
        <row r="46">
          <cell r="B46" t="str">
            <v>-</v>
          </cell>
        </row>
        <row r="47">
          <cell r="B47" t="str">
            <v>-</v>
          </cell>
        </row>
        <row r="48">
          <cell r="B48" t="str">
            <v>-</v>
          </cell>
        </row>
        <row r="49">
          <cell r="B49" t="str">
            <v>-</v>
          </cell>
        </row>
        <row r="50">
          <cell r="B50" t="str">
            <v>-</v>
          </cell>
        </row>
        <row r="51">
          <cell r="B51" t="str">
            <v>-</v>
          </cell>
        </row>
        <row r="52">
          <cell r="B52" t="str">
            <v>-</v>
          </cell>
        </row>
        <row r="53">
          <cell r="B53" t="str">
            <v>-</v>
          </cell>
        </row>
        <row r="54">
          <cell r="B54" t="str">
            <v>-</v>
          </cell>
        </row>
        <row r="55">
          <cell r="B55" t="str">
            <v>-</v>
          </cell>
        </row>
        <row r="56">
          <cell r="B56" t="str">
            <v>-</v>
          </cell>
        </row>
        <row r="57">
          <cell r="B57" t="str">
            <v>-</v>
          </cell>
        </row>
        <row r="58">
          <cell r="B58" t="str">
            <v>-</v>
          </cell>
        </row>
        <row r="59">
          <cell r="B59" t="str">
            <v>-</v>
          </cell>
        </row>
        <row r="60">
          <cell r="B60" t="str">
            <v>-</v>
          </cell>
        </row>
        <row r="61">
          <cell r="B61" t="str">
            <v>-</v>
          </cell>
        </row>
        <row r="62">
          <cell r="B62" t="str">
            <v>-</v>
          </cell>
        </row>
        <row r="63">
          <cell r="B63" t="str">
            <v>-</v>
          </cell>
        </row>
        <row r="64">
          <cell r="B64" t="str">
            <v>-</v>
          </cell>
        </row>
        <row r="65">
          <cell r="B65" t="str">
            <v>-</v>
          </cell>
        </row>
        <row r="66">
          <cell r="B66" t="str">
            <v>-</v>
          </cell>
        </row>
        <row r="67">
          <cell r="B67" t="str">
            <v>-</v>
          </cell>
        </row>
        <row r="68">
          <cell r="B68" t="str">
            <v>-</v>
          </cell>
        </row>
        <row r="69">
          <cell r="B69" t="str">
            <v>-</v>
          </cell>
        </row>
        <row r="70">
          <cell r="B70" t="str">
            <v>-</v>
          </cell>
        </row>
        <row r="71">
          <cell r="B71" t="str">
            <v>-</v>
          </cell>
        </row>
        <row r="72">
          <cell r="B72" t="str">
            <v>-</v>
          </cell>
        </row>
        <row r="73">
          <cell r="B73" t="str">
            <v>-</v>
          </cell>
        </row>
        <row r="74">
          <cell r="B74" t="str">
            <v>-</v>
          </cell>
        </row>
        <row r="75">
          <cell r="B75" t="str">
            <v>-</v>
          </cell>
        </row>
        <row r="76">
          <cell r="B76" t="str">
            <v>-</v>
          </cell>
        </row>
        <row r="77">
          <cell r="B77" t="str">
            <v>-</v>
          </cell>
        </row>
        <row r="78">
          <cell r="B78" t="str">
            <v>-</v>
          </cell>
        </row>
        <row r="79">
          <cell r="B79" t="str">
            <v>-</v>
          </cell>
        </row>
        <row r="80">
          <cell r="B80" t="str">
            <v>-</v>
          </cell>
        </row>
        <row r="81">
          <cell r="B81" t="str">
            <v>-</v>
          </cell>
        </row>
        <row r="82">
          <cell r="B82" t="str">
            <v>-</v>
          </cell>
        </row>
        <row r="83">
          <cell r="B83" t="str">
            <v>-</v>
          </cell>
        </row>
        <row r="84">
          <cell r="B84" t="str">
            <v>-</v>
          </cell>
        </row>
        <row r="85">
          <cell r="B85" t="str">
            <v>-</v>
          </cell>
        </row>
        <row r="86">
          <cell r="B86" t="str">
            <v>-</v>
          </cell>
        </row>
        <row r="87">
          <cell r="B87" t="str">
            <v>-</v>
          </cell>
        </row>
        <row r="88">
          <cell r="B88" t="str">
            <v>-</v>
          </cell>
        </row>
        <row r="89">
          <cell r="B89" t="str">
            <v>-</v>
          </cell>
        </row>
        <row r="90">
          <cell r="B90" t="str">
            <v>-</v>
          </cell>
        </row>
        <row r="91">
          <cell r="B91" t="str">
            <v>-</v>
          </cell>
        </row>
        <row r="92">
          <cell r="B92" t="str">
            <v>-</v>
          </cell>
        </row>
        <row r="93">
          <cell r="B93" t="str">
            <v>-</v>
          </cell>
        </row>
        <row r="94">
          <cell r="B94" t="str">
            <v>-</v>
          </cell>
        </row>
        <row r="95">
          <cell r="B95" t="str">
            <v>-</v>
          </cell>
        </row>
        <row r="96">
          <cell r="B96" t="str">
            <v>-</v>
          </cell>
        </row>
        <row r="97">
          <cell r="B97" t="str">
            <v>-</v>
          </cell>
        </row>
        <row r="98">
          <cell r="B98" t="str">
            <v>-</v>
          </cell>
        </row>
        <row r="99">
          <cell r="B99" t="str">
            <v>-</v>
          </cell>
        </row>
        <row r="100">
          <cell r="B100" t="str">
            <v>-</v>
          </cell>
        </row>
        <row r="101">
          <cell r="B101" t="str">
            <v>-</v>
          </cell>
        </row>
        <row r="102">
          <cell r="B102" t="str">
            <v>-</v>
          </cell>
        </row>
        <row r="103">
          <cell r="B103" t="str">
            <v>-</v>
          </cell>
        </row>
        <row r="104">
          <cell r="B104" t="str">
            <v>-</v>
          </cell>
        </row>
        <row r="105">
          <cell r="B105" t="str">
            <v>-</v>
          </cell>
        </row>
        <row r="106">
          <cell r="B106" t="str">
            <v>-</v>
          </cell>
        </row>
        <row r="107">
          <cell r="B107" t="str">
            <v>-</v>
          </cell>
        </row>
        <row r="108">
          <cell r="B108" t="str">
            <v>-</v>
          </cell>
        </row>
        <row r="109">
          <cell r="B109" t="str">
            <v>-</v>
          </cell>
        </row>
        <row r="110">
          <cell r="B110" t="str">
            <v>-</v>
          </cell>
        </row>
        <row r="111">
          <cell r="B111" t="str">
            <v>-</v>
          </cell>
        </row>
        <row r="112">
          <cell r="B112" t="str">
            <v>-</v>
          </cell>
        </row>
        <row r="113">
          <cell r="B113" t="str">
            <v>-</v>
          </cell>
        </row>
        <row r="114">
          <cell r="B114" t="str">
            <v>-</v>
          </cell>
        </row>
        <row r="115">
          <cell r="B115" t="str">
            <v>-</v>
          </cell>
        </row>
        <row r="116">
          <cell r="B116" t="str">
            <v>-</v>
          </cell>
        </row>
        <row r="117">
          <cell r="B117" t="str">
            <v>-</v>
          </cell>
        </row>
        <row r="118">
          <cell r="B118" t="str">
            <v>-</v>
          </cell>
        </row>
        <row r="119">
          <cell r="B119" t="str">
            <v>-</v>
          </cell>
        </row>
        <row r="120">
          <cell r="B120" t="str">
            <v>-</v>
          </cell>
        </row>
        <row r="121">
          <cell r="B121" t="str">
            <v>-</v>
          </cell>
        </row>
        <row r="122">
          <cell r="B122" t="str">
            <v>-</v>
          </cell>
        </row>
        <row r="123">
          <cell r="B123" t="str">
            <v>-</v>
          </cell>
        </row>
        <row r="124">
          <cell r="B124" t="str">
            <v>-</v>
          </cell>
        </row>
        <row r="125">
          <cell r="B125" t="str">
            <v>-</v>
          </cell>
        </row>
        <row r="126">
          <cell r="B126" t="str">
            <v>-</v>
          </cell>
        </row>
        <row r="127">
          <cell r="B127" t="str">
            <v>-</v>
          </cell>
        </row>
        <row r="128">
          <cell r="B128" t="str">
            <v>-</v>
          </cell>
        </row>
        <row r="129">
          <cell r="B129" t="str">
            <v>-</v>
          </cell>
        </row>
        <row r="130">
          <cell r="B130" t="str">
            <v>-</v>
          </cell>
        </row>
        <row r="131">
          <cell r="B131" t="str">
            <v>-</v>
          </cell>
        </row>
        <row r="132">
          <cell r="B132" t="str">
            <v>-</v>
          </cell>
        </row>
        <row r="133">
          <cell r="B133" t="str">
            <v>-</v>
          </cell>
        </row>
        <row r="134">
          <cell r="B134" t="str">
            <v>-</v>
          </cell>
        </row>
        <row r="135">
          <cell r="B135" t="str">
            <v>-</v>
          </cell>
        </row>
        <row r="136">
          <cell r="B136" t="str">
            <v>-</v>
          </cell>
        </row>
        <row r="137">
          <cell r="B137" t="str">
            <v>-</v>
          </cell>
        </row>
        <row r="138">
          <cell r="B138" t="str">
            <v>-</v>
          </cell>
        </row>
        <row r="139">
          <cell r="B139" t="str">
            <v>-</v>
          </cell>
        </row>
        <row r="140">
          <cell r="B140" t="str">
            <v>-</v>
          </cell>
        </row>
        <row r="141">
          <cell r="B141" t="str">
            <v>-</v>
          </cell>
        </row>
        <row r="142">
          <cell r="B142" t="str">
            <v>-</v>
          </cell>
        </row>
        <row r="143">
          <cell r="B143" t="str">
            <v>-</v>
          </cell>
        </row>
        <row r="144">
          <cell r="B144" t="str">
            <v>-</v>
          </cell>
        </row>
        <row r="145">
          <cell r="B145" t="str">
            <v>-</v>
          </cell>
        </row>
        <row r="146">
          <cell r="B146" t="str">
            <v>-</v>
          </cell>
        </row>
        <row r="147">
          <cell r="B147" t="str">
            <v>-</v>
          </cell>
        </row>
        <row r="148">
          <cell r="B148" t="str">
            <v>-</v>
          </cell>
        </row>
        <row r="149">
          <cell r="B149" t="str">
            <v>-</v>
          </cell>
        </row>
        <row r="150">
          <cell r="B150" t="str">
            <v>-</v>
          </cell>
        </row>
        <row r="151">
          <cell r="B151" t="str">
            <v>-</v>
          </cell>
        </row>
        <row r="152">
          <cell r="B152" t="str">
            <v>-</v>
          </cell>
        </row>
        <row r="153">
          <cell r="B153" t="str">
            <v>-</v>
          </cell>
        </row>
        <row r="154">
          <cell r="B154" t="str">
            <v>-</v>
          </cell>
        </row>
        <row r="155">
          <cell r="B155" t="str">
            <v>-</v>
          </cell>
        </row>
        <row r="156">
          <cell r="B156" t="str">
            <v>-</v>
          </cell>
        </row>
        <row r="157">
          <cell r="B157" t="str">
            <v>-</v>
          </cell>
        </row>
        <row r="158">
          <cell r="B158" t="str">
            <v>-</v>
          </cell>
        </row>
        <row r="159">
          <cell r="B159" t="str">
            <v>-</v>
          </cell>
        </row>
        <row r="160">
          <cell r="B160" t="str">
            <v>-</v>
          </cell>
        </row>
        <row r="161">
          <cell r="B161" t="str">
            <v>-</v>
          </cell>
        </row>
        <row r="162">
          <cell r="B162" t="str">
            <v>-</v>
          </cell>
        </row>
        <row r="163">
          <cell r="B163" t="str">
            <v>-</v>
          </cell>
        </row>
        <row r="164">
          <cell r="B164" t="str">
            <v>-</v>
          </cell>
        </row>
        <row r="165">
          <cell r="B165" t="str">
            <v>-</v>
          </cell>
        </row>
        <row r="166">
          <cell r="B166" t="str">
            <v>-</v>
          </cell>
        </row>
        <row r="167">
          <cell r="B167" t="str">
            <v>-</v>
          </cell>
        </row>
        <row r="168">
          <cell r="B168" t="str">
            <v>-</v>
          </cell>
        </row>
        <row r="169">
          <cell r="B169" t="str">
            <v>-</v>
          </cell>
        </row>
        <row r="170">
          <cell r="B170" t="str">
            <v>-</v>
          </cell>
        </row>
        <row r="171">
          <cell r="B171" t="str">
            <v>-</v>
          </cell>
        </row>
        <row r="172">
          <cell r="B172" t="str">
            <v>-</v>
          </cell>
        </row>
        <row r="173">
          <cell r="B173" t="str">
            <v>-</v>
          </cell>
        </row>
        <row r="174">
          <cell r="B174" t="str">
            <v>-</v>
          </cell>
        </row>
        <row r="175">
          <cell r="B175" t="str">
            <v>-</v>
          </cell>
        </row>
        <row r="176">
          <cell r="B176" t="str">
            <v>-</v>
          </cell>
        </row>
        <row r="177">
          <cell r="B177" t="str">
            <v>-</v>
          </cell>
        </row>
        <row r="178">
          <cell r="B178" t="str">
            <v>-</v>
          </cell>
        </row>
        <row r="179">
          <cell r="B179" t="str">
            <v>-</v>
          </cell>
        </row>
        <row r="180">
          <cell r="B180" t="str">
            <v>-</v>
          </cell>
        </row>
        <row r="181">
          <cell r="B181" t="str">
            <v>-</v>
          </cell>
        </row>
        <row r="182">
          <cell r="B182" t="str">
            <v>-</v>
          </cell>
        </row>
        <row r="183">
          <cell r="B183" t="str">
            <v>-</v>
          </cell>
        </row>
        <row r="184">
          <cell r="B184" t="str">
            <v>-</v>
          </cell>
        </row>
        <row r="185">
          <cell r="B185" t="str">
            <v>-</v>
          </cell>
        </row>
        <row r="186">
          <cell r="B186" t="str">
            <v>-</v>
          </cell>
        </row>
        <row r="187">
          <cell r="B187" t="str">
            <v>-</v>
          </cell>
        </row>
        <row r="188">
          <cell r="B188" t="str">
            <v>-</v>
          </cell>
        </row>
        <row r="189">
          <cell r="B189" t="str">
            <v>-</v>
          </cell>
        </row>
        <row r="190">
          <cell r="B190" t="str">
            <v>-</v>
          </cell>
        </row>
        <row r="191">
          <cell r="B191" t="str">
            <v>-</v>
          </cell>
        </row>
        <row r="192">
          <cell r="B192" t="str">
            <v>-</v>
          </cell>
        </row>
        <row r="193">
          <cell r="B193" t="str">
            <v>-</v>
          </cell>
        </row>
        <row r="194">
          <cell r="B194" t="str">
            <v>-</v>
          </cell>
        </row>
        <row r="195">
          <cell r="B195" t="str">
            <v>-</v>
          </cell>
        </row>
        <row r="196">
          <cell r="B196" t="str">
            <v>-</v>
          </cell>
        </row>
        <row r="197">
          <cell r="B197" t="str">
            <v>-</v>
          </cell>
        </row>
        <row r="198">
          <cell r="B198" t="str">
            <v>-</v>
          </cell>
        </row>
        <row r="199">
          <cell r="B199" t="str">
            <v>-</v>
          </cell>
        </row>
      </sheetData>
      <sheetData sheetId="9">
        <row r="1">
          <cell r="E1" t="str">
            <v>Article number</v>
          </cell>
          <cell r="F1" t="str">
            <v>Single parts</v>
          </cell>
          <cell r="G1" t="str">
            <v>Order units</v>
          </cell>
          <cell r="H1" t="str">
            <v>Quantity</v>
          </cell>
          <cell r="I1" t="str">
            <v>List price</v>
          </cell>
          <cell r="J1" t="str">
            <v>Total price</v>
          </cell>
          <cell r="K1" t="str">
            <v>Currency</v>
          </cell>
          <cell r="L1" t="str">
            <v>Name</v>
          </cell>
        </row>
        <row r="2">
          <cell r="E2" t="str">
            <v>6ES7590-1AF30-0AA0</v>
          </cell>
          <cell r="F2">
            <v>1</v>
          </cell>
          <cell r="G2" t="str">
            <v>Pieces</v>
          </cell>
          <cell r="H2">
            <v>1</v>
          </cell>
          <cell r="I2">
            <v>924</v>
          </cell>
          <cell r="J2">
            <v>924</v>
          </cell>
          <cell r="K2" t="str">
            <v>ZAR</v>
          </cell>
          <cell r="L2" t="str">
            <v>S7-1500, mounting rail 530 mm (20.9")</v>
          </cell>
        </row>
        <row r="3">
          <cell r="E3" t="str">
            <v>6ES7505-0KA00-0AB0</v>
          </cell>
          <cell r="F3">
            <v>1</v>
          </cell>
          <cell r="G3" t="str">
            <v>Pieces</v>
          </cell>
          <cell r="H3">
            <v>1</v>
          </cell>
          <cell r="I3">
            <v>5470</v>
          </cell>
          <cell r="J3">
            <v>5470</v>
          </cell>
          <cell r="K3" t="str">
            <v>ZAR</v>
          </cell>
          <cell r="L3" t="str">
            <v>S7-1500, PS 25W 24V DC</v>
          </cell>
        </row>
        <row r="4">
          <cell r="E4" t="str">
            <v>6ES7155-5AA00-0AC0</v>
          </cell>
          <cell r="F4">
            <v>1</v>
          </cell>
          <cell r="G4" t="str">
            <v>Pieces</v>
          </cell>
          <cell r="H4">
            <v>1</v>
          </cell>
          <cell r="I4">
            <v>12500</v>
          </cell>
          <cell r="J4">
            <v>12500</v>
          </cell>
          <cell r="K4" t="str">
            <v>ZAR</v>
          </cell>
          <cell r="L4" t="str">
            <v>ET 200MP, IM 155-5 PN HF</v>
          </cell>
        </row>
        <row r="5">
          <cell r="E5" t="str">
            <v>6ES7521-1BH00-0AB0</v>
          </cell>
          <cell r="F5">
            <v>1</v>
          </cell>
          <cell r="G5" t="str">
            <v>Pieces</v>
          </cell>
          <cell r="H5">
            <v>1</v>
          </cell>
          <cell r="I5">
            <v>5200</v>
          </cell>
          <cell r="J5">
            <v>5200</v>
          </cell>
          <cell r="K5" t="str">
            <v>ZAR</v>
          </cell>
          <cell r="L5" t="str">
            <v>S7-1500, DI 16x24VDC HF</v>
          </cell>
        </row>
        <row r="6">
          <cell r="E6" t="str">
            <v>6ES7592-1AM00-0XB0</v>
          </cell>
          <cell r="F6">
            <v>12</v>
          </cell>
          <cell r="G6" t="str">
            <v>Pieces</v>
          </cell>
          <cell r="H6">
            <v>12</v>
          </cell>
          <cell r="I6">
            <v>924</v>
          </cell>
          <cell r="J6">
            <v>11088</v>
          </cell>
          <cell r="K6" t="str">
            <v>ZAR</v>
          </cell>
          <cell r="L6" t="str">
            <v>Frontconnector Screw Type (35mm Mod.)</v>
          </cell>
        </row>
        <row r="7">
          <cell r="E7" t="str">
            <v>6ES7522-1BH01-0AB0</v>
          </cell>
          <cell r="F7">
            <v>1</v>
          </cell>
          <cell r="G7" t="str">
            <v>Pieces</v>
          </cell>
          <cell r="H7">
            <v>1</v>
          </cell>
          <cell r="I7">
            <v>5540</v>
          </cell>
          <cell r="J7">
            <v>5540</v>
          </cell>
          <cell r="K7" t="str">
            <v>ZAR</v>
          </cell>
          <cell r="L7" t="str">
            <v>S7-1500, DQ 16x24V DC/0.5A HF</v>
          </cell>
        </row>
        <row r="8">
          <cell r="E8" t="str">
            <v>6ES7531-7KF00-0AB0</v>
          </cell>
          <cell r="F8">
            <v>6</v>
          </cell>
          <cell r="G8" t="str">
            <v>Pieces</v>
          </cell>
          <cell r="H8">
            <v>6</v>
          </cell>
          <cell r="I8">
            <v>15700</v>
          </cell>
          <cell r="J8">
            <v>94200</v>
          </cell>
          <cell r="K8" t="str">
            <v>ZAR</v>
          </cell>
          <cell r="L8" t="str">
            <v>S7-1500, AI 8xU/I/RTD/TC ST</v>
          </cell>
        </row>
        <row r="9">
          <cell r="E9" t="str">
            <v>6ES7532-5HF00-0AB0</v>
          </cell>
          <cell r="F9">
            <v>4</v>
          </cell>
          <cell r="G9" t="str">
            <v>Pieces</v>
          </cell>
          <cell r="H9">
            <v>4</v>
          </cell>
          <cell r="I9">
            <v>19100</v>
          </cell>
          <cell r="J9">
            <v>76400</v>
          </cell>
          <cell r="K9" t="str">
            <v>ZAR</v>
          </cell>
          <cell r="L9" t="str">
            <v>S7-1500, AQ 8xU/I HS</v>
          </cell>
        </row>
        <row r="10">
          <cell r="E10" t="str">
            <v>6EP4348-7RB00-0AX0</v>
          </cell>
          <cell r="F10">
            <v>1</v>
          </cell>
          <cell r="G10" t="str">
            <v>Pieces</v>
          </cell>
          <cell r="H10">
            <v>1</v>
          </cell>
          <cell r="I10">
            <v>3930</v>
          </cell>
          <cell r="J10">
            <v>3930</v>
          </cell>
          <cell r="K10" t="str">
            <v>ZAR</v>
          </cell>
          <cell r="L10" t="str">
            <v>SITOP RED1200/DC24/48V/2X40A</v>
          </cell>
        </row>
        <row r="11">
          <cell r="E11" t="str">
            <v>6EP3437-7SB00-3AX0</v>
          </cell>
          <cell r="F11">
            <v>2</v>
          </cell>
          <cell r="G11" t="str">
            <v>Pieces</v>
          </cell>
          <cell r="H11">
            <v>2</v>
          </cell>
          <cell r="I11">
            <v>6750</v>
          </cell>
          <cell r="J11">
            <v>13500</v>
          </cell>
          <cell r="K11" t="str">
            <v>ZAR</v>
          </cell>
          <cell r="L11" t="str">
            <v>SITOP PSU6200/3AC/24VDC/40A</v>
          </cell>
        </row>
        <row r="12">
          <cell r="E12" t="str">
            <v>6GK5206-2GS00-2AC2</v>
          </cell>
          <cell r="F12">
            <v>1</v>
          </cell>
          <cell r="G12" t="str">
            <v>Pieces</v>
          </cell>
          <cell r="H12">
            <v>1</v>
          </cell>
          <cell r="I12">
            <v>27600</v>
          </cell>
          <cell r="J12">
            <v>27600</v>
          </cell>
          <cell r="K12" t="str">
            <v>ZAR</v>
          </cell>
          <cell r="L12" t="str">
            <v>SCALANCE XC206-2SFP G</v>
          </cell>
        </row>
        <row r="13">
          <cell r="E13" t="str">
            <v>6GK5991-1AF00-8GA0</v>
          </cell>
          <cell r="F13">
            <v>2</v>
          </cell>
          <cell r="G13" t="str">
            <v>Pieces</v>
          </cell>
          <cell r="H13">
            <v>2</v>
          </cell>
          <cell r="I13">
            <v>8190</v>
          </cell>
          <cell r="J13">
            <v>16380</v>
          </cell>
          <cell r="K13" t="str">
            <v>ZAR</v>
          </cell>
          <cell r="L13" t="str">
            <v>SFP991-1LD A</v>
          </cell>
        </row>
        <row r="14">
          <cell r="E14" t="str">
            <v>6ES7590-1AF30-0AA0</v>
          </cell>
          <cell r="F14">
            <v>1</v>
          </cell>
          <cell r="G14" t="str">
            <v>Pieces</v>
          </cell>
          <cell r="H14">
            <v>1</v>
          </cell>
          <cell r="I14">
            <v>924</v>
          </cell>
          <cell r="J14">
            <v>924</v>
          </cell>
          <cell r="K14" t="str">
            <v>ZAR</v>
          </cell>
          <cell r="L14" t="str">
            <v>S7-1500, mounting rail 530 mm (20.9")</v>
          </cell>
        </row>
        <row r="15">
          <cell r="E15" t="str">
            <v>6ES7505-0KA00-0AB0</v>
          </cell>
          <cell r="F15">
            <v>1</v>
          </cell>
          <cell r="G15" t="str">
            <v>Pieces</v>
          </cell>
          <cell r="H15">
            <v>1</v>
          </cell>
          <cell r="I15">
            <v>5470</v>
          </cell>
          <cell r="J15">
            <v>5470</v>
          </cell>
          <cell r="K15" t="str">
            <v>ZAR</v>
          </cell>
          <cell r="L15" t="str">
            <v>S7-1500, PS 25W 24V DC</v>
          </cell>
        </row>
        <row r="16">
          <cell r="E16" t="str">
            <v>6ES7155-5AA00-0AC0</v>
          </cell>
          <cell r="F16">
            <v>1</v>
          </cell>
          <cell r="G16" t="str">
            <v>Pieces</v>
          </cell>
          <cell r="H16">
            <v>1</v>
          </cell>
          <cell r="I16">
            <v>12500</v>
          </cell>
          <cell r="J16">
            <v>12500</v>
          </cell>
          <cell r="K16" t="str">
            <v>ZAR</v>
          </cell>
          <cell r="L16" t="str">
            <v>ET 200MP, IM 155-5 PN HF</v>
          </cell>
        </row>
        <row r="17">
          <cell r="E17" t="str">
            <v>6ES7521-1BH00-0AB0</v>
          </cell>
          <cell r="F17">
            <v>5</v>
          </cell>
          <cell r="G17" t="str">
            <v>Pieces</v>
          </cell>
          <cell r="H17">
            <v>5</v>
          </cell>
          <cell r="I17">
            <v>5200</v>
          </cell>
          <cell r="J17">
            <v>26000</v>
          </cell>
          <cell r="K17" t="str">
            <v>ZAR</v>
          </cell>
          <cell r="L17" t="str">
            <v>S7-1500, DI 16x24VDC HF</v>
          </cell>
        </row>
        <row r="18">
          <cell r="E18" t="str">
            <v>6ES7592-1AM00-0XB0</v>
          </cell>
          <cell r="F18">
            <v>12</v>
          </cell>
          <cell r="G18" t="str">
            <v>Pieces</v>
          </cell>
          <cell r="H18">
            <v>12</v>
          </cell>
          <cell r="I18">
            <v>924</v>
          </cell>
          <cell r="J18">
            <v>11088</v>
          </cell>
          <cell r="K18" t="str">
            <v>ZAR</v>
          </cell>
          <cell r="L18" t="str">
            <v>Frontconnector Screw Type (35mm Mod.)</v>
          </cell>
        </row>
        <row r="19">
          <cell r="E19" t="str">
            <v>6ES7522-1BH01-0AB0</v>
          </cell>
          <cell r="F19">
            <v>5</v>
          </cell>
          <cell r="G19" t="str">
            <v>Pieces</v>
          </cell>
          <cell r="H19">
            <v>5</v>
          </cell>
          <cell r="I19">
            <v>5540</v>
          </cell>
          <cell r="J19">
            <v>27700</v>
          </cell>
          <cell r="K19" t="str">
            <v>ZAR</v>
          </cell>
          <cell r="L19" t="str">
            <v>S7-1500, DQ 16x24V DC/0.5A HF</v>
          </cell>
        </row>
        <row r="20">
          <cell r="E20" t="str">
            <v>6ES7531-7KF00-0AB0</v>
          </cell>
          <cell r="F20">
            <v>1</v>
          </cell>
          <cell r="G20" t="str">
            <v>Pieces</v>
          </cell>
          <cell r="H20">
            <v>1</v>
          </cell>
          <cell r="I20">
            <v>15700</v>
          </cell>
          <cell r="J20">
            <v>15700</v>
          </cell>
          <cell r="K20" t="str">
            <v>ZAR</v>
          </cell>
          <cell r="L20" t="str">
            <v>S7-1500, AI 8xU/I/RTD/TC ST</v>
          </cell>
        </row>
        <row r="21">
          <cell r="E21" t="str">
            <v>6ES7532-5HF00-0AB0</v>
          </cell>
          <cell r="F21">
            <v>1</v>
          </cell>
          <cell r="G21" t="str">
            <v>Pieces</v>
          </cell>
          <cell r="H21">
            <v>1</v>
          </cell>
          <cell r="I21">
            <v>19100</v>
          </cell>
          <cell r="J21">
            <v>19100</v>
          </cell>
          <cell r="K21" t="str">
            <v>ZAR</v>
          </cell>
          <cell r="L21" t="str">
            <v>S7-1500, AQ 8xU/I HS</v>
          </cell>
        </row>
        <row r="22">
          <cell r="E22" t="str">
            <v>6EP4348-7RB00-0AX0</v>
          </cell>
          <cell r="F22">
            <v>1</v>
          </cell>
          <cell r="G22" t="str">
            <v>Pieces</v>
          </cell>
          <cell r="H22">
            <v>1</v>
          </cell>
          <cell r="I22">
            <v>3930</v>
          </cell>
          <cell r="J22">
            <v>3930</v>
          </cell>
          <cell r="K22" t="str">
            <v>ZAR</v>
          </cell>
          <cell r="L22" t="str">
            <v>SITOP RED1200/DC24/48V/2X40A</v>
          </cell>
        </row>
        <row r="23">
          <cell r="E23" t="str">
            <v>6EP3437-7SB00-3AX0</v>
          </cell>
          <cell r="F23">
            <v>2</v>
          </cell>
          <cell r="G23" t="str">
            <v>Pieces</v>
          </cell>
          <cell r="H23">
            <v>2</v>
          </cell>
          <cell r="I23">
            <v>6750</v>
          </cell>
          <cell r="J23">
            <v>13500</v>
          </cell>
          <cell r="K23" t="str">
            <v>ZAR</v>
          </cell>
          <cell r="L23" t="str">
            <v>SITOP PSU6200/3AC/24VDC/40A</v>
          </cell>
        </row>
        <row r="24">
          <cell r="E24" t="str">
            <v>6GK5206-2GS00-2AC2</v>
          </cell>
          <cell r="F24">
            <v>1</v>
          </cell>
          <cell r="G24" t="str">
            <v>Pieces</v>
          </cell>
          <cell r="H24">
            <v>1</v>
          </cell>
          <cell r="I24">
            <v>27600</v>
          </cell>
          <cell r="J24">
            <v>27600</v>
          </cell>
          <cell r="K24" t="str">
            <v>ZAR</v>
          </cell>
          <cell r="L24" t="str">
            <v>SCALANCE XC206-2SFP G</v>
          </cell>
        </row>
        <row r="25">
          <cell r="E25" t="str">
            <v>6GK5991-1AF00-8GA0</v>
          </cell>
          <cell r="F25">
            <v>2</v>
          </cell>
          <cell r="G25" t="str">
            <v>Pieces</v>
          </cell>
          <cell r="H25">
            <v>2</v>
          </cell>
          <cell r="I25">
            <v>8190</v>
          </cell>
          <cell r="J25">
            <v>16380</v>
          </cell>
          <cell r="K25" t="str">
            <v>ZAR</v>
          </cell>
          <cell r="L25" t="str">
            <v>SFP991-1LD A</v>
          </cell>
        </row>
        <row r="26">
          <cell r="E26" t="str">
            <v>6ES7590-1AF30-0AA0</v>
          </cell>
          <cell r="F26">
            <v>1</v>
          </cell>
          <cell r="G26" t="str">
            <v>Pieces</v>
          </cell>
          <cell r="H26">
            <v>1</v>
          </cell>
          <cell r="I26">
            <v>924</v>
          </cell>
          <cell r="J26">
            <v>924</v>
          </cell>
          <cell r="K26" t="str">
            <v>ZAR</v>
          </cell>
          <cell r="L26" t="str">
            <v>S7-1500, mounting rail 530 mm (20.9")</v>
          </cell>
        </row>
        <row r="27">
          <cell r="E27" t="str">
            <v>6ES7505-0KA00-0AB0</v>
          </cell>
          <cell r="F27">
            <v>1</v>
          </cell>
          <cell r="G27" t="str">
            <v>Pieces</v>
          </cell>
          <cell r="H27">
            <v>1</v>
          </cell>
          <cell r="I27">
            <v>5470</v>
          </cell>
          <cell r="J27">
            <v>5470</v>
          </cell>
          <cell r="K27" t="str">
            <v>ZAR</v>
          </cell>
          <cell r="L27" t="str">
            <v>S7-1500, PS 25W 24V DC</v>
          </cell>
        </row>
        <row r="28">
          <cell r="E28" t="str">
            <v>6ES7155-5AA00-0AC0</v>
          </cell>
          <cell r="F28">
            <v>1</v>
          </cell>
          <cell r="G28" t="str">
            <v>Pieces</v>
          </cell>
          <cell r="H28">
            <v>1</v>
          </cell>
          <cell r="I28">
            <v>12500</v>
          </cell>
          <cell r="J28">
            <v>12500</v>
          </cell>
          <cell r="K28" t="str">
            <v>ZAR</v>
          </cell>
          <cell r="L28" t="str">
            <v>ET 200MP, IM 155-5 PN HF</v>
          </cell>
        </row>
        <row r="29">
          <cell r="E29" t="str">
            <v>6ES7521-1BH00-0AB0</v>
          </cell>
          <cell r="F29">
            <v>4</v>
          </cell>
          <cell r="G29" t="str">
            <v>Pieces</v>
          </cell>
          <cell r="H29">
            <v>4</v>
          </cell>
          <cell r="I29">
            <v>5200</v>
          </cell>
          <cell r="J29">
            <v>20800</v>
          </cell>
          <cell r="K29" t="str">
            <v>ZAR</v>
          </cell>
          <cell r="L29" t="str">
            <v>S7-1500, DI 16x24VDC HF</v>
          </cell>
        </row>
        <row r="30">
          <cell r="E30" t="str">
            <v>6ES7592-1AM00-0XB0</v>
          </cell>
          <cell r="F30">
            <v>12</v>
          </cell>
          <cell r="G30" t="str">
            <v>Pieces</v>
          </cell>
          <cell r="H30">
            <v>12</v>
          </cell>
          <cell r="I30">
            <v>924</v>
          </cell>
          <cell r="J30">
            <v>11088</v>
          </cell>
          <cell r="K30" t="str">
            <v>ZAR</v>
          </cell>
          <cell r="L30" t="str">
            <v>Frontconnector Screw Type (35mm Mod.)</v>
          </cell>
        </row>
        <row r="31">
          <cell r="E31" t="str">
            <v>6ES7522-1BH01-0AB0</v>
          </cell>
          <cell r="F31">
            <v>2</v>
          </cell>
          <cell r="G31" t="str">
            <v>Pieces</v>
          </cell>
          <cell r="H31">
            <v>2</v>
          </cell>
          <cell r="I31">
            <v>5540</v>
          </cell>
          <cell r="J31">
            <v>11080</v>
          </cell>
          <cell r="K31" t="str">
            <v>ZAR</v>
          </cell>
          <cell r="L31" t="str">
            <v>S7-1500, DQ 16x24V DC/0.5A HF</v>
          </cell>
        </row>
        <row r="32">
          <cell r="E32" t="str">
            <v>6ES7531-7KF00-0AB0</v>
          </cell>
          <cell r="F32">
            <v>4</v>
          </cell>
          <cell r="G32" t="str">
            <v>Pieces</v>
          </cell>
          <cell r="H32">
            <v>4</v>
          </cell>
          <cell r="I32">
            <v>15700</v>
          </cell>
          <cell r="J32">
            <v>62800</v>
          </cell>
          <cell r="K32" t="str">
            <v>ZAR</v>
          </cell>
          <cell r="L32" t="str">
            <v>S7-1500, AI 8xU/I/RTD/TC ST</v>
          </cell>
        </row>
        <row r="33">
          <cell r="E33" t="str">
            <v>6ES7532-5HF00-0AB0</v>
          </cell>
          <cell r="F33">
            <v>2</v>
          </cell>
          <cell r="G33" t="str">
            <v>Pieces</v>
          </cell>
          <cell r="H33">
            <v>2</v>
          </cell>
          <cell r="I33">
            <v>19100</v>
          </cell>
          <cell r="J33">
            <v>38200</v>
          </cell>
          <cell r="K33" t="str">
            <v>ZAR</v>
          </cell>
          <cell r="L33" t="str">
            <v>S7-1500, AQ 8xU/I HS</v>
          </cell>
        </row>
        <row r="34">
          <cell r="E34" t="str">
            <v>6EP3437-7SB00-3AX0</v>
          </cell>
          <cell r="F34">
            <v>2</v>
          </cell>
          <cell r="G34" t="str">
            <v>Pieces</v>
          </cell>
          <cell r="H34">
            <v>2</v>
          </cell>
          <cell r="I34">
            <v>6750</v>
          </cell>
          <cell r="J34">
            <v>13500</v>
          </cell>
          <cell r="K34" t="str">
            <v>ZAR</v>
          </cell>
          <cell r="L34" t="str">
            <v>SITOP PSU6200/3AC/24VDC/40A</v>
          </cell>
        </row>
        <row r="35">
          <cell r="E35" t="str">
            <v>6EP4348-7RB00-0AX0</v>
          </cell>
          <cell r="F35">
            <v>1</v>
          </cell>
          <cell r="G35" t="str">
            <v>Pieces</v>
          </cell>
          <cell r="H35">
            <v>1</v>
          </cell>
          <cell r="I35">
            <v>3930</v>
          </cell>
          <cell r="J35">
            <v>3930</v>
          </cell>
          <cell r="K35" t="str">
            <v>ZAR</v>
          </cell>
          <cell r="L35" t="str">
            <v>SITOP RED1200/DC24/48V/2X40A</v>
          </cell>
        </row>
        <row r="36">
          <cell r="E36" t="str">
            <v>6GK5206-2BS00-2AC2</v>
          </cell>
          <cell r="F36">
            <v>1</v>
          </cell>
          <cell r="G36" t="str">
            <v>Pieces</v>
          </cell>
          <cell r="H36">
            <v>1</v>
          </cell>
          <cell r="I36">
            <v>24900</v>
          </cell>
          <cell r="J36">
            <v>24900</v>
          </cell>
          <cell r="K36" t="str">
            <v>ZAR</v>
          </cell>
          <cell r="L36" t="str">
            <v>SCALANCE XC206-2SFP</v>
          </cell>
        </row>
        <row r="37">
          <cell r="E37" t="str">
            <v>6GK5991-1AD00-8AA0</v>
          </cell>
          <cell r="F37">
            <v>2</v>
          </cell>
          <cell r="G37" t="str">
            <v>Pieces</v>
          </cell>
          <cell r="H37">
            <v>2</v>
          </cell>
          <cell r="I37">
            <v>3660</v>
          </cell>
          <cell r="J37">
            <v>7320</v>
          </cell>
          <cell r="K37" t="str">
            <v>ZAR</v>
          </cell>
          <cell r="L37" t="str">
            <v>SFP991-1</v>
          </cell>
        </row>
        <row r="38">
          <cell r="E38" t="str">
            <v>6ES7590-1AE80-0AA0</v>
          </cell>
          <cell r="F38">
            <v>1</v>
          </cell>
          <cell r="G38" t="str">
            <v>Pieces</v>
          </cell>
          <cell r="H38">
            <v>1</v>
          </cell>
          <cell r="I38">
            <v>754</v>
          </cell>
          <cell r="J38">
            <v>754</v>
          </cell>
          <cell r="K38" t="str">
            <v>ZAR</v>
          </cell>
          <cell r="L38" t="str">
            <v>S7-1500, mounting rail  482.6 mm (19")</v>
          </cell>
        </row>
        <row r="39">
          <cell r="E39" t="str">
            <v>6ES7505-0KA00-0AB0</v>
          </cell>
          <cell r="F39">
            <v>1</v>
          </cell>
          <cell r="G39" t="str">
            <v>Pieces</v>
          </cell>
          <cell r="H39">
            <v>1</v>
          </cell>
          <cell r="I39">
            <v>5470</v>
          </cell>
          <cell r="J39">
            <v>5470</v>
          </cell>
          <cell r="K39" t="str">
            <v>ZAR</v>
          </cell>
          <cell r="L39" t="str">
            <v>S7-1500, PS 25W 24V DC</v>
          </cell>
        </row>
        <row r="40">
          <cell r="E40" t="str">
            <v>6ES7155-5AA00-0AC0</v>
          </cell>
          <cell r="F40">
            <v>1</v>
          </cell>
          <cell r="G40" t="str">
            <v>Pieces</v>
          </cell>
          <cell r="H40">
            <v>1</v>
          </cell>
          <cell r="I40">
            <v>12500</v>
          </cell>
          <cell r="J40">
            <v>12500</v>
          </cell>
          <cell r="K40" t="str">
            <v>ZAR</v>
          </cell>
          <cell r="L40" t="str">
            <v>ET 200MP, IM 155-5 PN HF</v>
          </cell>
        </row>
        <row r="41">
          <cell r="E41" t="str">
            <v>6ES7521-1BH00-0AB0</v>
          </cell>
          <cell r="F41">
            <v>2</v>
          </cell>
          <cell r="G41" t="str">
            <v>Pieces</v>
          </cell>
          <cell r="H41">
            <v>2</v>
          </cell>
          <cell r="I41">
            <v>5200</v>
          </cell>
          <cell r="J41">
            <v>10400</v>
          </cell>
          <cell r="K41" t="str">
            <v>ZAR</v>
          </cell>
          <cell r="L41" t="str">
            <v>S7-1500, DI 16x24VDC HF</v>
          </cell>
        </row>
        <row r="42">
          <cell r="E42" t="str">
            <v>6ES7592-1AM00-0XB0</v>
          </cell>
          <cell r="F42">
            <v>6</v>
          </cell>
          <cell r="G42" t="str">
            <v>Pieces</v>
          </cell>
          <cell r="H42">
            <v>6</v>
          </cell>
          <cell r="I42">
            <v>924</v>
          </cell>
          <cell r="J42">
            <v>5544</v>
          </cell>
          <cell r="K42" t="str">
            <v>ZAR</v>
          </cell>
          <cell r="L42" t="str">
            <v>Frontconnector Screw Type (35mm Mod.)</v>
          </cell>
        </row>
        <row r="43">
          <cell r="E43" t="str">
            <v>6ES7522-1BH01-0AB0</v>
          </cell>
          <cell r="F43">
            <v>1</v>
          </cell>
          <cell r="G43" t="str">
            <v>Pieces</v>
          </cell>
          <cell r="H43">
            <v>1</v>
          </cell>
          <cell r="I43">
            <v>5540</v>
          </cell>
          <cell r="J43">
            <v>5540</v>
          </cell>
          <cell r="K43" t="str">
            <v>ZAR</v>
          </cell>
          <cell r="L43" t="str">
            <v>S7-1500, DQ 16x24V DC/0.5A HF</v>
          </cell>
        </row>
        <row r="44">
          <cell r="E44" t="str">
            <v>6ES7531-7KF00-0AB0</v>
          </cell>
          <cell r="F44">
            <v>2</v>
          </cell>
          <cell r="G44" t="str">
            <v>Pieces</v>
          </cell>
          <cell r="H44">
            <v>2</v>
          </cell>
          <cell r="I44">
            <v>15700</v>
          </cell>
          <cell r="J44">
            <v>31400</v>
          </cell>
          <cell r="K44" t="str">
            <v>ZAR</v>
          </cell>
          <cell r="L44" t="str">
            <v>S7-1500, AI 8xU/I/RTD/TC ST</v>
          </cell>
        </row>
        <row r="45">
          <cell r="E45" t="str">
            <v>6ES7532-5HF00-0AB0</v>
          </cell>
          <cell r="F45">
            <v>1</v>
          </cell>
          <cell r="G45" t="str">
            <v>Pieces</v>
          </cell>
          <cell r="H45">
            <v>1</v>
          </cell>
          <cell r="I45">
            <v>19100</v>
          </cell>
          <cell r="J45">
            <v>19100</v>
          </cell>
          <cell r="K45" t="str">
            <v>ZAR</v>
          </cell>
          <cell r="L45" t="str">
            <v>S7-1500, AQ 8xU/I HS</v>
          </cell>
        </row>
        <row r="46">
          <cell r="E46" t="str">
            <v>6EP4348-7RB00-0AX0</v>
          </cell>
          <cell r="F46">
            <v>1</v>
          </cell>
          <cell r="G46" t="str">
            <v>Pieces</v>
          </cell>
          <cell r="H46">
            <v>1</v>
          </cell>
          <cell r="I46">
            <v>3930</v>
          </cell>
          <cell r="J46">
            <v>3930</v>
          </cell>
          <cell r="K46" t="str">
            <v>ZAR</v>
          </cell>
          <cell r="L46" t="str">
            <v>SITOP RED1200/DC24/48V/2X40A</v>
          </cell>
        </row>
        <row r="47">
          <cell r="E47" t="str">
            <v>6EP3437-7SB00-3AX0</v>
          </cell>
          <cell r="F47">
            <v>2</v>
          </cell>
          <cell r="G47" t="str">
            <v>Pieces</v>
          </cell>
          <cell r="H47">
            <v>2</v>
          </cell>
          <cell r="I47">
            <v>6750</v>
          </cell>
          <cell r="J47">
            <v>13500</v>
          </cell>
          <cell r="K47" t="str">
            <v>ZAR</v>
          </cell>
          <cell r="L47" t="str">
            <v>SITOP PSU6200/3AC/24VDC/40A</v>
          </cell>
        </row>
        <row r="48">
          <cell r="E48" t="str">
            <v>6GK5206-2BS00-2AC2</v>
          </cell>
          <cell r="F48">
            <v>1</v>
          </cell>
          <cell r="G48" t="str">
            <v>Pieces</v>
          </cell>
          <cell r="H48">
            <v>1</v>
          </cell>
          <cell r="I48">
            <v>24900</v>
          </cell>
          <cell r="J48">
            <v>24900</v>
          </cell>
          <cell r="K48" t="str">
            <v>ZAR</v>
          </cell>
          <cell r="L48" t="str">
            <v>SCALANCE XC206-2SFP</v>
          </cell>
        </row>
        <row r="49">
          <cell r="E49" t="str">
            <v>6GK5991-1AD00-8AA0</v>
          </cell>
          <cell r="F49">
            <v>2</v>
          </cell>
          <cell r="G49" t="str">
            <v>Pieces</v>
          </cell>
          <cell r="H49">
            <v>2</v>
          </cell>
          <cell r="I49">
            <v>3660</v>
          </cell>
          <cell r="J49">
            <v>7320</v>
          </cell>
          <cell r="K49" t="str">
            <v>ZAR</v>
          </cell>
          <cell r="L49" t="str">
            <v>SFP991-1</v>
          </cell>
        </row>
        <row r="50">
          <cell r="E50" t="str">
            <v>6ES5710-8MA11</v>
          </cell>
          <cell r="F50">
            <v>0</v>
          </cell>
          <cell r="G50" t="str">
            <v>Pieces</v>
          </cell>
          <cell r="H50">
            <v>0</v>
          </cell>
          <cell r="I50">
            <v>754</v>
          </cell>
          <cell r="J50">
            <v>0</v>
          </cell>
          <cell r="K50" t="str">
            <v>ZAR</v>
          </cell>
          <cell r="L50" t="str">
            <v>Stand.sectional Rail 35mm, Length 483mm</v>
          </cell>
        </row>
        <row r="51">
          <cell r="E51" t="str">
            <v>6ES7155-6AU01-0CN0</v>
          </cell>
          <cell r="F51">
            <v>1</v>
          </cell>
          <cell r="G51" t="str">
            <v>Pieces</v>
          </cell>
          <cell r="H51">
            <v>1</v>
          </cell>
          <cell r="I51">
            <v>7270</v>
          </cell>
          <cell r="J51">
            <v>7270</v>
          </cell>
          <cell r="K51" t="str">
            <v>ZAR</v>
          </cell>
          <cell r="L51" t="str">
            <v>ET 200SP, IM155-6PN/2 HF</v>
          </cell>
        </row>
        <row r="52">
          <cell r="E52" t="str">
            <v>6ES7193-6AG50-0AA0</v>
          </cell>
          <cell r="F52">
            <v>1</v>
          </cell>
          <cell r="G52" t="str">
            <v>Pieces</v>
          </cell>
          <cell r="H52">
            <v>1</v>
          </cell>
          <cell r="I52">
            <v>10500</v>
          </cell>
          <cell r="J52">
            <v>10500</v>
          </cell>
          <cell r="K52" t="str">
            <v>ZAR</v>
          </cell>
          <cell r="L52" t="str">
            <v>SIMATIC Busadapter BA 2xLC-LD</v>
          </cell>
        </row>
        <row r="53">
          <cell r="E53" t="str">
            <v>6ES7134-6GF00-0AA1</v>
          </cell>
          <cell r="F53">
            <v>6</v>
          </cell>
          <cell r="G53" t="str">
            <v>Pieces</v>
          </cell>
          <cell r="H53">
            <v>6</v>
          </cell>
          <cell r="I53">
            <v>5770</v>
          </cell>
          <cell r="J53">
            <v>34620</v>
          </cell>
          <cell r="K53" t="str">
            <v>ZAR</v>
          </cell>
          <cell r="L53" t="str">
            <v>ET 200SP, AI 8XI 2-/4-Wire Basic</v>
          </cell>
        </row>
        <row r="54">
          <cell r="E54" t="str">
            <v>6ES7193-6BP20-0DA0</v>
          </cell>
          <cell r="F54">
            <v>4</v>
          </cell>
          <cell r="G54" t="str">
            <v>Pieces</v>
          </cell>
          <cell r="H54">
            <v>4</v>
          </cell>
          <cell r="I54">
            <v>800</v>
          </cell>
          <cell r="J54">
            <v>3200</v>
          </cell>
          <cell r="K54" t="str">
            <v>ZAR</v>
          </cell>
          <cell r="L54" t="str">
            <v>BaseUnit Type A0, BU15-P16+A10+2D</v>
          </cell>
        </row>
        <row r="55">
          <cell r="E55" t="str">
            <v>6ES7193-6BP20-0BA0</v>
          </cell>
          <cell r="F55">
            <v>12</v>
          </cell>
          <cell r="G55" t="str">
            <v>Pieces</v>
          </cell>
          <cell r="H55">
            <v>12</v>
          </cell>
          <cell r="I55">
            <v>508</v>
          </cell>
          <cell r="J55">
            <v>6096</v>
          </cell>
          <cell r="K55" t="str">
            <v>ZAR</v>
          </cell>
          <cell r="L55" t="str">
            <v>BaseUnit Type A0, BU15-P16+A10+2B</v>
          </cell>
        </row>
        <row r="56">
          <cell r="E56" t="str">
            <v>6ES7135-6HD00-0BA1</v>
          </cell>
          <cell r="F56">
            <v>8</v>
          </cell>
          <cell r="G56" t="str">
            <v>Pieces</v>
          </cell>
          <cell r="H56">
            <v>8</v>
          </cell>
          <cell r="I56">
            <v>5540</v>
          </cell>
          <cell r="J56">
            <v>44320</v>
          </cell>
          <cell r="K56" t="str">
            <v>ZAR</v>
          </cell>
          <cell r="L56" t="str">
            <v>ET 200SP, AQ 4xU/I ST</v>
          </cell>
        </row>
        <row r="57">
          <cell r="E57" t="str">
            <v>6ES7131-6BH01-0BA0</v>
          </cell>
          <cell r="F57">
            <v>1</v>
          </cell>
          <cell r="G57" t="str">
            <v>Pieces</v>
          </cell>
          <cell r="H57">
            <v>1</v>
          </cell>
          <cell r="I57">
            <v>2160</v>
          </cell>
          <cell r="J57">
            <v>2160</v>
          </cell>
          <cell r="K57" t="str">
            <v>ZAR</v>
          </cell>
          <cell r="L57" t="str">
            <v>ET 200SP, DI 16x 24V DC ST, PU 1</v>
          </cell>
        </row>
        <row r="58">
          <cell r="E58" t="str">
            <v>6ES7132-6BH01-0BA0</v>
          </cell>
          <cell r="F58">
            <v>1</v>
          </cell>
          <cell r="G58" t="str">
            <v>Pieces</v>
          </cell>
          <cell r="H58">
            <v>1</v>
          </cell>
          <cell r="I58">
            <v>2510</v>
          </cell>
          <cell r="J58">
            <v>2510</v>
          </cell>
          <cell r="K58" t="str">
            <v>ZAR</v>
          </cell>
          <cell r="L58" t="str">
            <v>ET 200SP, DQ 16x 24V DC/0,5A ST, PU 1</v>
          </cell>
        </row>
        <row r="59">
          <cell r="E59" t="str">
            <v>6EP4348-7RB00-0AX0</v>
          </cell>
          <cell r="F59">
            <v>1</v>
          </cell>
          <cell r="G59" t="str">
            <v>Pieces</v>
          </cell>
          <cell r="H59">
            <v>1</v>
          </cell>
          <cell r="I59">
            <v>3930</v>
          </cell>
          <cell r="J59">
            <v>3930</v>
          </cell>
          <cell r="K59" t="str">
            <v>ZAR</v>
          </cell>
          <cell r="L59" t="str">
            <v>SITOP RED1200/DC24/48V/2X40A</v>
          </cell>
        </row>
        <row r="60">
          <cell r="E60" t="str">
            <v>6EP3437-7SB00-3AX0</v>
          </cell>
          <cell r="F60">
            <v>2</v>
          </cell>
          <cell r="G60" t="str">
            <v>Pieces</v>
          </cell>
          <cell r="H60">
            <v>2</v>
          </cell>
          <cell r="I60">
            <v>6750</v>
          </cell>
          <cell r="J60">
            <v>13500</v>
          </cell>
          <cell r="K60" t="str">
            <v>ZAR</v>
          </cell>
          <cell r="L60" t="str">
            <v>SITOP PSU6200/3AC/24VDC/40A</v>
          </cell>
        </row>
        <row r="61">
          <cell r="E61" t="str">
            <v>6ES5710-8MA11</v>
          </cell>
          <cell r="F61">
            <v>0</v>
          </cell>
          <cell r="G61" t="str">
            <v>Pieces</v>
          </cell>
          <cell r="H61">
            <v>0</v>
          </cell>
          <cell r="I61">
            <v>754</v>
          </cell>
          <cell r="J61">
            <v>0</v>
          </cell>
          <cell r="K61" t="str">
            <v>ZAR</v>
          </cell>
          <cell r="L61" t="str">
            <v>Stand.sectional Rail 35mm, Length 483mm</v>
          </cell>
        </row>
        <row r="62">
          <cell r="E62" t="str">
            <v>6ES7155-6AU01-0CN0</v>
          </cell>
          <cell r="F62">
            <v>1</v>
          </cell>
          <cell r="G62" t="str">
            <v>Pieces</v>
          </cell>
          <cell r="H62">
            <v>1</v>
          </cell>
          <cell r="I62">
            <v>7270</v>
          </cell>
          <cell r="J62">
            <v>7270</v>
          </cell>
          <cell r="K62" t="str">
            <v>ZAR</v>
          </cell>
          <cell r="L62" t="str">
            <v>ET 200SP, IM155-6PN/2 HF</v>
          </cell>
        </row>
        <row r="63">
          <cell r="E63" t="str">
            <v>6ES7193-6AG50-0AA0</v>
          </cell>
          <cell r="F63">
            <v>1</v>
          </cell>
          <cell r="G63" t="str">
            <v>Pieces</v>
          </cell>
          <cell r="H63">
            <v>1</v>
          </cell>
          <cell r="I63">
            <v>10500</v>
          </cell>
          <cell r="J63">
            <v>10500</v>
          </cell>
          <cell r="K63" t="str">
            <v>ZAR</v>
          </cell>
          <cell r="L63" t="str">
            <v>SIMATIC Busadapter BA 2xLC-LD</v>
          </cell>
        </row>
        <row r="64">
          <cell r="E64" t="str">
            <v>6ES7134-6GF00-0AA1</v>
          </cell>
          <cell r="F64">
            <v>1</v>
          </cell>
          <cell r="G64" t="str">
            <v>Pieces</v>
          </cell>
          <cell r="H64">
            <v>1</v>
          </cell>
          <cell r="I64">
            <v>5770</v>
          </cell>
          <cell r="J64">
            <v>5770</v>
          </cell>
          <cell r="K64" t="str">
            <v>ZAR</v>
          </cell>
          <cell r="L64" t="str">
            <v>ET 200SP, AI 8XI 2-/4-Wire Basic</v>
          </cell>
        </row>
        <row r="65">
          <cell r="E65" t="str">
            <v>6ES7193-6BP20-0DA0</v>
          </cell>
          <cell r="F65">
            <v>4</v>
          </cell>
          <cell r="G65" t="str">
            <v>Pieces</v>
          </cell>
          <cell r="H65">
            <v>4</v>
          </cell>
          <cell r="I65">
            <v>800</v>
          </cell>
          <cell r="J65">
            <v>3200</v>
          </cell>
          <cell r="K65" t="str">
            <v>ZAR</v>
          </cell>
          <cell r="L65" t="str">
            <v>BaseUnit Type A0, BU15-P16+A10+2D</v>
          </cell>
        </row>
        <row r="66">
          <cell r="E66" t="str">
            <v>6ES7135-6HD00-0BA1</v>
          </cell>
          <cell r="F66">
            <v>2</v>
          </cell>
          <cell r="G66" t="str">
            <v>Pieces</v>
          </cell>
          <cell r="H66">
            <v>2</v>
          </cell>
          <cell r="I66">
            <v>5540</v>
          </cell>
          <cell r="J66">
            <v>11080</v>
          </cell>
          <cell r="K66" t="str">
            <v>ZAR</v>
          </cell>
          <cell r="L66" t="str">
            <v>ET 200SP, AQ 4xU/I ST</v>
          </cell>
        </row>
        <row r="67">
          <cell r="E67" t="str">
            <v>6ES7193-6BP20-0BA0</v>
          </cell>
          <cell r="F67">
            <v>9</v>
          </cell>
          <cell r="G67" t="str">
            <v>Pieces</v>
          </cell>
          <cell r="H67">
            <v>9</v>
          </cell>
          <cell r="I67">
            <v>508</v>
          </cell>
          <cell r="J67">
            <v>4572</v>
          </cell>
          <cell r="K67" t="str">
            <v>ZAR</v>
          </cell>
          <cell r="L67" t="str">
            <v>BaseUnit Type A0, BU15-P16+A10+2B</v>
          </cell>
        </row>
        <row r="68">
          <cell r="E68" t="str">
            <v>6ES7131-6BH01-0BA0</v>
          </cell>
          <cell r="F68">
            <v>5</v>
          </cell>
          <cell r="G68" t="str">
            <v>Pieces</v>
          </cell>
          <cell r="H68">
            <v>5</v>
          </cell>
          <cell r="I68">
            <v>2160</v>
          </cell>
          <cell r="J68">
            <v>10800</v>
          </cell>
          <cell r="K68" t="str">
            <v>ZAR</v>
          </cell>
          <cell r="L68" t="str">
            <v>ET 200SP, DI 16x 24V DC ST, PU 1</v>
          </cell>
        </row>
        <row r="69">
          <cell r="E69" t="str">
            <v>6ES7132-6BH01-0BA0</v>
          </cell>
          <cell r="F69">
            <v>5</v>
          </cell>
          <cell r="G69" t="str">
            <v>Pieces</v>
          </cell>
          <cell r="H69">
            <v>5</v>
          </cell>
          <cell r="I69">
            <v>2510</v>
          </cell>
          <cell r="J69">
            <v>12550</v>
          </cell>
          <cell r="K69" t="str">
            <v>ZAR</v>
          </cell>
          <cell r="L69" t="str">
            <v>ET 200SP, DQ 16x 24V DC/0,5A ST, PU 1</v>
          </cell>
        </row>
        <row r="70">
          <cell r="E70" t="str">
            <v>6EP4348-7RB00-0AX0</v>
          </cell>
          <cell r="F70">
            <v>1</v>
          </cell>
          <cell r="G70" t="str">
            <v>Pieces</v>
          </cell>
          <cell r="H70">
            <v>1</v>
          </cell>
          <cell r="I70">
            <v>3930</v>
          </cell>
          <cell r="J70">
            <v>3930</v>
          </cell>
          <cell r="K70" t="str">
            <v>ZAR</v>
          </cell>
          <cell r="L70" t="str">
            <v>SITOP RED1200/DC24/48V/2X40A</v>
          </cell>
        </row>
        <row r="71">
          <cell r="E71" t="str">
            <v>6EP3437-7SB00-3AX0</v>
          </cell>
          <cell r="F71">
            <v>2</v>
          </cell>
          <cell r="G71" t="str">
            <v>Pieces</v>
          </cell>
          <cell r="H71">
            <v>2</v>
          </cell>
          <cell r="I71">
            <v>6750</v>
          </cell>
          <cell r="J71">
            <v>13500</v>
          </cell>
          <cell r="K71" t="str">
            <v>ZAR</v>
          </cell>
          <cell r="L71" t="str">
            <v>SITOP PSU6200/3AC/24VDC/40A</v>
          </cell>
        </row>
        <row r="72">
          <cell r="E72" t="str">
            <v>6ES5710-8MA11</v>
          </cell>
          <cell r="F72">
            <v>0</v>
          </cell>
          <cell r="G72" t="str">
            <v>Pieces</v>
          </cell>
          <cell r="H72">
            <v>0</v>
          </cell>
          <cell r="I72">
            <v>754</v>
          </cell>
          <cell r="J72">
            <v>0</v>
          </cell>
          <cell r="K72" t="str">
            <v>ZAR</v>
          </cell>
          <cell r="L72" t="str">
            <v>Stand.sectional Rail 35mm, Length 483mm</v>
          </cell>
        </row>
        <row r="73">
          <cell r="E73" t="str">
            <v>6ES7155-6AU01-0CN0</v>
          </cell>
          <cell r="F73">
            <v>1</v>
          </cell>
          <cell r="G73" t="str">
            <v>Pieces</v>
          </cell>
          <cell r="H73">
            <v>1</v>
          </cell>
          <cell r="I73">
            <v>7270</v>
          </cell>
          <cell r="J73">
            <v>7270</v>
          </cell>
          <cell r="K73" t="str">
            <v>ZAR</v>
          </cell>
          <cell r="L73" t="str">
            <v>ET 200SP, IM155-6PN/2 HF</v>
          </cell>
        </row>
        <row r="74">
          <cell r="E74" t="str">
            <v>6ES7193-6AG50-0AA0</v>
          </cell>
          <cell r="F74">
            <v>1</v>
          </cell>
          <cell r="G74" t="str">
            <v>Pieces</v>
          </cell>
          <cell r="H74">
            <v>1</v>
          </cell>
          <cell r="I74">
            <v>10500</v>
          </cell>
          <cell r="J74">
            <v>10500</v>
          </cell>
          <cell r="K74" t="str">
            <v>ZAR</v>
          </cell>
          <cell r="L74" t="str">
            <v>SIMATIC Busadapter BA 2xLC-LD</v>
          </cell>
        </row>
        <row r="75">
          <cell r="E75" t="str">
            <v>6ES7134-6GF00-0AA1</v>
          </cell>
          <cell r="F75">
            <v>4</v>
          </cell>
          <cell r="G75" t="str">
            <v>Pieces</v>
          </cell>
          <cell r="H75">
            <v>4</v>
          </cell>
          <cell r="I75">
            <v>5770</v>
          </cell>
          <cell r="J75">
            <v>23080</v>
          </cell>
          <cell r="K75" t="str">
            <v>ZAR</v>
          </cell>
          <cell r="L75" t="str">
            <v>ET 200SP, AI 8XI 2-/4-Wire Basic</v>
          </cell>
        </row>
        <row r="76">
          <cell r="E76" t="str">
            <v>6ES7193-6BP20-0DA0</v>
          </cell>
          <cell r="F76">
            <v>4</v>
          </cell>
          <cell r="G76" t="str">
            <v>Pieces</v>
          </cell>
          <cell r="H76">
            <v>4</v>
          </cell>
          <cell r="I76">
            <v>800</v>
          </cell>
          <cell r="J76">
            <v>3200</v>
          </cell>
          <cell r="K76" t="str">
            <v>ZAR</v>
          </cell>
          <cell r="L76" t="str">
            <v>BaseUnit Type A0, BU15-P16+A10+2D</v>
          </cell>
        </row>
        <row r="77">
          <cell r="E77" t="str">
            <v>6ES7193-6BP20-0BA0</v>
          </cell>
          <cell r="F77">
            <v>10</v>
          </cell>
          <cell r="G77" t="str">
            <v>Pieces</v>
          </cell>
          <cell r="H77">
            <v>10</v>
          </cell>
          <cell r="I77">
            <v>508</v>
          </cell>
          <cell r="J77">
            <v>5080</v>
          </cell>
          <cell r="K77" t="str">
            <v>ZAR</v>
          </cell>
          <cell r="L77" t="str">
            <v>BaseUnit Type A0, BU15-P16+A10+2B</v>
          </cell>
        </row>
        <row r="78">
          <cell r="E78" t="str">
            <v>6ES7135-6HD00-0BA1</v>
          </cell>
          <cell r="F78">
            <v>4</v>
          </cell>
          <cell r="G78" t="str">
            <v>Pieces</v>
          </cell>
          <cell r="H78">
            <v>4</v>
          </cell>
          <cell r="I78">
            <v>5540</v>
          </cell>
          <cell r="J78">
            <v>22160</v>
          </cell>
          <cell r="K78" t="str">
            <v>ZAR</v>
          </cell>
          <cell r="L78" t="str">
            <v>ET 200SP, AQ 4xU/I ST</v>
          </cell>
        </row>
        <row r="79">
          <cell r="E79" t="str">
            <v>6ES7131-6BH01-0BA0</v>
          </cell>
          <cell r="F79">
            <v>4</v>
          </cell>
          <cell r="G79" t="str">
            <v>Pieces</v>
          </cell>
          <cell r="H79">
            <v>4</v>
          </cell>
          <cell r="I79">
            <v>2160</v>
          </cell>
          <cell r="J79">
            <v>8640</v>
          </cell>
          <cell r="K79" t="str">
            <v>ZAR</v>
          </cell>
          <cell r="L79" t="str">
            <v>ET 200SP, DI 16x 24V DC ST, PU 1</v>
          </cell>
        </row>
        <row r="80">
          <cell r="E80" t="str">
            <v>6ES7132-6BH01-0BA0</v>
          </cell>
          <cell r="F80">
            <v>2</v>
          </cell>
          <cell r="G80" t="str">
            <v>Pieces</v>
          </cell>
          <cell r="H80">
            <v>2</v>
          </cell>
          <cell r="I80">
            <v>2510</v>
          </cell>
          <cell r="J80">
            <v>5020</v>
          </cell>
          <cell r="K80" t="str">
            <v>ZAR</v>
          </cell>
          <cell r="L80" t="str">
            <v>ET 200SP, DQ 16x 24V DC/0,5A ST, PU 1</v>
          </cell>
        </row>
        <row r="81">
          <cell r="E81" t="str">
            <v>6EP4348-7RB00-0AX0</v>
          </cell>
          <cell r="F81">
            <v>1</v>
          </cell>
          <cell r="G81" t="str">
            <v>Pieces</v>
          </cell>
          <cell r="H81">
            <v>1</v>
          </cell>
          <cell r="I81">
            <v>3930</v>
          </cell>
          <cell r="J81">
            <v>3930</v>
          </cell>
          <cell r="K81" t="str">
            <v>ZAR</v>
          </cell>
          <cell r="L81" t="str">
            <v>SITOP RED1200/DC24/48V/2X40A</v>
          </cell>
        </row>
        <row r="82">
          <cell r="E82" t="str">
            <v>6EP3437-7SB00-3AX0</v>
          </cell>
          <cell r="F82">
            <v>2</v>
          </cell>
          <cell r="G82" t="str">
            <v>Pieces</v>
          </cell>
          <cell r="H82">
            <v>2</v>
          </cell>
          <cell r="I82">
            <v>6750</v>
          </cell>
          <cell r="J82">
            <v>13500</v>
          </cell>
          <cell r="K82" t="str">
            <v>ZAR</v>
          </cell>
          <cell r="L82" t="str">
            <v>SITOP PSU6200/3AC/24VDC/40A</v>
          </cell>
        </row>
        <row r="83">
          <cell r="E83" t="str">
            <v>6ES5710-8MA11</v>
          </cell>
          <cell r="F83">
            <v>0</v>
          </cell>
          <cell r="G83" t="str">
            <v>Pieces</v>
          </cell>
          <cell r="H83">
            <v>0</v>
          </cell>
          <cell r="I83">
            <v>754</v>
          </cell>
          <cell r="J83">
            <v>0</v>
          </cell>
          <cell r="K83" t="str">
            <v>ZAR</v>
          </cell>
          <cell r="L83" t="str">
            <v>Stand.sectional Rail 35mm, Length 483mm</v>
          </cell>
        </row>
        <row r="84">
          <cell r="E84" t="str">
            <v>6ES7155-6AU01-0CN0</v>
          </cell>
          <cell r="F84">
            <v>1</v>
          </cell>
          <cell r="G84" t="str">
            <v>Pieces</v>
          </cell>
          <cell r="H84">
            <v>1</v>
          </cell>
          <cell r="I84">
            <v>7270</v>
          </cell>
          <cell r="J84">
            <v>7270</v>
          </cell>
          <cell r="K84" t="str">
            <v>ZAR</v>
          </cell>
          <cell r="L84" t="str">
            <v>ET 200SP, IM155-6PN/2 HF</v>
          </cell>
        </row>
        <row r="85">
          <cell r="E85" t="str">
            <v>6ES7193-6AG50-0AA0</v>
          </cell>
          <cell r="F85">
            <v>1</v>
          </cell>
          <cell r="G85" t="str">
            <v>Pieces</v>
          </cell>
          <cell r="H85">
            <v>1</v>
          </cell>
          <cell r="I85">
            <v>10500</v>
          </cell>
          <cell r="J85">
            <v>10500</v>
          </cell>
          <cell r="K85" t="str">
            <v>ZAR</v>
          </cell>
          <cell r="L85" t="str">
            <v>SIMATIC Busadapter BA 2xLC-LD</v>
          </cell>
        </row>
        <row r="86">
          <cell r="E86" t="str">
            <v>6ES7134-6GF00-0AA1</v>
          </cell>
          <cell r="F86">
            <v>2</v>
          </cell>
          <cell r="G86" t="str">
            <v>Pieces</v>
          </cell>
          <cell r="H86">
            <v>2</v>
          </cell>
          <cell r="I86">
            <v>5770</v>
          </cell>
          <cell r="J86">
            <v>11540</v>
          </cell>
          <cell r="K86" t="str">
            <v>ZAR</v>
          </cell>
          <cell r="L86" t="str">
            <v>ET 200SP, AI 8XI 2-/4-Wire Basic</v>
          </cell>
        </row>
        <row r="87">
          <cell r="E87" t="str">
            <v>6ES7193-6BP20-0DA0</v>
          </cell>
          <cell r="F87">
            <v>4</v>
          </cell>
          <cell r="G87" t="str">
            <v>Pieces</v>
          </cell>
          <cell r="H87">
            <v>4</v>
          </cell>
          <cell r="I87">
            <v>800</v>
          </cell>
          <cell r="J87">
            <v>3200</v>
          </cell>
          <cell r="K87" t="str">
            <v>ZAR</v>
          </cell>
          <cell r="L87" t="str">
            <v>BaseUnit Type A0, BU15-P16+A10+2D</v>
          </cell>
        </row>
        <row r="88">
          <cell r="E88" t="str">
            <v>6ES7193-6BP20-0BA0</v>
          </cell>
          <cell r="F88">
            <v>3</v>
          </cell>
          <cell r="G88" t="str">
            <v>Pieces</v>
          </cell>
          <cell r="H88">
            <v>3</v>
          </cell>
          <cell r="I88">
            <v>508</v>
          </cell>
          <cell r="J88">
            <v>1524</v>
          </cell>
          <cell r="K88" t="str">
            <v>ZAR</v>
          </cell>
          <cell r="L88" t="str">
            <v>BaseUnit Type A0, BU15-P16+A10+2B</v>
          </cell>
        </row>
        <row r="89">
          <cell r="E89" t="str">
            <v>6ES7135-6HD00-0BA1</v>
          </cell>
          <cell r="F89">
            <v>2</v>
          </cell>
          <cell r="G89" t="str">
            <v>Pieces</v>
          </cell>
          <cell r="H89">
            <v>2</v>
          </cell>
          <cell r="I89">
            <v>5540</v>
          </cell>
          <cell r="J89">
            <v>11080</v>
          </cell>
          <cell r="K89" t="str">
            <v>ZAR</v>
          </cell>
          <cell r="L89" t="str">
            <v>ET 200SP, AQ 4xU/I ST</v>
          </cell>
        </row>
        <row r="90">
          <cell r="E90" t="str">
            <v>6ES7131-6BH01-0BA0</v>
          </cell>
          <cell r="F90">
            <v>2</v>
          </cell>
          <cell r="G90" t="str">
            <v>Pieces</v>
          </cell>
          <cell r="H90">
            <v>2</v>
          </cell>
          <cell r="I90">
            <v>2160</v>
          </cell>
          <cell r="J90">
            <v>4320</v>
          </cell>
          <cell r="K90" t="str">
            <v>ZAR</v>
          </cell>
          <cell r="L90" t="str">
            <v>ET 200SP, DI 16x 24V DC ST, PU 1</v>
          </cell>
        </row>
        <row r="91">
          <cell r="E91" t="str">
            <v>6ES7132-6BH01-0BA0</v>
          </cell>
          <cell r="F91">
            <v>1</v>
          </cell>
          <cell r="G91" t="str">
            <v>Pieces</v>
          </cell>
          <cell r="H91">
            <v>1</v>
          </cell>
          <cell r="I91">
            <v>2510</v>
          </cell>
          <cell r="J91">
            <v>2510</v>
          </cell>
          <cell r="K91" t="str">
            <v>ZAR</v>
          </cell>
          <cell r="L91" t="str">
            <v>ET 200SP, DQ 16x 24V DC/0,5A ST, PU 1</v>
          </cell>
        </row>
        <row r="92">
          <cell r="E92" t="str">
            <v>6EP4348-7RB00-0AX0</v>
          </cell>
          <cell r="F92">
            <v>1</v>
          </cell>
          <cell r="G92" t="str">
            <v>Pieces</v>
          </cell>
          <cell r="H92">
            <v>1</v>
          </cell>
          <cell r="I92">
            <v>3930</v>
          </cell>
          <cell r="J92">
            <v>3930</v>
          </cell>
          <cell r="K92" t="str">
            <v>ZAR</v>
          </cell>
          <cell r="L92" t="str">
            <v>SITOP RED1200/DC24/48V/2X40A</v>
          </cell>
        </row>
        <row r="93">
          <cell r="E93" t="str">
            <v>6EP3437-7SB00-3AX0</v>
          </cell>
          <cell r="F93">
            <v>2</v>
          </cell>
          <cell r="G93" t="str">
            <v>Pieces</v>
          </cell>
          <cell r="H93">
            <v>2</v>
          </cell>
          <cell r="I93">
            <v>6750</v>
          </cell>
          <cell r="J93">
            <v>13500</v>
          </cell>
          <cell r="K93" t="str">
            <v>ZAR</v>
          </cell>
          <cell r="L93" t="str">
            <v>SITOP PSU6200/3AC/24VDC/40A</v>
          </cell>
        </row>
        <row r="94">
          <cell r="E94" t="str">
            <v>6ES7590-1AE80-0AA0</v>
          </cell>
          <cell r="F94">
            <v>1</v>
          </cell>
          <cell r="G94" t="str">
            <v>Pieces</v>
          </cell>
          <cell r="H94">
            <v>1</v>
          </cell>
          <cell r="I94">
            <v>754</v>
          </cell>
          <cell r="J94">
            <v>754</v>
          </cell>
          <cell r="K94" t="str">
            <v>ZAR</v>
          </cell>
          <cell r="L94" t="str">
            <v>S7-1500, mounting rail  482.6 mm (19")</v>
          </cell>
        </row>
        <row r="95">
          <cell r="E95" t="str">
            <v>6EP1333-4BA00</v>
          </cell>
          <cell r="F95">
            <v>1</v>
          </cell>
          <cell r="G95" t="str">
            <v>Pieces</v>
          </cell>
          <cell r="H95">
            <v>1</v>
          </cell>
          <cell r="I95">
            <v>3610</v>
          </cell>
          <cell r="J95">
            <v>3610</v>
          </cell>
          <cell r="K95" t="str">
            <v>ZAR</v>
          </cell>
          <cell r="L95" t="str">
            <v>SIMATIC PM1507/1AC/24VDC/8A</v>
          </cell>
        </row>
        <row r="96">
          <cell r="E96" t="str">
            <v>6ES7505-0KA00-0AB0</v>
          </cell>
          <cell r="F96">
            <v>1</v>
          </cell>
          <cell r="G96" t="str">
            <v>Pieces</v>
          </cell>
          <cell r="H96">
            <v>1</v>
          </cell>
          <cell r="I96">
            <v>5470</v>
          </cell>
          <cell r="J96">
            <v>5470</v>
          </cell>
          <cell r="K96" t="str">
            <v>ZAR</v>
          </cell>
          <cell r="L96" t="str">
            <v>S7-1500, PS 25W 24V DC</v>
          </cell>
        </row>
        <row r="97">
          <cell r="E97" t="str">
            <v>6ES7518-4AP00-0AB0</v>
          </cell>
          <cell r="F97">
            <v>1</v>
          </cell>
          <cell r="G97" t="str">
            <v>Pieces</v>
          </cell>
          <cell r="H97">
            <v>1</v>
          </cell>
          <cell r="I97">
            <v>194000</v>
          </cell>
          <cell r="J97">
            <v>194000</v>
          </cell>
          <cell r="K97" t="str">
            <v>ZAR</v>
          </cell>
          <cell r="L97" t="str">
            <v>CPU 1518-4 PN/DP, 6 MB Prog., 60MB Data</v>
          </cell>
        </row>
        <row r="98">
          <cell r="E98" t="str">
            <v>6ES7954-8LT03-0AA0</v>
          </cell>
          <cell r="F98">
            <v>1</v>
          </cell>
          <cell r="G98" t="str">
            <v>Unit</v>
          </cell>
          <cell r="H98">
            <v>1</v>
          </cell>
          <cell r="I98">
            <v>25400</v>
          </cell>
          <cell r="J98">
            <v>25400</v>
          </cell>
          <cell r="K98" t="str">
            <v>ZAR</v>
          </cell>
          <cell r="L98" t="str">
            <v>SIMATIC S7 Memory Card, 32 GB</v>
          </cell>
        </row>
        <row r="99">
          <cell r="E99" t="str">
            <v>6GK7543-1AX00-0XE0</v>
          </cell>
          <cell r="F99">
            <v>3</v>
          </cell>
          <cell r="G99" t="str">
            <v>Pieces</v>
          </cell>
          <cell r="H99">
            <v>3</v>
          </cell>
          <cell r="I99">
            <v>52900</v>
          </cell>
          <cell r="J99">
            <v>158700</v>
          </cell>
          <cell r="K99" t="str">
            <v>ZAR</v>
          </cell>
          <cell r="L99" t="str">
            <v>S7-1500, CP 1543-1</v>
          </cell>
        </row>
        <row r="100">
          <cell r="E100">
            <v>0</v>
          </cell>
          <cell r="F100">
            <v>0</v>
          </cell>
          <cell r="G100">
            <v>0</v>
          </cell>
          <cell r="H100">
            <v>0</v>
          </cell>
          <cell r="I100">
            <v>0</v>
          </cell>
          <cell r="J100">
            <v>0</v>
          </cell>
          <cell r="K100">
            <v>0</v>
          </cell>
          <cell r="L100">
            <v>0</v>
          </cell>
        </row>
        <row r="101">
          <cell r="E101">
            <v>0</v>
          </cell>
          <cell r="F101">
            <v>0</v>
          </cell>
          <cell r="G101">
            <v>0</v>
          </cell>
          <cell r="H101">
            <v>0</v>
          </cell>
          <cell r="I101">
            <v>0</v>
          </cell>
          <cell r="J101">
            <v>0</v>
          </cell>
          <cell r="K101">
            <v>0</v>
          </cell>
          <cell r="L101">
            <v>0</v>
          </cell>
        </row>
        <row r="102">
          <cell r="E102">
            <v>0</v>
          </cell>
          <cell r="F102">
            <v>0</v>
          </cell>
          <cell r="G102">
            <v>0</v>
          </cell>
          <cell r="H102">
            <v>0</v>
          </cell>
          <cell r="I102">
            <v>0</v>
          </cell>
          <cell r="J102">
            <v>0</v>
          </cell>
          <cell r="K102">
            <v>0</v>
          </cell>
          <cell r="L102">
            <v>0</v>
          </cell>
        </row>
        <row r="103">
          <cell r="E103">
            <v>0</v>
          </cell>
          <cell r="F103">
            <v>0</v>
          </cell>
          <cell r="G103">
            <v>0</v>
          </cell>
          <cell r="H103">
            <v>0</v>
          </cell>
          <cell r="I103">
            <v>0</v>
          </cell>
          <cell r="J103">
            <v>0</v>
          </cell>
          <cell r="K103">
            <v>0</v>
          </cell>
          <cell r="L103">
            <v>0</v>
          </cell>
        </row>
        <row r="104">
          <cell r="E104">
            <v>0</v>
          </cell>
          <cell r="F104">
            <v>0</v>
          </cell>
          <cell r="G104">
            <v>0</v>
          </cell>
          <cell r="H104">
            <v>0</v>
          </cell>
          <cell r="I104">
            <v>0</v>
          </cell>
          <cell r="J104">
            <v>0</v>
          </cell>
          <cell r="K104">
            <v>0</v>
          </cell>
          <cell r="L104">
            <v>0</v>
          </cell>
        </row>
        <row r="105">
          <cell r="E105">
            <v>0</v>
          </cell>
          <cell r="F105">
            <v>0</v>
          </cell>
          <cell r="G105">
            <v>0</v>
          </cell>
          <cell r="H105">
            <v>0</v>
          </cell>
          <cell r="I105">
            <v>0</v>
          </cell>
          <cell r="J105">
            <v>0</v>
          </cell>
          <cell r="K105">
            <v>0</v>
          </cell>
          <cell r="L105">
            <v>0</v>
          </cell>
        </row>
        <row r="106">
          <cell r="E106">
            <v>0</v>
          </cell>
          <cell r="F106">
            <v>0</v>
          </cell>
          <cell r="G106">
            <v>0</v>
          </cell>
          <cell r="H106">
            <v>0</v>
          </cell>
          <cell r="I106">
            <v>0</v>
          </cell>
          <cell r="J106">
            <v>0</v>
          </cell>
          <cell r="K106">
            <v>0</v>
          </cell>
          <cell r="L106">
            <v>0</v>
          </cell>
        </row>
        <row r="107">
          <cell r="E107">
            <v>0</v>
          </cell>
          <cell r="F107">
            <v>0</v>
          </cell>
          <cell r="G107">
            <v>0</v>
          </cell>
          <cell r="H107">
            <v>0</v>
          </cell>
          <cell r="I107">
            <v>0</v>
          </cell>
          <cell r="J107">
            <v>0</v>
          </cell>
          <cell r="K107">
            <v>0</v>
          </cell>
          <cell r="L107">
            <v>0</v>
          </cell>
        </row>
        <row r="108">
          <cell r="E108">
            <v>0</v>
          </cell>
          <cell r="F108">
            <v>0</v>
          </cell>
          <cell r="G108">
            <v>0</v>
          </cell>
          <cell r="H108">
            <v>0</v>
          </cell>
          <cell r="I108">
            <v>0</v>
          </cell>
          <cell r="J108">
            <v>0</v>
          </cell>
          <cell r="K108">
            <v>0</v>
          </cell>
          <cell r="L108">
            <v>0</v>
          </cell>
        </row>
        <row r="109">
          <cell r="E109">
            <v>0</v>
          </cell>
          <cell r="F109">
            <v>0</v>
          </cell>
          <cell r="G109">
            <v>0</v>
          </cell>
          <cell r="H109">
            <v>0</v>
          </cell>
          <cell r="I109">
            <v>0</v>
          </cell>
          <cell r="J109">
            <v>0</v>
          </cell>
          <cell r="K109">
            <v>0</v>
          </cell>
          <cell r="L109">
            <v>0</v>
          </cell>
        </row>
        <row r="110">
          <cell r="E110">
            <v>0</v>
          </cell>
          <cell r="F110">
            <v>0</v>
          </cell>
          <cell r="G110">
            <v>0</v>
          </cell>
          <cell r="H110">
            <v>0</v>
          </cell>
          <cell r="I110">
            <v>0</v>
          </cell>
          <cell r="J110">
            <v>0</v>
          </cell>
          <cell r="K110">
            <v>0</v>
          </cell>
          <cell r="L110">
            <v>0</v>
          </cell>
        </row>
        <row r="111">
          <cell r="E111">
            <v>0</v>
          </cell>
          <cell r="F111">
            <v>0</v>
          </cell>
          <cell r="G111">
            <v>0</v>
          </cell>
          <cell r="H111">
            <v>0</v>
          </cell>
          <cell r="I111">
            <v>0</v>
          </cell>
          <cell r="J111">
            <v>0</v>
          </cell>
          <cell r="K111">
            <v>0</v>
          </cell>
          <cell r="L111">
            <v>0</v>
          </cell>
        </row>
        <row r="112">
          <cell r="E112">
            <v>0</v>
          </cell>
          <cell r="F112">
            <v>0</v>
          </cell>
          <cell r="G112">
            <v>0</v>
          </cell>
          <cell r="H112">
            <v>0</v>
          </cell>
          <cell r="I112">
            <v>0</v>
          </cell>
          <cell r="J112">
            <v>0</v>
          </cell>
          <cell r="K112">
            <v>0</v>
          </cell>
          <cell r="L112">
            <v>0</v>
          </cell>
        </row>
        <row r="113">
          <cell r="E113">
            <v>0</v>
          </cell>
          <cell r="F113">
            <v>0</v>
          </cell>
          <cell r="G113">
            <v>0</v>
          </cell>
          <cell r="H113">
            <v>0</v>
          </cell>
          <cell r="I113">
            <v>0</v>
          </cell>
          <cell r="J113">
            <v>0</v>
          </cell>
          <cell r="K113">
            <v>0</v>
          </cell>
          <cell r="L113">
            <v>0</v>
          </cell>
        </row>
        <row r="114">
          <cell r="E114">
            <v>0</v>
          </cell>
          <cell r="F114">
            <v>0</v>
          </cell>
          <cell r="G114">
            <v>0</v>
          </cell>
          <cell r="H114">
            <v>0</v>
          </cell>
          <cell r="I114">
            <v>0</v>
          </cell>
          <cell r="J114">
            <v>0</v>
          </cell>
          <cell r="K114">
            <v>0</v>
          </cell>
          <cell r="L114">
            <v>0</v>
          </cell>
        </row>
        <row r="115">
          <cell r="E115">
            <v>0</v>
          </cell>
          <cell r="F115">
            <v>0</v>
          </cell>
          <cell r="G115">
            <v>0</v>
          </cell>
          <cell r="H115">
            <v>0</v>
          </cell>
          <cell r="I115">
            <v>0</v>
          </cell>
          <cell r="J115">
            <v>0</v>
          </cell>
          <cell r="K115">
            <v>0</v>
          </cell>
          <cell r="L115">
            <v>0</v>
          </cell>
        </row>
        <row r="116">
          <cell r="E116">
            <v>0</v>
          </cell>
          <cell r="F116">
            <v>0</v>
          </cell>
          <cell r="G116">
            <v>0</v>
          </cell>
          <cell r="H116">
            <v>0</v>
          </cell>
          <cell r="I116">
            <v>0</v>
          </cell>
          <cell r="J116">
            <v>0</v>
          </cell>
          <cell r="K116">
            <v>0</v>
          </cell>
          <cell r="L116">
            <v>0</v>
          </cell>
        </row>
        <row r="117">
          <cell r="E117">
            <v>0</v>
          </cell>
          <cell r="F117">
            <v>0</v>
          </cell>
          <cell r="G117">
            <v>0</v>
          </cell>
          <cell r="H117">
            <v>0</v>
          </cell>
          <cell r="I117">
            <v>0</v>
          </cell>
          <cell r="J117">
            <v>0</v>
          </cell>
          <cell r="K117">
            <v>0</v>
          </cell>
          <cell r="L117">
            <v>0</v>
          </cell>
        </row>
        <row r="118">
          <cell r="E118">
            <v>0</v>
          </cell>
          <cell r="F118">
            <v>0</v>
          </cell>
          <cell r="G118">
            <v>0</v>
          </cell>
          <cell r="H118">
            <v>0</v>
          </cell>
          <cell r="I118">
            <v>0</v>
          </cell>
          <cell r="J118">
            <v>0</v>
          </cell>
          <cell r="K118">
            <v>0</v>
          </cell>
          <cell r="L118">
            <v>0</v>
          </cell>
        </row>
        <row r="119">
          <cell r="E119">
            <v>0</v>
          </cell>
          <cell r="F119">
            <v>0</v>
          </cell>
          <cell r="G119">
            <v>0</v>
          </cell>
          <cell r="H119">
            <v>0</v>
          </cell>
          <cell r="I119">
            <v>0</v>
          </cell>
          <cell r="J119">
            <v>0</v>
          </cell>
          <cell r="K119">
            <v>0</v>
          </cell>
          <cell r="L119">
            <v>0</v>
          </cell>
        </row>
        <row r="120">
          <cell r="E120">
            <v>0</v>
          </cell>
          <cell r="F120">
            <v>0</v>
          </cell>
          <cell r="G120">
            <v>0</v>
          </cell>
          <cell r="H120">
            <v>0</v>
          </cell>
          <cell r="I120">
            <v>0</v>
          </cell>
          <cell r="J120">
            <v>0</v>
          </cell>
          <cell r="K120">
            <v>0</v>
          </cell>
          <cell r="L120">
            <v>0</v>
          </cell>
        </row>
        <row r="121">
          <cell r="E121">
            <v>0</v>
          </cell>
          <cell r="F121">
            <v>0</v>
          </cell>
          <cell r="G121">
            <v>0</v>
          </cell>
          <cell r="H121">
            <v>0</v>
          </cell>
          <cell r="I121">
            <v>0</v>
          </cell>
          <cell r="J121">
            <v>0</v>
          </cell>
          <cell r="K121">
            <v>0</v>
          </cell>
          <cell r="L121">
            <v>0</v>
          </cell>
        </row>
        <row r="122">
          <cell r="E122">
            <v>0</v>
          </cell>
          <cell r="F122">
            <v>0</v>
          </cell>
          <cell r="G122">
            <v>0</v>
          </cell>
          <cell r="H122">
            <v>0</v>
          </cell>
          <cell r="I122">
            <v>0</v>
          </cell>
          <cell r="J122">
            <v>0</v>
          </cell>
          <cell r="K122">
            <v>0</v>
          </cell>
          <cell r="L122">
            <v>0</v>
          </cell>
        </row>
        <row r="123">
          <cell r="E123">
            <v>0</v>
          </cell>
          <cell r="F123">
            <v>0</v>
          </cell>
          <cell r="G123">
            <v>0</v>
          </cell>
          <cell r="H123">
            <v>0</v>
          </cell>
          <cell r="I123">
            <v>0</v>
          </cell>
          <cell r="J123">
            <v>0</v>
          </cell>
          <cell r="K123">
            <v>0</v>
          </cell>
          <cell r="L123">
            <v>0</v>
          </cell>
        </row>
        <row r="124">
          <cell r="E124">
            <v>0</v>
          </cell>
          <cell r="F124">
            <v>0</v>
          </cell>
          <cell r="G124">
            <v>0</v>
          </cell>
          <cell r="H124">
            <v>0</v>
          </cell>
          <cell r="I124">
            <v>0</v>
          </cell>
          <cell r="J124">
            <v>0</v>
          </cell>
          <cell r="K124">
            <v>0</v>
          </cell>
          <cell r="L124">
            <v>0</v>
          </cell>
        </row>
        <row r="125">
          <cell r="E125">
            <v>0</v>
          </cell>
          <cell r="F125">
            <v>0</v>
          </cell>
          <cell r="G125">
            <v>0</v>
          </cell>
          <cell r="H125">
            <v>0</v>
          </cell>
          <cell r="I125">
            <v>0</v>
          </cell>
          <cell r="J125">
            <v>0</v>
          </cell>
          <cell r="K125">
            <v>0</v>
          </cell>
          <cell r="L125">
            <v>0</v>
          </cell>
        </row>
        <row r="126">
          <cell r="E126">
            <v>0</v>
          </cell>
          <cell r="F126">
            <v>0</v>
          </cell>
          <cell r="G126">
            <v>0</v>
          </cell>
          <cell r="H126">
            <v>0</v>
          </cell>
          <cell r="I126">
            <v>0</v>
          </cell>
          <cell r="J126">
            <v>0</v>
          </cell>
          <cell r="K126">
            <v>0</v>
          </cell>
          <cell r="L126">
            <v>0</v>
          </cell>
        </row>
        <row r="127">
          <cell r="E127">
            <v>0</v>
          </cell>
          <cell r="F127">
            <v>0</v>
          </cell>
          <cell r="G127">
            <v>0</v>
          </cell>
          <cell r="H127">
            <v>0</v>
          </cell>
          <cell r="I127">
            <v>0</v>
          </cell>
          <cell r="J127">
            <v>0</v>
          </cell>
          <cell r="K127">
            <v>0</v>
          </cell>
          <cell r="L127">
            <v>0</v>
          </cell>
        </row>
        <row r="128">
          <cell r="E128">
            <v>0</v>
          </cell>
          <cell r="F128">
            <v>0</v>
          </cell>
          <cell r="G128">
            <v>0</v>
          </cell>
          <cell r="H128">
            <v>0</v>
          </cell>
          <cell r="I128">
            <v>0</v>
          </cell>
          <cell r="J128">
            <v>0</v>
          </cell>
          <cell r="K128">
            <v>0</v>
          </cell>
          <cell r="L128">
            <v>0</v>
          </cell>
        </row>
        <row r="129">
          <cell r="E129">
            <v>0</v>
          </cell>
          <cell r="F129">
            <v>0</v>
          </cell>
          <cell r="G129">
            <v>0</v>
          </cell>
          <cell r="H129">
            <v>0</v>
          </cell>
          <cell r="I129">
            <v>0</v>
          </cell>
          <cell r="J129">
            <v>0</v>
          </cell>
          <cell r="K129">
            <v>0</v>
          </cell>
          <cell r="L129">
            <v>0</v>
          </cell>
        </row>
        <row r="130">
          <cell r="E130">
            <v>0</v>
          </cell>
          <cell r="F130">
            <v>0</v>
          </cell>
          <cell r="G130">
            <v>0</v>
          </cell>
          <cell r="H130">
            <v>0</v>
          </cell>
          <cell r="I130">
            <v>0</v>
          </cell>
          <cell r="J130">
            <v>0</v>
          </cell>
          <cell r="K130">
            <v>0</v>
          </cell>
          <cell r="L130">
            <v>0</v>
          </cell>
        </row>
        <row r="131">
          <cell r="E131">
            <v>0</v>
          </cell>
          <cell r="F131">
            <v>0</v>
          </cell>
          <cell r="G131">
            <v>0</v>
          </cell>
          <cell r="H131">
            <v>0</v>
          </cell>
          <cell r="I131">
            <v>0</v>
          </cell>
          <cell r="J131">
            <v>0</v>
          </cell>
          <cell r="K131">
            <v>0</v>
          </cell>
          <cell r="L131">
            <v>0</v>
          </cell>
        </row>
        <row r="132">
          <cell r="E132">
            <v>0</v>
          </cell>
          <cell r="F132">
            <v>0</v>
          </cell>
          <cell r="G132">
            <v>0</v>
          </cell>
          <cell r="H132">
            <v>0</v>
          </cell>
          <cell r="I132">
            <v>0</v>
          </cell>
          <cell r="J132">
            <v>0</v>
          </cell>
          <cell r="K132">
            <v>0</v>
          </cell>
          <cell r="L132">
            <v>0</v>
          </cell>
        </row>
        <row r="133">
          <cell r="E133">
            <v>0</v>
          </cell>
          <cell r="F133">
            <v>0</v>
          </cell>
          <cell r="G133">
            <v>0</v>
          </cell>
          <cell r="H133">
            <v>0</v>
          </cell>
          <cell r="I133">
            <v>0</v>
          </cell>
          <cell r="J133">
            <v>0</v>
          </cell>
          <cell r="K133">
            <v>0</v>
          </cell>
          <cell r="L133">
            <v>0</v>
          </cell>
        </row>
        <row r="134">
          <cell r="E134">
            <v>0</v>
          </cell>
          <cell r="F134">
            <v>0</v>
          </cell>
          <cell r="G134">
            <v>0</v>
          </cell>
          <cell r="H134">
            <v>0</v>
          </cell>
          <cell r="I134">
            <v>0</v>
          </cell>
          <cell r="J134">
            <v>0</v>
          </cell>
          <cell r="K134">
            <v>0</v>
          </cell>
          <cell r="L134">
            <v>0</v>
          </cell>
        </row>
        <row r="135">
          <cell r="E135">
            <v>0</v>
          </cell>
          <cell r="F135">
            <v>0</v>
          </cell>
          <cell r="G135">
            <v>0</v>
          </cell>
          <cell r="H135">
            <v>0</v>
          </cell>
          <cell r="I135">
            <v>0</v>
          </cell>
          <cell r="J135">
            <v>0</v>
          </cell>
          <cell r="K135">
            <v>0</v>
          </cell>
          <cell r="L135">
            <v>0</v>
          </cell>
        </row>
        <row r="136">
          <cell r="E136">
            <v>0</v>
          </cell>
          <cell r="F136">
            <v>0</v>
          </cell>
          <cell r="G136">
            <v>0</v>
          </cell>
          <cell r="H136">
            <v>0</v>
          </cell>
          <cell r="I136">
            <v>0</v>
          </cell>
          <cell r="J136">
            <v>0</v>
          </cell>
          <cell r="K136">
            <v>0</v>
          </cell>
          <cell r="L136">
            <v>0</v>
          </cell>
        </row>
        <row r="137">
          <cell r="E137">
            <v>0</v>
          </cell>
          <cell r="F137">
            <v>0</v>
          </cell>
          <cell r="G137">
            <v>0</v>
          </cell>
          <cell r="H137">
            <v>0</v>
          </cell>
          <cell r="I137">
            <v>0</v>
          </cell>
          <cell r="J137">
            <v>0</v>
          </cell>
          <cell r="K137">
            <v>0</v>
          </cell>
          <cell r="L137">
            <v>0</v>
          </cell>
        </row>
        <row r="138">
          <cell r="E138">
            <v>0</v>
          </cell>
          <cell r="F138">
            <v>0</v>
          </cell>
          <cell r="G138">
            <v>0</v>
          </cell>
          <cell r="H138">
            <v>0</v>
          </cell>
          <cell r="I138">
            <v>0</v>
          </cell>
          <cell r="J138">
            <v>0</v>
          </cell>
          <cell r="K138">
            <v>0</v>
          </cell>
          <cell r="L138">
            <v>0</v>
          </cell>
        </row>
        <row r="139">
          <cell r="E139">
            <v>0</v>
          </cell>
          <cell r="F139">
            <v>0</v>
          </cell>
          <cell r="G139">
            <v>0</v>
          </cell>
          <cell r="H139">
            <v>0</v>
          </cell>
          <cell r="I139">
            <v>0</v>
          </cell>
          <cell r="J139">
            <v>0</v>
          </cell>
          <cell r="K139">
            <v>0</v>
          </cell>
          <cell r="L139">
            <v>0</v>
          </cell>
        </row>
        <row r="140">
          <cell r="E140">
            <v>0</v>
          </cell>
          <cell r="F140">
            <v>0</v>
          </cell>
          <cell r="G140">
            <v>0</v>
          </cell>
          <cell r="H140">
            <v>0</v>
          </cell>
          <cell r="I140">
            <v>0</v>
          </cell>
          <cell r="J140">
            <v>0</v>
          </cell>
          <cell r="K140">
            <v>0</v>
          </cell>
          <cell r="L140">
            <v>0</v>
          </cell>
        </row>
        <row r="141">
          <cell r="E141">
            <v>0</v>
          </cell>
          <cell r="F141">
            <v>0</v>
          </cell>
          <cell r="G141">
            <v>0</v>
          </cell>
          <cell r="H141">
            <v>0</v>
          </cell>
          <cell r="I141">
            <v>0</v>
          </cell>
          <cell r="J141">
            <v>0</v>
          </cell>
          <cell r="K141">
            <v>0</v>
          </cell>
          <cell r="L141">
            <v>0</v>
          </cell>
        </row>
        <row r="142">
          <cell r="E142">
            <v>0</v>
          </cell>
          <cell r="F142">
            <v>0</v>
          </cell>
          <cell r="G142">
            <v>0</v>
          </cell>
          <cell r="H142">
            <v>0</v>
          </cell>
          <cell r="I142">
            <v>0</v>
          </cell>
          <cell r="J142">
            <v>0</v>
          </cell>
          <cell r="K142">
            <v>0</v>
          </cell>
          <cell r="L142">
            <v>0</v>
          </cell>
        </row>
        <row r="143">
          <cell r="E143">
            <v>0</v>
          </cell>
          <cell r="F143">
            <v>0</v>
          </cell>
          <cell r="G143">
            <v>0</v>
          </cell>
          <cell r="H143">
            <v>0</v>
          </cell>
          <cell r="I143">
            <v>0</v>
          </cell>
          <cell r="J143">
            <v>0</v>
          </cell>
          <cell r="K143">
            <v>0</v>
          </cell>
          <cell r="L143">
            <v>0</v>
          </cell>
        </row>
        <row r="144">
          <cell r="E144">
            <v>0</v>
          </cell>
          <cell r="F144">
            <v>0</v>
          </cell>
          <cell r="G144">
            <v>0</v>
          </cell>
          <cell r="H144">
            <v>0</v>
          </cell>
          <cell r="I144">
            <v>0</v>
          </cell>
          <cell r="J144">
            <v>0</v>
          </cell>
          <cell r="K144">
            <v>0</v>
          </cell>
          <cell r="L144">
            <v>0</v>
          </cell>
        </row>
        <row r="145">
          <cell r="E145">
            <v>0</v>
          </cell>
          <cell r="F145">
            <v>0</v>
          </cell>
          <cell r="G145">
            <v>0</v>
          </cell>
          <cell r="H145">
            <v>0</v>
          </cell>
          <cell r="I145">
            <v>0</v>
          </cell>
          <cell r="J145">
            <v>0</v>
          </cell>
          <cell r="K145">
            <v>0</v>
          </cell>
          <cell r="L145">
            <v>0</v>
          </cell>
        </row>
        <row r="146">
          <cell r="E146">
            <v>0</v>
          </cell>
          <cell r="F146">
            <v>0</v>
          </cell>
          <cell r="G146">
            <v>0</v>
          </cell>
          <cell r="H146">
            <v>0</v>
          </cell>
          <cell r="I146">
            <v>0</v>
          </cell>
          <cell r="J146">
            <v>0</v>
          </cell>
          <cell r="K146">
            <v>0</v>
          </cell>
          <cell r="L146">
            <v>0</v>
          </cell>
        </row>
        <row r="147">
          <cell r="E147">
            <v>0</v>
          </cell>
          <cell r="F147">
            <v>0</v>
          </cell>
          <cell r="G147">
            <v>0</v>
          </cell>
          <cell r="H147">
            <v>0</v>
          </cell>
          <cell r="I147">
            <v>0</v>
          </cell>
          <cell r="J147">
            <v>0</v>
          </cell>
          <cell r="K147">
            <v>0</v>
          </cell>
          <cell r="L147">
            <v>0</v>
          </cell>
        </row>
        <row r="148">
          <cell r="E148">
            <v>0</v>
          </cell>
          <cell r="F148">
            <v>0</v>
          </cell>
          <cell r="G148">
            <v>0</v>
          </cell>
          <cell r="H148">
            <v>0</v>
          </cell>
          <cell r="I148">
            <v>0</v>
          </cell>
          <cell r="J148">
            <v>0</v>
          </cell>
          <cell r="K148">
            <v>0</v>
          </cell>
          <cell r="L148">
            <v>0</v>
          </cell>
        </row>
        <row r="149">
          <cell r="E149">
            <v>0</v>
          </cell>
          <cell r="F149">
            <v>0</v>
          </cell>
          <cell r="G149">
            <v>0</v>
          </cell>
          <cell r="H149">
            <v>0</v>
          </cell>
          <cell r="I149">
            <v>0</v>
          </cell>
          <cell r="J149">
            <v>0</v>
          </cell>
          <cell r="K149">
            <v>0</v>
          </cell>
          <cell r="L149">
            <v>0</v>
          </cell>
        </row>
        <row r="150">
          <cell r="E150">
            <v>0</v>
          </cell>
          <cell r="F150">
            <v>0</v>
          </cell>
          <cell r="G150">
            <v>0</v>
          </cell>
          <cell r="H150">
            <v>0</v>
          </cell>
          <cell r="I150">
            <v>0</v>
          </cell>
          <cell r="J150">
            <v>0</v>
          </cell>
          <cell r="K150">
            <v>0</v>
          </cell>
          <cell r="L150">
            <v>0</v>
          </cell>
        </row>
        <row r="151">
          <cell r="E151">
            <v>0</v>
          </cell>
          <cell r="F151">
            <v>0</v>
          </cell>
          <cell r="G151">
            <v>0</v>
          </cell>
          <cell r="H151">
            <v>0</v>
          </cell>
          <cell r="I151">
            <v>0</v>
          </cell>
          <cell r="J151">
            <v>0</v>
          </cell>
          <cell r="K151">
            <v>0</v>
          </cell>
          <cell r="L151">
            <v>0</v>
          </cell>
        </row>
        <row r="152">
          <cell r="E152">
            <v>0</v>
          </cell>
          <cell r="F152">
            <v>0</v>
          </cell>
          <cell r="G152">
            <v>0</v>
          </cell>
          <cell r="H152">
            <v>0</v>
          </cell>
          <cell r="I152">
            <v>0</v>
          </cell>
          <cell r="J152">
            <v>0</v>
          </cell>
          <cell r="K152">
            <v>0</v>
          </cell>
          <cell r="L152">
            <v>0</v>
          </cell>
        </row>
        <row r="153">
          <cell r="E153">
            <v>0</v>
          </cell>
          <cell r="F153">
            <v>0</v>
          </cell>
          <cell r="G153">
            <v>0</v>
          </cell>
          <cell r="H153">
            <v>0</v>
          </cell>
          <cell r="I153">
            <v>0</v>
          </cell>
          <cell r="J153">
            <v>0</v>
          </cell>
          <cell r="K153">
            <v>0</v>
          </cell>
          <cell r="L153">
            <v>0</v>
          </cell>
        </row>
        <row r="154">
          <cell r="E154">
            <v>0</v>
          </cell>
          <cell r="F154">
            <v>0</v>
          </cell>
          <cell r="G154">
            <v>0</v>
          </cell>
          <cell r="H154">
            <v>0</v>
          </cell>
          <cell r="I154">
            <v>0</v>
          </cell>
          <cell r="J154">
            <v>0</v>
          </cell>
          <cell r="K154">
            <v>0</v>
          </cell>
          <cell r="L154">
            <v>0</v>
          </cell>
        </row>
        <row r="155">
          <cell r="E155">
            <v>0</v>
          </cell>
          <cell r="F155">
            <v>0</v>
          </cell>
          <cell r="G155">
            <v>0</v>
          </cell>
          <cell r="H155">
            <v>0</v>
          </cell>
          <cell r="I155">
            <v>0</v>
          </cell>
          <cell r="J155">
            <v>0</v>
          </cell>
          <cell r="K155">
            <v>0</v>
          </cell>
          <cell r="L155">
            <v>0</v>
          </cell>
        </row>
        <row r="156">
          <cell r="E156">
            <v>0</v>
          </cell>
          <cell r="F156">
            <v>0</v>
          </cell>
          <cell r="G156">
            <v>0</v>
          </cell>
          <cell r="H156">
            <v>0</v>
          </cell>
          <cell r="I156">
            <v>0</v>
          </cell>
          <cell r="J156">
            <v>0</v>
          </cell>
          <cell r="K156">
            <v>0</v>
          </cell>
          <cell r="L156">
            <v>0</v>
          </cell>
        </row>
        <row r="157">
          <cell r="E157">
            <v>0</v>
          </cell>
          <cell r="F157">
            <v>0</v>
          </cell>
          <cell r="G157">
            <v>0</v>
          </cell>
          <cell r="H157">
            <v>0</v>
          </cell>
          <cell r="I157">
            <v>0</v>
          </cell>
          <cell r="J157">
            <v>0</v>
          </cell>
          <cell r="K157">
            <v>0</v>
          </cell>
          <cell r="L157">
            <v>0</v>
          </cell>
        </row>
        <row r="158">
          <cell r="E158">
            <v>0</v>
          </cell>
          <cell r="F158">
            <v>0</v>
          </cell>
          <cell r="G158">
            <v>0</v>
          </cell>
          <cell r="H158">
            <v>0</v>
          </cell>
          <cell r="I158">
            <v>0</v>
          </cell>
          <cell r="J158">
            <v>0</v>
          </cell>
          <cell r="K158">
            <v>0</v>
          </cell>
          <cell r="L158">
            <v>0</v>
          </cell>
        </row>
        <row r="159">
          <cell r="E159">
            <v>0</v>
          </cell>
          <cell r="F159">
            <v>0</v>
          </cell>
          <cell r="G159">
            <v>0</v>
          </cell>
          <cell r="H159">
            <v>0</v>
          </cell>
          <cell r="I159">
            <v>0</v>
          </cell>
          <cell r="J159">
            <v>0</v>
          </cell>
          <cell r="K159">
            <v>0</v>
          </cell>
          <cell r="L159">
            <v>0</v>
          </cell>
        </row>
        <row r="160">
          <cell r="E160">
            <v>0</v>
          </cell>
          <cell r="F160">
            <v>0</v>
          </cell>
          <cell r="G160">
            <v>0</v>
          </cell>
          <cell r="H160">
            <v>0</v>
          </cell>
          <cell r="I160">
            <v>0</v>
          </cell>
          <cell r="J160">
            <v>0</v>
          </cell>
          <cell r="K160">
            <v>0</v>
          </cell>
          <cell r="L160">
            <v>0</v>
          </cell>
        </row>
        <row r="161">
          <cell r="E161">
            <v>0</v>
          </cell>
          <cell r="F161">
            <v>0</v>
          </cell>
          <cell r="G161">
            <v>0</v>
          </cell>
          <cell r="H161">
            <v>0</v>
          </cell>
          <cell r="I161">
            <v>0</v>
          </cell>
          <cell r="J161">
            <v>0</v>
          </cell>
          <cell r="K161">
            <v>0</v>
          </cell>
          <cell r="L161">
            <v>0</v>
          </cell>
        </row>
        <row r="162">
          <cell r="E162">
            <v>0</v>
          </cell>
          <cell r="F162">
            <v>0</v>
          </cell>
          <cell r="G162">
            <v>0</v>
          </cell>
          <cell r="H162">
            <v>0</v>
          </cell>
          <cell r="I162">
            <v>0</v>
          </cell>
          <cell r="J162">
            <v>0</v>
          </cell>
          <cell r="K162">
            <v>0</v>
          </cell>
          <cell r="L162">
            <v>0</v>
          </cell>
        </row>
        <row r="163">
          <cell r="E163">
            <v>0</v>
          </cell>
          <cell r="F163">
            <v>0</v>
          </cell>
          <cell r="G163">
            <v>0</v>
          </cell>
          <cell r="H163">
            <v>0</v>
          </cell>
          <cell r="I163">
            <v>0</v>
          </cell>
          <cell r="J163">
            <v>0</v>
          </cell>
          <cell r="K163">
            <v>0</v>
          </cell>
          <cell r="L163">
            <v>0</v>
          </cell>
        </row>
        <row r="164">
          <cell r="E164">
            <v>0</v>
          </cell>
          <cell r="F164">
            <v>0</v>
          </cell>
          <cell r="G164">
            <v>0</v>
          </cell>
          <cell r="H164">
            <v>0</v>
          </cell>
          <cell r="I164">
            <v>0</v>
          </cell>
          <cell r="J164">
            <v>0</v>
          </cell>
          <cell r="K164">
            <v>0</v>
          </cell>
          <cell r="L164">
            <v>0</v>
          </cell>
        </row>
        <row r="165">
          <cell r="E165">
            <v>0</v>
          </cell>
          <cell r="F165">
            <v>0</v>
          </cell>
          <cell r="G165">
            <v>0</v>
          </cell>
          <cell r="H165">
            <v>0</v>
          </cell>
          <cell r="I165">
            <v>0</v>
          </cell>
          <cell r="J165">
            <v>0</v>
          </cell>
          <cell r="K165">
            <v>0</v>
          </cell>
          <cell r="L165">
            <v>0</v>
          </cell>
        </row>
        <row r="166">
          <cell r="E166">
            <v>0</v>
          </cell>
          <cell r="F166">
            <v>0</v>
          </cell>
          <cell r="G166">
            <v>0</v>
          </cell>
          <cell r="H166">
            <v>0</v>
          </cell>
          <cell r="I166">
            <v>0</v>
          </cell>
          <cell r="J166">
            <v>0</v>
          </cell>
          <cell r="K166">
            <v>0</v>
          </cell>
          <cell r="L166">
            <v>0</v>
          </cell>
        </row>
        <row r="167">
          <cell r="E167">
            <v>0</v>
          </cell>
          <cell r="F167">
            <v>0</v>
          </cell>
          <cell r="G167">
            <v>0</v>
          </cell>
          <cell r="H167">
            <v>0</v>
          </cell>
          <cell r="I167">
            <v>0</v>
          </cell>
          <cell r="J167">
            <v>0</v>
          </cell>
          <cell r="K167">
            <v>0</v>
          </cell>
          <cell r="L167">
            <v>0</v>
          </cell>
        </row>
        <row r="168">
          <cell r="E168">
            <v>0</v>
          </cell>
          <cell r="F168">
            <v>0</v>
          </cell>
          <cell r="G168">
            <v>0</v>
          </cell>
          <cell r="H168">
            <v>0</v>
          </cell>
          <cell r="I168">
            <v>0</v>
          </cell>
          <cell r="J168">
            <v>0</v>
          </cell>
          <cell r="K168">
            <v>0</v>
          </cell>
          <cell r="L168">
            <v>0</v>
          </cell>
        </row>
        <row r="169">
          <cell r="E169">
            <v>0</v>
          </cell>
          <cell r="F169">
            <v>0</v>
          </cell>
          <cell r="G169">
            <v>0</v>
          </cell>
          <cell r="H169">
            <v>0</v>
          </cell>
          <cell r="I169">
            <v>0</v>
          </cell>
          <cell r="J169">
            <v>0</v>
          </cell>
          <cell r="K169">
            <v>0</v>
          </cell>
          <cell r="L169">
            <v>0</v>
          </cell>
        </row>
        <row r="170">
          <cell r="E170">
            <v>0</v>
          </cell>
          <cell r="F170">
            <v>0</v>
          </cell>
          <cell r="G170">
            <v>0</v>
          </cell>
          <cell r="H170">
            <v>0</v>
          </cell>
          <cell r="I170">
            <v>0</v>
          </cell>
          <cell r="J170">
            <v>0</v>
          </cell>
          <cell r="K170">
            <v>0</v>
          </cell>
          <cell r="L170">
            <v>0</v>
          </cell>
        </row>
        <row r="171">
          <cell r="E171">
            <v>0</v>
          </cell>
          <cell r="F171">
            <v>0</v>
          </cell>
          <cell r="G171">
            <v>0</v>
          </cell>
          <cell r="H171">
            <v>0</v>
          </cell>
          <cell r="I171">
            <v>0</v>
          </cell>
          <cell r="J171">
            <v>0</v>
          </cell>
          <cell r="K171">
            <v>0</v>
          </cell>
          <cell r="L171">
            <v>0</v>
          </cell>
        </row>
        <row r="172">
          <cell r="E172">
            <v>0</v>
          </cell>
          <cell r="F172">
            <v>0</v>
          </cell>
          <cell r="G172">
            <v>0</v>
          </cell>
          <cell r="H172">
            <v>0</v>
          </cell>
          <cell r="I172">
            <v>0</v>
          </cell>
          <cell r="J172">
            <v>0</v>
          </cell>
          <cell r="K172">
            <v>0</v>
          </cell>
          <cell r="L172">
            <v>0</v>
          </cell>
        </row>
        <row r="173">
          <cell r="E173">
            <v>0</v>
          </cell>
          <cell r="F173">
            <v>0</v>
          </cell>
          <cell r="G173">
            <v>0</v>
          </cell>
          <cell r="H173">
            <v>0</v>
          </cell>
          <cell r="I173">
            <v>0</v>
          </cell>
          <cell r="J173">
            <v>0</v>
          </cell>
          <cell r="K173">
            <v>0</v>
          </cell>
          <cell r="L173">
            <v>0</v>
          </cell>
        </row>
        <row r="174">
          <cell r="E174">
            <v>0</v>
          </cell>
          <cell r="F174">
            <v>0</v>
          </cell>
          <cell r="G174">
            <v>0</v>
          </cell>
          <cell r="H174">
            <v>0</v>
          </cell>
          <cell r="I174">
            <v>0</v>
          </cell>
          <cell r="J174">
            <v>0</v>
          </cell>
          <cell r="K174">
            <v>0</v>
          </cell>
          <cell r="L174">
            <v>0</v>
          </cell>
        </row>
        <row r="175">
          <cell r="E175">
            <v>0</v>
          </cell>
          <cell r="F175">
            <v>0</v>
          </cell>
          <cell r="G175">
            <v>0</v>
          </cell>
          <cell r="H175">
            <v>0</v>
          </cell>
          <cell r="I175">
            <v>0</v>
          </cell>
          <cell r="J175">
            <v>0</v>
          </cell>
          <cell r="K175">
            <v>0</v>
          </cell>
          <cell r="L175">
            <v>0</v>
          </cell>
        </row>
        <row r="176">
          <cell r="E176">
            <v>0</v>
          </cell>
          <cell r="F176">
            <v>0</v>
          </cell>
          <cell r="G176">
            <v>0</v>
          </cell>
          <cell r="H176">
            <v>0</v>
          </cell>
          <cell r="I176">
            <v>0</v>
          </cell>
          <cell r="J176">
            <v>0</v>
          </cell>
          <cell r="K176">
            <v>0</v>
          </cell>
          <cell r="L176">
            <v>0</v>
          </cell>
        </row>
        <row r="177">
          <cell r="E177">
            <v>0</v>
          </cell>
          <cell r="F177">
            <v>0</v>
          </cell>
          <cell r="G177">
            <v>0</v>
          </cell>
          <cell r="H177">
            <v>0</v>
          </cell>
          <cell r="I177">
            <v>0</v>
          </cell>
          <cell r="J177">
            <v>0</v>
          </cell>
          <cell r="K177">
            <v>0</v>
          </cell>
          <cell r="L177">
            <v>0</v>
          </cell>
        </row>
        <row r="178">
          <cell r="E178">
            <v>0</v>
          </cell>
          <cell r="F178">
            <v>0</v>
          </cell>
          <cell r="G178">
            <v>0</v>
          </cell>
          <cell r="H178">
            <v>0</v>
          </cell>
          <cell r="I178">
            <v>0</v>
          </cell>
          <cell r="J178">
            <v>0</v>
          </cell>
          <cell r="K178">
            <v>0</v>
          </cell>
          <cell r="L178">
            <v>0</v>
          </cell>
        </row>
        <row r="179">
          <cell r="E179">
            <v>0</v>
          </cell>
          <cell r="F179">
            <v>0</v>
          </cell>
          <cell r="G179">
            <v>0</v>
          </cell>
          <cell r="H179">
            <v>0</v>
          </cell>
          <cell r="I179">
            <v>0</v>
          </cell>
          <cell r="J179">
            <v>0</v>
          </cell>
          <cell r="K179">
            <v>0</v>
          </cell>
          <cell r="L179">
            <v>0</v>
          </cell>
        </row>
        <row r="180">
          <cell r="E180">
            <v>0</v>
          </cell>
          <cell r="F180">
            <v>0</v>
          </cell>
          <cell r="G180">
            <v>0</v>
          </cell>
          <cell r="H180">
            <v>0</v>
          </cell>
          <cell r="I180">
            <v>0</v>
          </cell>
          <cell r="J180">
            <v>0</v>
          </cell>
          <cell r="K180">
            <v>0</v>
          </cell>
          <cell r="L180">
            <v>0</v>
          </cell>
        </row>
        <row r="181">
          <cell r="E181">
            <v>0</v>
          </cell>
          <cell r="F181">
            <v>0</v>
          </cell>
          <cell r="G181">
            <v>0</v>
          </cell>
          <cell r="H181">
            <v>0</v>
          </cell>
          <cell r="I181">
            <v>0</v>
          </cell>
          <cell r="J181">
            <v>0</v>
          </cell>
          <cell r="K181">
            <v>0</v>
          </cell>
          <cell r="L181">
            <v>0</v>
          </cell>
        </row>
        <row r="182">
          <cell r="E182">
            <v>0</v>
          </cell>
          <cell r="F182">
            <v>0</v>
          </cell>
          <cell r="G182">
            <v>0</v>
          </cell>
          <cell r="H182">
            <v>0</v>
          </cell>
          <cell r="I182">
            <v>0</v>
          </cell>
          <cell r="J182">
            <v>0</v>
          </cell>
          <cell r="K182">
            <v>0</v>
          </cell>
          <cell r="L182">
            <v>0</v>
          </cell>
        </row>
        <row r="183">
          <cell r="E183">
            <v>0</v>
          </cell>
          <cell r="F183">
            <v>0</v>
          </cell>
          <cell r="G183">
            <v>0</v>
          </cell>
          <cell r="H183">
            <v>0</v>
          </cell>
          <cell r="I183">
            <v>0</v>
          </cell>
          <cell r="J183">
            <v>0</v>
          </cell>
          <cell r="K183">
            <v>0</v>
          </cell>
          <cell r="L183">
            <v>0</v>
          </cell>
        </row>
        <row r="184">
          <cell r="E184">
            <v>0</v>
          </cell>
          <cell r="F184">
            <v>0</v>
          </cell>
          <cell r="G184">
            <v>0</v>
          </cell>
          <cell r="H184">
            <v>0</v>
          </cell>
          <cell r="I184">
            <v>0</v>
          </cell>
          <cell r="J184">
            <v>0</v>
          </cell>
          <cell r="K184">
            <v>0</v>
          </cell>
          <cell r="L184">
            <v>0</v>
          </cell>
        </row>
        <row r="185">
          <cell r="E185">
            <v>0</v>
          </cell>
          <cell r="F185">
            <v>0</v>
          </cell>
          <cell r="G185">
            <v>0</v>
          </cell>
          <cell r="H185">
            <v>0</v>
          </cell>
          <cell r="I185">
            <v>0</v>
          </cell>
          <cell r="J185">
            <v>0</v>
          </cell>
          <cell r="K185">
            <v>0</v>
          </cell>
          <cell r="L185">
            <v>0</v>
          </cell>
        </row>
        <row r="186">
          <cell r="E186">
            <v>0</v>
          </cell>
          <cell r="F186">
            <v>0</v>
          </cell>
          <cell r="G186">
            <v>0</v>
          </cell>
          <cell r="H186">
            <v>0</v>
          </cell>
          <cell r="I186">
            <v>0</v>
          </cell>
          <cell r="J186">
            <v>0</v>
          </cell>
          <cell r="K186">
            <v>0</v>
          </cell>
          <cell r="L186">
            <v>0</v>
          </cell>
        </row>
        <row r="187">
          <cell r="E187">
            <v>0</v>
          </cell>
          <cell r="F187">
            <v>0</v>
          </cell>
          <cell r="G187">
            <v>0</v>
          </cell>
          <cell r="H187">
            <v>0</v>
          </cell>
          <cell r="I187">
            <v>0</v>
          </cell>
          <cell r="J187">
            <v>0</v>
          </cell>
          <cell r="K187">
            <v>0</v>
          </cell>
          <cell r="L187">
            <v>0</v>
          </cell>
        </row>
        <row r="188">
          <cell r="E188">
            <v>0</v>
          </cell>
          <cell r="F188">
            <v>0</v>
          </cell>
          <cell r="G188">
            <v>0</v>
          </cell>
          <cell r="H188">
            <v>0</v>
          </cell>
          <cell r="I188">
            <v>0</v>
          </cell>
          <cell r="J188">
            <v>0</v>
          </cell>
          <cell r="K188">
            <v>0</v>
          </cell>
          <cell r="L188">
            <v>0</v>
          </cell>
        </row>
        <row r="189">
          <cell r="E189">
            <v>0</v>
          </cell>
          <cell r="F189">
            <v>0</v>
          </cell>
          <cell r="G189">
            <v>0</v>
          </cell>
          <cell r="H189">
            <v>0</v>
          </cell>
          <cell r="I189">
            <v>0</v>
          </cell>
          <cell r="J189">
            <v>0</v>
          </cell>
          <cell r="K189">
            <v>0</v>
          </cell>
          <cell r="L189">
            <v>0</v>
          </cell>
        </row>
        <row r="190">
          <cell r="E190">
            <v>0</v>
          </cell>
          <cell r="F190">
            <v>0</v>
          </cell>
          <cell r="G190">
            <v>0</v>
          </cell>
          <cell r="H190">
            <v>0</v>
          </cell>
          <cell r="I190">
            <v>0</v>
          </cell>
          <cell r="J190">
            <v>0</v>
          </cell>
          <cell r="K190">
            <v>0</v>
          </cell>
          <cell r="L190">
            <v>0</v>
          </cell>
        </row>
        <row r="191">
          <cell r="E191">
            <v>0</v>
          </cell>
          <cell r="F191">
            <v>0</v>
          </cell>
          <cell r="G191">
            <v>0</v>
          </cell>
          <cell r="H191">
            <v>0</v>
          </cell>
          <cell r="I191">
            <v>0</v>
          </cell>
          <cell r="J191">
            <v>0</v>
          </cell>
          <cell r="K191">
            <v>0</v>
          </cell>
          <cell r="L191">
            <v>0</v>
          </cell>
        </row>
        <row r="192">
          <cell r="E192">
            <v>0</v>
          </cell>
          <cell r="F192">
            <v>0</v>
          </cell>
          <cell r="G192">
            <v>0</v>
          </cell>
          <cell r="H192">
            <v>0</v>
          </cell>
          <cell r="I192">
            <v>0</v>
          </cell>
          <cell r="J192">
            <v>0</v>
          </cell>
          <cell r="K192">
            <v>0</v>
          </cell>
          <cell r="L192">
            <v>0</v>
          </cell>
        </row>
        <row r="193">
          <cell r="E193">
            <v>0</v>
          </cell>
          <cell r="F193">
            <v>0</v>
          </cell>
          <cell r="G193">
            <v>0</v>
          </cell>
          <cell r="H193">
            <v>0</v>
          </cell>
          <cell r="I193">
            <v>0</v>
          </cell>
          <cell r="J193">
            <v>0</v>
          </cell>
          <cell r="K193">
            <v>0</v>
          </cell>
          <cell r="L193">
            <v>0</v>
          </cell>
        </row>
        <row r="194">
          <cell r="E194">
            <v>0</v>
          </cell>
          <cell r="F194">
            <v>0</v>
          </cell>
          <cell r="G194">
            <v>0</v>
          </cell>
          <cell r="H194">
            <v>0</v>
          </cell>
          <cell r="I194">
            <v>0</v>
          </cell>
          <cell r="J194">
            <v>0</v>
          </cell>
          <cell r="K194">
            <v>0</v>
          </cell>
          <cell r="L194">
            <v>0</v>
          </cell>
        </row>
        <row r="195">
          <cell r="E195">
            <v>0</v>
          </cell>
          <cell r="F195">
            <v>0</v>
          </cell>
          <cell r="G195">
            <v>0</v>
          </cell>
          <cell r="H195">
            <v>0</v>
          </cell>
          <cell r="I195">
            <v>0</v>
          </cell>
          <cell r="J195">
            <v>0</v>
          </cell>
          <cell r="K195">
            <v>0</v>
          </cell>
          <cell r="L195">
            <v>0</v>
          </cell>
        </row>
        <row r="196">
          <cell r="E196">
            <v>0</v>
          </cell>
          <cell r="F196">
            <v>0</v>
          </cell>
          <cell r="G196">
            <v>0</v>
          </cell>
          <cell r="H196">
            <v>0</v>
          </cell>
          <cell r="I196">
            <v>0</v>
          </cell>
          <cell r="J196">
            <v>0</v>
          </cell>
          <cell r="K196">
            <v>0</v>
          </cell>
          <cell r="L196">
            <v>0</v>
          </cell>
        </row>
        <row r="197">
          <cell r="E197">
            <v>0</v>
          </cell>
          <cell r="F197">
            <v>0</v>
          </cell>
          <cell r="G197">
            <v>0</v>
          </cell>
          <cell r="H197">
            <v>0</v>
          </cell>
          <cell r="I197">
            <v>0</v>
          </cell>
          <cell r="J197">
            <v>0</v>
          </cell>
          <cell r="K197">
            <v>0</v>
          </cell>
          <cell r="L197">
            <v>0</v>
          </cell>
        </row>
        <row r="198">
          <cell r="E198">
            <v>0</v>
          </cell>
          <cell r="F198">
            <v>0</v>
          </cell>
          <cell r="G198">
            <v>0</v>
          </cell>
          <cell r="H198">
            <v>0</v>
          </cell>
          <cell r="I198">
            <v>0</v>
          </cell>
          <cell r="J198">
            <v>0</v>
          </cell>
          <cell r="K198">
            <v>0</v>
          </cell>
          <cell r="L198">
            <v>0</v>
          </cell>
        </row>
        <row r="199">
          <cell r="E199">
            <v>0</v>
          </cell>
          <cell r="F199">
            <v>0</v>
          </cell>
          <cell r="G199">
            <v>0</v>
          </cell>
          <cell r="H199">
            <v>0</v>
          </cell>
          <cell r="I199">
            <v>0</v>
          </cell>
          <cell r="J199">
            <v>0</v>
          </cell>
          <cell r="K199">
            <v>0</v>
          </cell>
          <cell r="L199">
            <v>0</v>
          </cell>
        </row>
        <row r="200">
          <cell r="E200">
            <v>0</v>
          </cell>
          <cell r="F200">
            <v>0</v>
          </cell>
          <cell r="G200">
            <v>0</v>
          </cell>
          <cell r="H200">
            <v>0</v>
          </cell>
          <cell r="I200">
            <v>0</v>
          </cell>
          <cell r="J200">
            <v>0</v>
          </cell>
          <cell r="K200">
            <v>0</v>
          </cell>
          <cell r="L200">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inCC OA BOQ"/>
    </sheetNames>
    <sheetDataSet>
      <sheetData sheetId="0">
        <row r="1">
          <cell r="B1" t="str">
            <v>WinCC OA - Dongle Micro</v>
          </cell>
          <cell r="C1" t="str">
            <v>6AV6355-4BA00-0AB1</v>
          </cell>
          <cell r="E1">
            <v>2</v>
          </cell>
        </row>
        <row r="2">
          <cell r="B2" t="str">
            <v>WinCC OA - Server Basic</v>
          </cell>
          <cell r="C2" t="str">
            <v>6AV6355-1AA47-7BA0</v>
          </cell>
          <cell r="E2">
            <v>2</v>
          </cell>
        </row>
        <row r="3">
          <cell r="B3" t="str">
            <v>WinCC OA - 200k PowerTags</v>
          </cell>
          <cell r="C3" t="str">
            <v>6AV6355-1AA47-7BC1</v>
          </cell>
          <cell r="E3">
            <v>2</v>
          </cell>
        </row>
        <row r="4">
          <cell r="B4" t="str">
            <v>WinCC OA - Redundancy</v>
          </cell>
          <cell r="C4" t="str">
            <v>6AV6355-1AA47-7EF0</v>
          </cell>
          <cell r="E4">
            <v>2</v>
          </cell>
        </row>
        <row r="5">
          <cell r="B5" t="str">
            <v>WinCC OA - 1 Desktop UI REDU</v>
          </cell>
          <cell r="C5" t="str">
            <v>6AV6355-1AA47-7CB0</v>
          </cell>
          <cell r="E5">
            <v>8</v>
          </cell>
        </row>
        <row r="6">
          <cell r="B6" t="str">
            <v>WinCC OA - 1 Dashboard REDU</v>
          </cell>
          <cell r="C6" t="str">
            <v>6AV6355-1AA47-7CM0</v>
          </cell>
          <cell r="E6">
            <v>2</v>
          </cell>
        </row>
        <row r="7">
          <cell r="B7" t="str">
            <v>WinCC OA - 1 Mobile Dashboard REDU</v>
          </cell>
          <cell r="C7" t="str">
            <v>6AV6355-1AA47-7CK0</v>
          </cell>
          <cell r="E7">
            <v>2</v>
          </cell>
        </row>
        <row r="8">
          <cell r="B8" t="str">
            <v>WinCC OA - 1 Mobile UI REDU</v>
          </cell>
          <cell r="C8" t="str">
            <v>6AV6355-1AA47-7CF0</v>
          </cell>
          <cell r="E8">
            <v>2</v>
          </cell>
        </row>
        <row r="9">
          <cell r="B9" t="str">
            <v>WinCC OA - Para Standard REDU</v>
          </cell>
          <cell r="C9" t="str">
            <v>6AV6355-1AA47-7CH1</v>
          </cell>
          <cell r="E9">
            <v>2</v>
          </cell>
        </row>
        <row r="10">
          <cell r="B10" t="str">
            <v>WinCC OA - Driver IEC 104</v>
          </cell>
          <cell r="C10" t="str">
            <v>6AV6355-1AA47-7DC1</v>
          </cell>
          <cell r="E10">
            <v>2</v>
          </cell>
        </row>
        <row r="11">
          <cell r="B11" t="str">
            <v>WinCC OA - Driver MQTT Client</v>
          </cell>
          <cell r="C11" t="str">
            <v>6AV6355-1AA47-7DK2</v>
          </cell>
          <cell r="E11">
            <v>2</v>
          </cell>
        </row>
        <row r="12">
          <cell r="B12" t="str">
            <v>WinCC OA - OPC UA Server</v>
          </cell>
          <cell r="C12" t="str">
            <v>6AV6355-1AA47-7EK0</v>
          </cell>
          <cell r="E12">
            <v>2</v>
          </cell>
        </row>
        <row r="13">
          <cell r="B13" t="str">
            <v>WinCC OA - Report 1 REDU</v>
          </cell>
          <cell r="C13" t="str">
            <v>6AV6355-1AA47-7EM5</v>
          </cell>
          <cell r="E13">
            <v>2</v>
          </cell>
        </row>
        <row r="14">
          <cell r="B14" t="str">
            <v>WinCC OA - Server Basic SUS</v>
          </cell>
          <cell r="C14" t="str">
            <v>6AV6355-1DA00-0BA0</v>
          </cell>
          <cell r="E14">
            <v>2</v>
          </cell>
        </row>
        <row r="15">
          <cell r="B15" t="str">
            <v>WinCC OA - 200k PowerTags SUS</v>
          </cell>
          <cell r="C15" t="str">
            <v>6AV6355-1DA00-0BC1</v>
          </cell>
          <cell r="E15">
            <v>2</v>
          </cell>
        </row>
        <row r="16">
          <cell r="B16" t="str">
            <v>WinCC OA - Redundancy SUS</v>
          </cell>
          <cell r="C16" t="str">
            <v>6AV6355-1DA00-0EF0</v>
          </cell>
          <cell r="E16">
            <v>2</v>
          </cell>
        </row>
        <row r="17">
          <cell r="B17" t="str">
            <v>WinCC OA - 1 Desktop UI REDU SUS</v>
          </cell>
          <cell r="C17" t="str">
            <v>6AV6355-1DA00-0CB0</v>
          </cell>
          <cell r="E17">
            <v>8</v>
          </cell>
        </row>
        <row r="18">
          <cell r="B18" t="str">
            <v>WinCC OA - 1 Dashboard REDU SUS</v>
          </cell>
          <cell r="C18" t="str">
            <v>6AV6355-1DA00-0CM0</v>
          </cell>
          <cell r="E18">
            <v>2</v>
          </cell>
        </row>
        <row r="19">
          <cell r="B19" t="str">
            <v>WinCC OA - 1 Mobile Dashboard REDU SUS</v>
          </cell>
          <cell r="C19" t="str">
            <v>6AV6355-1DA00-0CK0</v>
          </cell>
          <cell r="E19">
            <v>2</v>
          </cell>
        </row>
        <row r="20">
          <cell r="B20" t="str">
            <v>WinCC OA - 1 Mobile UI REDU SUS</v>
          </cell>
          <cell r="C20" t="str">
            <v>6AV6355-1DA00-0CF0</v>
          </cell>
          <cell r="E20">
            <v>2</v>
          </cell>
        </row>
        <row r="21">
          <cell r="B21" t="str">
            <v>WinCC OA - Para Standard REDU SUS</v>
          </cell>
          <cell r="C21" t="str">
            <v>6AV6355-1DA00-0CH1</v>
          </cell>
          <cell r="E21">
            <v>2</v>
          </cell>
        </row>
        <row r="22">
          <cell r="B22" t="str">
            <v>WinCC OA - Driver IEC 104 SUS</v>
          </cell>
          <cell r="C22" t="str">
            <v>6AV6355-1DA00-0DC1</v>
          </cell>
          <cell r="E22">
            <v>2</v>
          </cell>
        </row>
        <row r="23">
          <cell r="B23" t="str">
            <v>WinCC OA - Driver MQTT Client SUS</v>
          </cell>
          <cell r="C23" t="str">
            <v>6AV6355-1DA00-0DK2</v>
          </cell>
          <cell r="E23">
            <v>2</v>
          </cell>
        </row>
        <row r="24">
          <cell r="B24" t="str">
            <v>WinCC OA - OPC UA Server SUS</v>
          </cell>
          <cell r="C24" t="str">
            <v>6AV6355-1DA00-0EK0</v>
          </cell>
          <cell r="E24">
            <v>2</v>
          </cell>
        </row>
        <row r="25">
          <cell r="B25" t="str">
            <v>WinCC OA - Report 1 REDU SUS</v>
          </cell>
          <cell r="C25" t="str">
            <v>6AV6355-1DA00-0EM5</v>
          </cell>
          <cell r="E25">
            <v>2</v>
          </cell>
        </row>
        <row r="26">
          <cell r="B26" t="str">
            <v>WinCC OA - Dongle Micro</v>
          </cell>
          <cell r="C26" t="str">
            <v>6AV6355-4BA00-0AB1</v>
          </cell>
          <cell r="E26">
            <v>1</v>
          </cell>
        </row>
        <row r="27">
          <cell r="B27" t="str">
            <v>WinCC OA - Para Remote</v>
          </cell>
          <cell r="C27" t="str">
            <v>6AV6355-1AA47-7CH2</v>
          </cell>
          <cell r="E27">
            <v>1</v>
          </cell>
        </row>
        <row r="28">
          <cell r="B28" t="str">
            <v>WinCC OA - Para Remote SUS</v>
          </cell>
          <cell r="C28" t="str">
            <v>6AV6355-1DA00-0CH2</v>
          </cell>
          <cell r="E28">
            <v>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inCCOA PriceList"/>
      <sheetName val="WinCC OA Licenses PriceList"/>
    </sheetNames>
    <sheetDataSet>
      <sheetData sheetId="0">
        <row r="1">
          <cell r="A1" t="str">
            <v>Part  Number</v>
          </cell>
          <cell r="B1" t="str">
            <v>blank</v>
          </cell>
          <cell r="C1" t="str">
            <v>L2 list price (ZAR)</v>
          </cell>
        </row>
        <row r="2">
          <cell r="A2" t="str">
            <v>6AV6355-4BA00-0AB1</v>
          </cell>
          <cell r="B2" t="str">
            <v>WinCC OA - dongle micro. Hardware dongle on USB port for operation with a license that is bound to the dongle (WinCC OA version &gt;= 3.17), which can also temporarily replace the hardware-bound license of the operator console or server.</v>
          </cell>
          <cell r="C2">
            <v>4125</v>
          </cell>
        </row>
        <row r="3">
          <cell r="A3" t="str">
            <v>6AV6355-1AA47-7BA0</v>
          </cell>
          <cell r="B3" t="str">
            <v>WinCC OA V3.19, Server basic. license for WinCC OA Server with alerting, extended trend, local archiving, S7 and S7 Plus (8 connections) driver, IT Security IEC 62443, OPC UA client (available for Windows and Linux), OPC DA client and OPC DA server (only available for Windows). Required for proper operation are at least one PowerTag or BACnet object package and one operator console (e.g. desktop UI - optional). ***************************** email address required for delivery.</v>
          </cell>
          <cell r="C3">
            <v>26900</v>
          </cell>
        </row>
        <row r="4">
          <cell r="A4" t="str">
            <v>6AV6355-1AA47-7BC1</v>
          </cell>
          <cell r="B4" t="str">
            <v>WinCC OA V3.19, 200k PowerTags. Expansion of a WinCC OA - Server basic license by 200,000 PowerTags. For a correct redundant server configuration, both WinCC OA Server licenses must be identical. A PowerTag expansion can only be ordered within the same WinCC OA version. The packages on a server are counted cumulatively. ***************************** email address required for delivery.</v>
          </cell>
          <cell r="C4">
            <v>592000</v>
          </cell>
        </row>
        <row r="5">
          <cell r="A5" t="str">
            <v>6AV6355-1AA47-7EF0</v>
          </cell>
          <cell r="B5" t="str">
            <v>WinCC OA V3.19, Redundancy. license for expanding a WinCC OA Server by the option of high availability with bumpless switchover. For a redundant system, both servers require a WinCC OA - Redundancy license. for a correct redundant server configuration, both WinCC OA Server licenses must be identical. ***************************** email address required for delivery.</v>
          </cell>
          <cell r="C5">
            <v>53800</v>
          </cell>
        </row>
        <row r="6">
          <cell r="A6" t="str">
            <v>6AV6355-1AA47-7CB0</v>
          </cell>
          <cell r="B6" t="str">
            <v>WinCC OA V3.19, 1 Desktop UI REDU. One operator console license for expansion of a redundant WinCC OA - Server basic license. Simultaneous connections of active desktop UIs are counted. for a correct redundant server configuration, both WinCC OA Server licenses must be identical. Packages are counted cumulatively. Requires the option WinCC OA - Redundancy. ***************************** email address required for delivery.</v>
          </cell>
          <cell r="C6">
            <v>26900</v>
          </cell>
        </row>
        <row r="7">
          <cell r="A7" t="str">
            <v>6AV6355-1AA47-7CM0</v>
          </cell>
          <cell r="B7" t="str">
            <v>WinCC OA V3.19, 1 Dashboard REDU. License for expanding a redundant WinCC OA Server basic license by 1 web-based dashboard application. On mobile devices no dashboard customizations are possible. Simultaneous connections of active dashboards are counted. For a correct redundant server configuration, both WinCC OA Server licenses must be identical. Packages are counted cumulatively. Requires the option WinCC OA - Redundancy. ***************************** email address required for delivery.</v>
          </cell>
          <cell r="C7">
            <v>10400</v>
          </cell>
        </row>
        <row r="8">
          <cell r="A8" t="str">
            <v>6AV6355-1AA47-7CK0</v>
          </cell>
          <cell r="B8" t="str">
            <v>WinCC OA V3.19, 1 Mobile Dashboard REDU. License for expansion of a redundant WinCC OA Server basic license by 1 web-based dashboard application. On mobile devices no dashboard customizations are possible. Simultaneous connections of active mobile dashboards are counted. For a correct redundant server configuration both WinCC OA server licenses must be identical. Packages are counted cumulatively. requires the option WinCC OA - Redundancy. Email address required for delivery.</v>
          </cell>
          <cell r="C8">
            <v>2610</v>
          </cell>
        </row>
        <row r="9">
          <cell r="A9" t="str">
            <v>6AV6355-1AA47-7CF0</v>
          </cell>
          <cell r="B9" t="str">
            <v>WinCC OA V3.19, 1 Mobile UI REDU. License for one mobile app for iOS or Android. expansion of a redundant WinCC OA - Server basic license. The supported Android and iOS versions can be found in the respective app store. Simultaneous connections of active mobile apps are counted. for a correct redundant server configuration, both WinCC OA Server licenses must be identical. Packages are counted cumulatively. Requires the option WinCC OA - Redundancy. Email address required for delivery.</v>
          </cell>
          <cell r="C9">
            <v>6730</v>
          </cell>
        </row>
        <row r="10">
          <cell r="A10" t="str">
            <v>6AV6355-1AA47-7CH1</v>
          </cell>
          <cell r="B10" t="str">
            <v>WinCC OA V3.19, Para Std REDU. Development and parameterization license for one redundant WinCC OA Server with graphic editor (incl. symbol catalogs), script development environment and test framework. Requires WinCC OA - Server basic license and the option WinCC OA - Redundancy. ***************************** email address required for delivery.</v>
          </cell>
          <cell r="C10">
            <v>53800</v>
          </cell>
        </row>
        <row r="11">
          <cell r="A11" t="str">
            <v>6AV6355-1AA47-7DC1</v>
          </cell>
          <cell r="B11" t="str">
            <v>WinCC OA V3.19, driver IEC 104. TCP/IP driver for connection of telecontrol units according to IEC 60870-5-104. ***************************** email address required for delivery.</v>
          </cell>
          <cell r="C11">
            <v>68400</v>
          </cell>
        </row>
        <row r="12">
          <cell r="A12" t="str">
            <v>6AV6355-1AA47-7DK2</v>
          </cell>
          <cell r="B12" t="str">
            <v>WinCC OA V3.19, driver MQTT client. License for connection to MQTT broker (not included). Suitable for simplified data exchange with other smart devices (sensors or actuators) or for simple Cloud connection (AWS, Azure, etc.) . ***************************** email address required for delivery.</v>
          </cell>
          <cell r="C12">
            <v>22600</v>
          </cell>
        </row>
        <row r="13">
          <cell r="A13" t="str">
            <v>6AV6355-1AA47-7EK0</v>
          </cell>
          <cell r="B13" t="str">
            <v>WinCC OA V3.19, OPC UA server. OPC Foundation-compliant server for WinCC OA. OPC UA server enables OPC UA clients to query data. supported standard: 'OPC UA Server 1.04' (mandatory functions). ***************************** email address required for delivery.</v>
          </cell>
          <cell r="C13">
            <v>40400</v>
          </cell>
        </row>
        <row r="14">
          <cell r="A14" t="str">
            <v>6AV6355-1AA47-7EM5</v>
          </cell>
          <cell r="B14" t="str">
            <v>WinCC OA V3.19, Report 1 REDU. this option expands a redundant WinCC OA - Server basic license by a reporting client for evaluation of WinCC OA data by means of third-party tools such as BIRT or Crystal Reports. Excel Report is supported and automatically included with the WinCC OA Reporting option as a separate accessory. Requires the option WinCC OA - Redundancy. ***************************** email address required for delivery.</v>
          </cell>
          <cell r="C14">
            <v>26900</v>
          </cell>
        </row>
        <row r="15">
          <cell r="A15" t="str">
            <v>6AV6355-1DA00-0BA0</v>
          </cell>
          <cell r="B15" t="str">
            <v>WinCC OA - Server basic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15">
            <v>2430</v>
          </cell>
        </row>
        <row r="16">
          <cell r="A16" t="str">
            <v>6AV6355-1DA00-0BC1</v>
          </cell>
          <cell r="B16" t="str">
            <v>WinCC OA - 200k PowerTags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16">
            <v>53200</v>
          </cell>
        </row>
        <row r="17">
          <cell r="A17" t="str">
            <v>6AV6355-1DA00-0EF0</v>
          </cell>
          <cell r="B17" t="str">
            <v>WinCC OA - Redundancy Software Update Service. Enables the application of publicly available patches and upgrades. duration: 12 months. must be purchased with corresponding product. billing takes place annually in advance; automatic, chargeable extension by 1 year if not terminated 1 month prior to expiration. no hotline support included. ***************************** email address required for delivery.</v>
          </cell>
          <cell r="C17">
            <v>4830</v>
          </cell>
        </row>
        <row r="18">
          <cell r="A18" t="str">
            <v>6AV6355-1DA00-0CB0</v>
          </cell>
          <cell r="B18" t="str">
            <v>WinCC OA - 1 Desktop UI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18">
            <v>2430</v>
          </cell>
        </row>
        <row r="19">
          <cell r="A19" t="str">
            <v>6AV6355-1DA00-0CM0</v>
          </cell>
          <cell r="B19" t="str">
            <v>WinCC OA - 1 Dashboard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19">
            <v>939</v>
          </cell>
        </row>
        <row r="20">
          <cell r="A20" t="str">
            <v>6AV6355-1DA00-0CK0</v>
          </cell>
          <cell r="B20" t="str">
            <v>WinCC OA - 1 Mobile Dashboard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0">
            <v>235</v>
          </cell>
        </row>
        <row r="21">
          <cell r="A21" t="str">
            <v>6AV6355-1DA00-0CF0</v>
          </cell>
          <cell r="B21" t="str">
            <v>WinCC OA - 1 Mobile UI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1">
            <v>601</v>
          </cell>
        </row>
        <row r="22">
          <cell r="A22" t="str">
            <v>6AV6355-1DA00-0CH1</v>
          </cell>
          <cell r="B22" t="str">
            <v>WinCC OA - Para Standard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2">
            <v>4830</v>
          </cell>
        </row>
        <row r="23">
          <cell r="A23" t="str">
            <v>6AV6355-1DA00-0DC1</v>
          </cell>
          <cell r="B23" t="str">
            <v>WinCC OA - driver IEC 104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3">
            <v>6160</v>
          </cell>
        </row>
        <row r="24">
          <cell r="A24" t="str">
            <v>6AV6355-1DA00-0DK2</v>
          </cell>
          <cell r="B24" t="str">
            <v>WinCC OA - driver MQTT Client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4">
            <v>2040</v>
          </cell>
        </row>
        <row r="25">
          <cell r="A25" t="str">
            <v>6AV6355-1DA00-0EK0</v>
          </cell>
          <cell r="B25" t="str">
            <v>WinCC OA - OPC UA Server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5">
            <v>3620</v>
          </cell>
        </row>
        <row r="26">
          <cell r="A26" t="str">
            <v>6AV6355-1DA00-0EM5</v>
          </cell>
          <cell r="B26" t="str">
            <v>WinCC OA - Report 1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6">
            <v>2430</v>
          </cell>
        </row>
        <row r="27">
          <cell r="A27" t="str">
            <v>6AV6355-4BA00-0AB1</v>
          </cell>
          <cell r="B27" t="str">
            <v>WinCC OA - dongle micro. Hardware dongle on USB port for operation with a license that is bound to the dongle (WinCC OA version &gt;= 3.17), which can also temporarily replace the hardware-bound license of the operator console or server.</v>
          </cell>
          <cell r="C27">
            <v>4125</v>
          </cell>
        </row>
        <row r="28">
          <cell r="A28" t="str">
            <v>6AV6355-1AA47-7CH2</v>
          </cell>
          <cell r="B28" t="str">
            <v>WinCC OA V3.19, Para Remote. Development and parameterization license for remote configuration and development on a WinCC OA Server with graphic editor (incl. symbol catalogs), script development environment and test framework. ***************************** email address required for delivery.</v>
          </cell>
          <cell r="C28">
            <v>151000</v>
          </cell>
        </row>
        <row r="29">
          <cell r="A29" t="str">
            <v>6AV6355-1DA00-0CH2</v>
          </cell>
          <cell r="B29" t="str">
            <v>WinCC OA - Para Remote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v>
          </cell>
          <cell r="C29">
            <v>13600</v>
          </cell>
        </row>
        <row r="30">
          <cell r="A30" t="str">
            <v>6AV6355-3BA00-0BA0</v>
          </cell>
          <cell r="B30" t="str">
            <v>Certified WinCC OA Basic training. In this course, the participants acquire the expertise and the necessary skills required to be able to successfully set up and develop a WinCC OA application. This training is geared toward WinCC OA beginners. Please specify contact data for coordination of a training date.</v>
          </cell>
          <cell r="C30">
            <v>56210</v>
          </cell>
        </row>
        <row r="31">
          <cell r="A31" t="str">
            <v>6AV6355-1EA00-0GA1</v>
          </cell>
          <cell r="B31" t="str">
            <v>WinCC OA - 2 Inhouse DEV package. Consisting of 2 temporary licenses, recommended for certified partners. License is valid for 1 year, includes 2 WinCC OA Server licenses (functionally unlimited) with almost all options (not including video, BACnet and SmartSCADA). For setting up a redundant system, two licenses are required. The excluded expansions can be purchased separately. Automatic chargeable extension by 1 year if not terminated 3 months prior to expiration. Including 10 hours of hotline support.</v>
          </cell>
          <cell r="C31">
            <v>123200</v>
          </cell>
        </row>
        <row r="32">
          <cell r="A32"/>
        </row>
      </sheetData>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WinCC OA Licenses BOQ Extra"/>
    </sheetNames>
    <sheetDataSet>
      <sheetData sheetId="0">
        <row r="1">
          <cell r="A1" t="str">
            <v>6AV6355-3BA00-0BA0</v>
          </cell>
          <cell r="B1" t="str">
            <v>Certified WinCC OA Basic training. In this course, the participants acquire the expertise and the necessary skills required to be able to successfully set up and develop a WinCC OA application. This training is geared toward WinCC OA beginners. Please specify contact data for coordination of a training date.</v>
          </cell>
          <cell r="C1">
            <v>4</v>
          </cell>
        </row>
        <row r="2">
          <cell r="A2" t="str">
            <v>6AV6355-1EA00-0GA1</v>
          </cell>
          <cell r="B2" t="str">
            <v>WinCC OA - 2 Inhouse DEV package. Consisting of 2 temporary licenses, recommended for certified partners. License is valid for 1 year, includes 2 WinCC OA Server licenses (functionally unlimited) with almost all options (not including video, BACnet and SmartSCADA). For setting up a redundant system, two licenses are required. The excluded expansions can be purchased separately. Automatic chargeable extension by 1 year if not terminated 3 months prior to expiration. Including 10 hours of hotline support.</v>
          </cell>
          <cell r="C2">
            <v>2</v>
          </cell>
        </row>
      </sheetData>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1">
          <cell r="A1" t="str">
            <v>Hello Graham,</v>
          </cell>
        </row>
        <row r="2">
          <cell r="A2"/>
        </row>
        <row r="3">
          <cell r="A3" t="str">
            <v>Apologies for the delay on this, here are potential machines. We can streamline this once we have an IO/device count:</v>
          </cell>
        </row>
        <row r="4">
          <cell r="A4" t="str">
            <v>Material ID</v>
          </cell>
          <cell r="B4" t="str">
            <v>Quantity</v>
          </cell>
          <cell r="C4" t="str">
            <v>Description</v>
          </cell>
          <cell r="D4" t="str">
            <v>List Price (ZAR)</v>
          </cell>
          <cell r="E4" t="str">
            <v>Price p. line item (ZAR)</v>
          </cell>
          <cell r="F4" t="str">
            <v>Station</v>
          </cell>
        </row>
        <row r="5">
          <cell r="A5" t="str">
            <v>6AG4114-3NJ14-0JA0</v>
          </cell>
          <cell r="B5">
            <v>2</v>
          </cell>
          <cell r="C5" t="str">
            <v>SIMATIC IPC847E (Rack PC, 19", 4HU); 3x Gbit Ethernet (IE/PN), RJ45; 1x DVI-D; 2x display ports; 1x COM 1; audio, 4x USB 3.1, 2x USB 3.1 (Type C) on the rear side; 2x USB 3.0 on the front; 1x USB 3.1 internal, temperature and fan monitoring; Watchdog, card retainer Xeon E-2278GE (8C/16T, 3.3 (4.7) GHz, 16 MB cache, TB, VT-d, AMT); board 9 slots: 7x PCI, 2x PCIe x16 (8 L); RAID5, 3x 4 TB HDD (Enterprise) 3.5 SATA and 4 TB HDD (Enterprise) 3.5" SATA as HotSpare; Enclosure with drive support Type A (for trays on the front); 100/240 V AC industrial power supply unit; 64 GB DDR4 SDRAM (4x 16 GB), Dual Channel; Without extension (HW); Windows Server 2019 Standard edition including 5 clients, 64-bit, MUI (en, de, fr, it, es); SIMATIC IPC DiagMonitor Software enclosed; Without power supply cable</v>
          </cell>
          <cell r="D5">
            <v>200420</v>
          </cell>
          <cell r="E5">
            <v>400840</v>
          </cell>
          <cell r="F5" t="str">
            <v>Servers</v>
          </cell>
        </row>
        <row r="6">
          <cell r="A6" t="str">
            <v>6AG4104-6CJ02-3AD1</v>
          </cell>
          <cell r="B6">
            <v>1</v>
          </cell>
          <cell r="C6" t="str">
            <v>SIMATIC IPC RW-545A (rack IPC, 19", 4 U); MB: chipset R680E, 2x 1 Gbit LAN(IE/PN), RJ45; 1x 2.5 Gbit LAN(IE/PN), RJ45; 3x display port, 1x DVI-D; 4x USB 3.2 Gen. 2 type A, 2x USB 3.2 Gen. 2x2 type C, 2x USB 2.0 type A internal, 2x M.2 slot,TPM2.0, audio; 7 slots: 1x PCI, 2x PCIe x16(1x 16L or 2x 8L), 1x PCIe x8(4L), 3x PCIe x4(4L), 2x USB 3.1 type A, 12x status LEDs on the front; Core i7-12700E 12C(8P+4E)/20T, 2.1 (4.8) GHz, 25 MB cache, iAMT RAID1, 2x 960 GB SSD 2.5" SATA without NVMe drives 32 GB DDR5 SDRAM (2x 16 GB) enclosure with drive support type A (for rack units on the front), blue chromated 550 W 100/240 V AC industrial power supply unit Windows 10 IoT Enterprise 2021 LTSC for Core i7/i9; with USB flash drive (restore image; D&amp;D) supply cable Europe</v>
          </cell>
          <cell r="D6">
            <v>135871</v>
          </cell>
          <cell r="E6">
            <v>135871</v>
          </cell>
          <cell r="F6" t="str">
            <v>Engineering</v>
          </cell>
        </row>
        <row r="7">
          <cell r="A7" t="str">
            <v>6AG4104-6BC00-3DA1</v>
          </cell>
          <cell r="B7">
            <v>4</v>
          </cell>
          <cell r="C7" t="str">
            <v>SIMATIC IPC RW-545A (rack IPC, 19", 4 U); MB: chipset R680E, 2x 1 Gbit LAN(IE/PN), RJ45; 1x 2.5 Gbit LAN(IE/PN), RJ45; 3x display port, 1x DVI-D; 4x USB 3.2 Gen. 2 type A, 2x USB 3.2 Gen. 2x2 type C, 2x USB 2.0 type A internal, 2x M.2 slot,TPM2.0, audio; 7 slots: 1x PCI, 2x PCIe x16(1x 16L or 2x 8L), 1x PCIe x8(4L), 3x PCIe x4(4L), 2x USB 3.1 type A, 12x status LEDs on the front; Core i5-12500E 6C(4P)/12T, 2.9 (4.5) GHz, 18 MB cache, iAMT 480 GB SSD 2.5" SATA without NVMe drives 8 GB DDR5 SDRAM (1x 8 GB) enclosure with drive support type A (for rack units on the front), blue chromated graphics card NVIDIA T400 (4 GB, 3x mDP: 3x adapter mDP to DP) (1 slot occupied), 550 W 100/240 V AC industrial power supply unit Windows 10 IoT Enterprise 2021 LTSC for Core i3/i5; without USB flash drive (restore image; D&amp;D) supply cable Europe</v>
          </cell>
          <cell r="D7">
            <v>87991</v>
          </cell>
          <cell r="E7">
            <v>351964</v>
          </cell>
          <cell r="F7" t="str">
            <v>OS Client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BF59F-A7BE-43EE-9F47-91FBA86367C2}">
  <sheetPr>
    <tabColor rgb="FFFF0000"/>
  </sheetPr>
  <dimension ref="A1:B3"/>
  <sheetViews>
    <sheetView workbookViewId="0">
      <selection activeCell="B2" sqref="B2"/>
    </sheetView>
  </sheetViews>
  <sheetFormatPr defaultRowHeight="15" x14ac:dyDescent="0.25"/>
  <cols>
    <col min="1" max="1" width="28.28515625" bestFit="1" customWidth="1"/>
  </cols>
  <sheetData>
    <row r="1" spans="1:2" x14ac:dyDescent="0.25">
      <c r="A1" t="s">
        <v>19</v>
      </c>
      <c r="B1">
        <v>20</v>
      </c>
    </row>
    <row r="2" spans="1:2" x14ac:dyDescent="0.25">
      <c r="A2" t="s">
        <v>20</v>
      </c>
      <c r="B2" s="19">
        <v>0.02</v>
      </c>
    </row>
    <row r="3" spans="1:2" x14ac:dyDescent="0.25">
      <c r="A3" t="s">
        <v>21</v>
      </c>
      <c r="B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2BEC-1892-4C6D-AC78-ACECAFD62879}">
  <sheetPr>
    <tabColor rgb="FFFF0000"/>
  </sheetPr>
  <dimension ref="A1:M160"/>
  <sheetViews>
    <sheetView workbookViewId="0">
      <pane ySplit="2" topLeftCell="A3" activePane="bottomLeft" state="frozen"/>
      <selection pane="bottomLeft" activeCell="G33" sqref="G33"/>
    </sheetView>
  </sheetViews>
  <sheetFormatPr defaultColWidth="67.42578125" defaultRowHeight="15" x14ac:dyDescent="0.25"/>
  <cols>
    <col min="1" max="1" width="6" bestFit="1" customWidth="1"/>
    <col min="2" max="2" width="18.140625" bestFit="1" customWidth="1"/>
    <col min="3" max="3" width="19.140625" bestFit="1" customWidth="1"/>
    <col min="4" max="4" width="18.140625" bestFit="1" customWidth="1"/>
    <col min="5" max="5" width="20.7109375" bestFit="1" customWidth="1"/>
    <col min="6" max="6" width="13.28515625" style="1" bestFit="1" customWidth="1"/>
    <col min="7" max="7" width="92.85546875" style="2" customWidth="1"/>
    <col min="8" max="8" width="11.140625" style="3" bestFit="1" customWidth="1"/>
    <col min="9" max="9" width="13.7109375" style="3" bestFit="1" customWidth="1"/>
    <col min="10" max="11" width="14.28515625" style="20" customWidth="1"/>
    <col min="12" max="12" width="15.140625" style="20" bestFit="1" customWidth="1"/>
    <col min="13" max="13" width="15" style="20" bestFit="1" customWidth="1"/>
  </cols>
  <sheetData>
    <row r="1" spans="1:13" x14ac:dyDescent="0.25">
      <c r="A1" s="42" t="s">
        <v>45</v>
      </c>
      <c r="B1" s="42" t="s">
        <v>44</v>
      </c>
      <c r="C1" s="43" t="s">
        <v>5</v>
      </c>
      <c r="D1" s="43" t="s">
        <v>3</v>
      </c>
      <c r="E1" s="43" t="s">
        <v>0</v>
      </c>
      <c r="F1" s="44" t="s">
        <v>1</v>
      </c>
      <c r="G1" s="38" t="s">
        <v>2</v>
      </c>
      <c r="H1" s="39" t="s">
        <v>4</v>
      </c>
      <c r="I1" s="35">
        <f>SUM(I3:I250)</f>
        <v>11879554.610000001</v>
      </c>
      <c r="J1" s="40" t="s">
        <v>22</v>
      </c>
      <c r="K1" s="36">
        <f>SUM(K3:K250)</f>
        <v>593977.73050000006</v>
      </c>
      <c r="L1" s="41" t="s">
        <v>24</v>
      </c>
      <c r="M1" s="36">
        <f>SUM(M3:M250)</f>
        <v>605857.28510999994</v>
      </c>
    </row>
    <row r="2" spans="1:13" ht="45" x14ac:dyDescent="0.25">
      <c r="A2" s="42"/>
      <c r="B2" s="42"/>
      <c r="C2" s="43"/>
      <c r="D2" s="43"/>
      <c r="E2" s="43"/>
      <c r="F2" s="44"/>
      <c r="G2" s="38"/>
      <c r="H2" s="39"/>
      <c r="I2" s="25" t="s">
        <v>6</v>
      </c>
      <c r="J2" s="40"/>
      <c r="K2" s="26" t="s">
        <v>18</v>
      </c>
      <c r="L2" s="41"/>
      <c r="M2" s="22" t="s">
        <v>23</v>
      </c>
    </row>
    <row r="3" spans="1:13" x14ac:dyDescent="0.25">
      <c r="A3">
        <v>2</v>
      </c>
      <c r="B3" t="str">
        <f>VLOOKUP(A3,'Full BOQ Summary'!A:B,2,FALSE)</f>
        <v>PLC-Free Issue</v>
      </c>
      <c r="C3" t="str" cm="1">
        <f t="array" aca="1" ref="C3" ca="1">INDIRECT("'PLC - Free Issue'!A"&amp;5)</f>
        <v>RIO Tool</v>
      </c>
      <c r="D3" t="str">
        <f>'PLC - Free Issue'!B5</f>
        <v>PLC</v>
      </c>
      <c r="E3" t="e">
        <f>'PLC - Free Issue'!C5</f>
        <v>#REF!</v>
      </c>
      <c r="F3">
        <f>'PLC - Free Issue'!D5</f>
        <v>0</v>
      </c>
      <c r="G3" s="2" t="e">
        <f>'PLC - Free Issue'!E5</f>
        <v>#REF!</v>
      </c>
      <c r="H3" s="3">
        <f>'PLC - Free Issue'!F5</f>
        <v>0</v>
      </c>
      <c r="I3" s="3">
        <f>'PLC - Free Issue'!G5</f>
        <v>0</v>
      </c>
      <c r="J3" s="20">
        <f>H3/Setup!$B$1</f>
        <v>0</v>
      </c>
      <c r="K3" s="20">
        <f>I3/Setup!$B$1</f>
        <v>0</v>
      </c>
      <c r="L3" s="20">
        <f>FV(Setup!$B$2,Setup!$B$3, ,'Full BOQ'!J3*-1)</f>
        <v>0</v>
      </c>
      <c r="M3" s="20">
        <f>FV(Setup!$B$2,Setup!$B$3, ,'Full BOQ'!K3*-1)</f>
        <v>0</v>
      </c>
    </row>
    <row r="4" spans="1:13" x14ac:dyDescent="0.25">
      <c r="A4">
        <v>2</v>
      </c>
      <c r="B4" t="str">
        <f>VLOOKUP(A4,'Full BOQ Summary'!A:B,2,FALSE)</f>
        <v>PLC-Free Issue</v>
      </c>
      <c r="C4" t="str">
        <f>'PLC - Free Issue'!A6</f>
        <v>RIO Tool</v>
      </c>
      <c r="D4" t="str">
        <f>'PLC - Free Issue'!B6</f>
        <v>PLC</v>
      </c>
      <c r="E4" t="e">
        <f>'PLC - Free Issue'!C6</f>
        <v>#REF!</v>
      </c>
      <c r="F4">
        <f>'PLC - Free Issue'!D6</f>
        <v>0</v>
      </c>
      <c r="G4" s="2" t="e">
        <f>'PLC - Free Issue'!E6</f>
        <v>#REF!</v>
      </c>
      <c r="H4" s="3">
        <f>'PLC - Free Issue'!F6</f>
        <v>0</v>
      </c>
      <c r="I4" s="3">
        <f>'PLC - Free Issue'!G6</f>
        <v>0</v>
      </c>
      <c r="J4" s="20">
        <f>H4/Setup!$B$1</f>
        <v>0</v>
      </c>
      <c r="K4" s="20">
        <f>I4/Setup!$B$1</f>
        <v>0</v>
      </c>
      <c r="L4" s="20">
        <f>FV(Setup!$B$2,Setup!$B$3, ,'Full BOQ'!J4*-1)</f>
        <v>0</v>
      </c>
      <c r="M4" s="20">
        <f>FV(Setup!$B$2,Setup!$B$3, ,'Full BOQ'!K4*-1)</f>
        <v>0</v>
      </c>
    </row>
    <row r="5" spans="1:13" x14ac:dyDescent="0.25">
      <c r="A5">
        <v>2</v>
      </c>
      <c r="B5" t="str">
        <f>VLOOKUP(A5,'Full BOQ Summary'!A:B,2,FALSE)</f>
        <v>PLC-Free Issue</v>
      </c>
      <c r="C5" t="str">
        <f>'PLC - Free Issue'!A7</f>
        <v>RIO Tool</v>
      </c>
      <c r="D5" t="str">
        <f>'PLC - Free Issue'!B7</f>
        <v>PLC</v>
      </c>
      <c r="E5" t="e">
        <f>'PLC - Free Issue'!C7</f>
        <v>#REF!</v>
      </c>
      <c r="F5">
        <f>'PLC - Free Issue'!D7</f>
        <v>0</v>
      </c>
      <c r="G5" s="2" t="e">
        <f>'PLC - Free Issue'!E7</f>
        <v>#REF!</v>
      </c>
      <c r="H5" s="3">
        <f>'PLC - Free Issue'!F7</f>
        <v>0</v>
      </c>
      <c r="I5" s="3">
        <f>'PLC - Free Issue'!G7</f>
        <v>0</v>
      </c>
      <c r="J5" s="20">
        <f>H5/Setup!$B$1</f>
        <v>0</v>
      </c>
      <c r="K5" s="20">
        <f>I5/Setup!$B$1</f>
        <v>0</v>
      </c>
      <c r="L5" s="20">
        <f>FV(Setup!$B$2,Setup!$B$3, ,'Full BOQ'!J5*-1)</f>
        <v>0</v>
      </c>
      <c r="M5" s="20">
        <f>FV(Setup!$B$2,Setup!$B$3, ,'Full BOQ'!K5*-1)</f>
        <v>0</v>
      </c>
    </row>
    <row r="6" spans="1:13" x14ac:dyDescent="0.25">
      <c r="A6">
        <v>2</v>
      </c>
      <c r="B6" t="str">
        <f>VLOOKUP(A6,'Full BOQ Summary'!A:B,2,FALSE)</f>
        <v>PLC-Free Issue</v>
      </c>
      <c r="C6">
        <f>'PLC - Free Issue'!A8</f>
        <v>0</v>
      </c>
      <c r="D6">
        <f>'PLC - Free Issue'!B8</f>
        <v>0</v>
      </c>
      <c r="E6">
        <f>'PLC - Free Issue'!C8</f>
        <v>0</v>
      </c>
      <c r="F6">
        <f>'PLC - Free Issue'!D8</f>
        <v>0</v>
      </c>
      <c r="G6" s="2">
        <f>'PLC - Free Issue'!E8</f>
        <v>0</v>
      </c>
      <c r="H6" s="3">
        <f>'PLC - Free Issue'!F8</f>
        <v>0</v>
      </c>
      <c r="I6" s="3">
        <f>'PLC - Free Issue'!G8</f>
        <v>0</v>
      </c>
      <c r="J6" s="20">
        <f>H6/Setup!$B$1</f>
        <v>0</v>
      </c>
      <c r="K6" s="20">
        <f>I6/Setup!$B$1</f>
        <v>0</v>
      </c>
      <c r="L6" s="20">
        <f>FV(Setup!$B$2,Setup!$B$3, ,'Full BOQ'!J6*-1)</f>
        <v>0</v>
      </c>
      <c r="M6" s="20">
        <f>FV(Setup!$B$2,Setup!$B$3, ,'Full BOQ'!K6*-1)</f>
        <v>0</v>
      </c>
    </row>
    <row r="7" spans="1:13" x14ac:dyDescent="0.25">
      <c r="A7">
        <v>2</v>
      </c>
      <c r="B7" t="str">
        <f>VLOOKUP(A7,'Full BOQ Summary'!A:B,2,FALSE)</f>
        <v>PLC-Free Issue</v>
      </c>
      <c r="C7">
        <f>'PLC - Free Issue'!A9</f>
        <v>0</v>
      </c>
      <c r="D7">
        <f>'PLC - Free Issue'!B9</f>
        <v>0</v>
      </c>
      <c r="E7">
        <f>'PLC - Free Issue'!C9</f>
        <v>0</v>
      </c>
      <c r="F7">
        <f>'PLC - Free Issue'!D9</f>
        <v>0</v>
      </c>
      <c r="G7" s="2">
        <f>'PLC - Free Issue'!E9</f>
        <v>0</v>
      </c>
      <c r="H7" s="3">
        <f>'PLC - Free Issue'!F9</f>
        <v>0</v>
      </c>
      <c r="I7" s="3">
        <f>'PLC - Free Issue'!G9</f>
        <v>0</v>
      </c>
      <c r="J7" s="20">
        <f>H7/Setup!$B$1</f>
        <v>0</v>
      </c>
      <c r="K7" s="20">
        <f>I7/Setup!$B$1</f>
        <v>0</v>
      </c>
      <c r="L7" s="20">
        <f>FV(Setup!$B$2,Setup!$B$3, ,'Full BOQ'!J7*-1)</f>
        <v>0</v>
      </c>
      <c r="M7" s="20">
        <f>FV(Setup!$B$2,Setup!$B$3, ,'Full BOQ'!K7*-1)</f>
        <v>0</v>
      </c>
    </row>
    <row r="8" spans="1:13" x14ac:dyDescent="0.25">
      <c r="A8">
        <v>2</v>
      </c>
      <c r="B8" t="str">
        <f>VLOOKUP(A8,'Full BOQ Summary'!A:B,2,FALSE)</f>
        <v>PLC-Free Issue</v>
      </c>
      <c r="C8">
        <f>'PLC - Free Issue'!A10</f>
        <v>0</v>
      </c>
      <c r="D8">
        <f>'PLC - Free Issue'!B10</f>
        <v>0</v>
      </c>
      <c r="E8">
        <f>'PLC - Free Issue'!C10</f>
        <v>0</v>
      </c>
      <c r="F8">
        <f>'PLC - Free Issue'!D10</f>
        <v>0</v>
      </c>
      <c r="G8" s="2">
        <f>'PLC - Free Issue'!E10</f>
        <v>0</v>
      </c>
      <c r="H8" s="3">
        <f>'PLC - Free Issue'!F10</f>
        <v>0</v>
      </c>
      <c r="I8" s="3">
        <f>'PLC - Free Issue'!G10</f>
        <v>0</v>
      </c>
      <c r="J8" s="20">
        <f>H8/Setup!$B$1</f>
        <v>0</v>
      </c>
      <c r="K8" s="20">
        <f>I8/Setup!$B$1</f>
        <v>0</v>
      </c>
      <c r="L8" s="20">
        <f>FV(Setup!$B$2,Setup!$B$3, ,'Full BOQ'!J8*-1)</f>
        <v>0</v>
      </c>
      <c r="M8" s="20">
        <f>FV(Setup!$B$2,Setup!$B$3, ,'Full BOQ'!K8*-1)</f>
        <v>0</v>
      </c>
    </row>
    <row r="9" spans="1:13" x14ac:dyDescent="0.25">
      <c r="A9">
        <v>2</v>
      </c>
      <c r="B9" t="str">
        <f>VLOOKUP(A9,'Full BOQ Summary'!A:B,2,FALSE)</f>
        <v>PLC-Free Issue</v>
      </c>
      <c r="C9">
        <f>'PLC - Free Issue'!A11</f>
        <v>0</v>
      </c>
      <c r="D9">
        <f>'PLC - Free Issue'!B11</f>
        <v>0</v>
      </c>
      <c r="E9">
        <f>'PLC - Free Issue'!C11</f>
        <v>0</v>
      </c>
      <c r="F9">
        <f>'PLC - Free Issue'!D11</f>
        <v>0</v>
      </c>
      <c r="G9" s="2">
        <f>'PLC - Free Issue'!E11</f>
        <v>0</v>
      </c>
      <c r="H9" s="3">
        <f>'PLC - Free Issue'!F11</f>
        <v>0</v>
      </c>
      <c r="I9" s="3">
        <f>'PLC - Free Issue'!G11</f>
        <v>0</v>
      </c>
      <c r="J9" s="20">
        <f>H9/Setup!$B$1</f>
        <v>0</v>
      </c>
      <c r="K9" s="20">
        <f>I9/Setup!$B$1</f>
        <v>0</v>
      </c>
      <c r="L9" s="20">
        <f>FV(Setup!$B$2,Setup!$B$3, ,'Full BOQ'!J9*-1)</f>
        <v>0</v>
      </c>
      <c r="M9" s="20">
        <f>FV(Setup!$B$2,Setup!$B$3, ,'Full BOQ'!K9*-1)</f>
        <v>0</v>
      </c>
    </row>
    <row r="10" spans="1:13" x14ac:dyDescent="0.25">
      <c r="A10">
        <v>2</v>
      </c>
      <c r="B10" t="str">
        <f>VLOOKUP(A10,'Full BOQ Summary'!A:B,2,FALSE)</f>
        <v>PLC-Free Issue</v>
      </c>
      <c r="C10">
        <f>'PLC - Free Issue'!A12</f>
        <v>0</v>
      </c>
      <c r="D10">
        <f>'PLC - Free Issue'!B12</f>
        <v>0</v>
      </c>
      <c r="E10">
        <f>'PLC - Free Issue'!C12</f>
        <v>0</v>
      </c>
      <c r="F10">
        <f>'PLC - Free Issue'!D12</f>
        <v>0</v>
      </c>
      <c r="G10" s="2">
        <f>'PLC - Free Issue'!E12</f>
        <v>0</v>
      </c>
      <c r="H10" s="3">
        <f>'PLC - Free Issue'!F12</f>
        <v>0</v>
      </c>
      <c r="I10" s="3">
        <f>'PLC - Free Issue'!G12</f>
        <v>0</v>
      </c>
      <c r="J10" s="20">
        <f>H10/Setup!$B$1</f>
        <v>0</v>
      </c>
      <c r="K10" s="20">
        <f>I10/Setup!$B$1</f>
        <v>0</v>
      </c>
      <c r="L10" s="20">
        <f>FV(Setup!$B$2,Setup!$B$3, ,'Full BOQ'!J10*-1)</f>
        <v>0</v>
      </c>
      <c r="M10" s="20">
        <f>FV(Setup!$B$2,Setup!$B$3, ,'Full BOQ'!K10*-1)</f>
        <v>0</v>
      </c>
    </row>
    <row r="11" spans="1:13" x14ac:dyDescent="0.25">
      <c r="A11">
        <v>2</v>
      </c>
      <c r="B11" t="str">
        <f>VLOOKUP(A11,'Full BOQ Summary'!A:B,2,FALSE)</f>
        <v>PLC-Free Issue</v>
      </c>
      <c r="C11">
        <f>'PLC - Free Issue'!A13</f>
        <v>0</v>
      </c>
      <c r="D11">
        <f>'PLC - Free Issue'!B13</f>
        <v>0</v>
      </c>
      <c r="E11">
        <f>'PLC - Free Issue'!C13</f>
        <v>0</v>
      </c>
      <c r="F11">
        <f>'PLC - Free Issue'!D13</f>
        <v>0</v>
      </c>
      <c r="G11" s="2">
        <f>'PLC - Free Issue'!E13</f>
        <v>0</v>
      </c>
      <c r="H11" s="3">
        <f>'PLC - Free Issue'!F13</f>
        <v>0</v>
      </c>
      <c r="I11" s="3">
        <f>'PLC - Free Issue'!G13</f>
        <v>0</v>
      </c>
      <c r="J11" s="20">
        <f>H11/Setup!$B$1</f>
        <v>0</v>
      </c>
      <c r="K11" s="20">
        <f>I11/Setup!$B$1</f>
        <v>0</v>
      </c>
      <c r="L11" s="20">
        <f>FV(Setup!$B$2,Setup!$B$3, ,'Full BOQ'!J11*-1)</f>
        <v>0</v>
      </c>
      <c r="M11" s="20">
        <f>FV(Setup!$B$2,Setup!$B$3, ,'Full BOQ'!K11*-1)</f>
        <v>0</v>
      </c>
    </row>
    <row r="12" spans="1:13" x14ac:dyDescent="0.25">
      <c r="A12">
        <v>2</v>
      </c>
      <c r="B12" t="str">
        <f>VLOOKUP(A12,'Full BOQ Summary'!A:B,2,FALSE)</f>
        <v>PLC-Free Issue</v>
      </c>
      <c r="C12">
        <f>'PLC - Free Issue'!A14</f>
        <v>0</v>
      </c>
      <c r="D12">
        <f>'PLC - Free Issue'!B14</f>
        <v>0</v>
      </c>
      <c r="E12">
        <f>'PLC - Free Issue'!C14</f>
        <v>0</v>
      </c>
      <c r="F12">
        <f>'PLC - Free Issue'!D14</f>
        <v>0</v>
      </c>
      <c r="G12" s="2">
        <f>'PLC - Free Issue'!E14</f>
        <v>0</v>
      </c>
      <c r="H12" s="3">
        <f>'PLC - Free Issue'!F14</f>
        <v>0</v>
      </c>
      <c r="I12" s="3">
        <f>'PLC - Free Issue'!G14</f>
        <v>0</v>
      </c>
      <c r="J12" s="20">
        <f>H12/Setup!$B$1</f>
        <v>0</v>
      </c>
      <c r="K12" s="20">
        <f>I12/Setup!$B$1</f>
        <v>0</v>
      </c>
      <c r="L12" s="20">
        <f>FV(Setup!$B$2,Setup!$B$3, ,'Full BOQ'!J12*-1)</f>
        <v>0</v>
      </c>
      <c r="M12" s="20">
        <f>FV(Setup!$B$2,Setup!$B$3, ,'Full BOQ'!K12*-1)</f>
        <v>0</v>
      </c>
    </row>
    <row r="13" spans="1:13" x14ac:dyDescent="0.25">
      <c r="A13">
        <v>2</v>
      </c>
      <c r="B13" t="str">
        <f>VLOOKUP(A13,'Full BOQ Summary'!A:B,2,FALSE)</f>
        <v>PLC-Free Issue</v>
      </c>
      <c r="C13">
        <f>'PLC - Free Issue'!A15</f>
        <v>0</v>
      </c>
      <c r="D13">
        <f>'PLC - Free Issue'!B15</f>
        <v>0</v>
      </c>
      <c r="E13">
        <f>'PLC - Free Issue'!C15</f>
        <v>0</v>
      </c>
      <c r="F13">
        <f>'PLC - Free Issue'!D15</f>
        <v>0</v>
      </c>
      <c r="G13" s="2">
        <f>'PLC - Free Issue'!E15</f>
        <v>0</v>
      </c>
      <c r="H13" s="3">
        <f>'PLC - Free Issue'!F15</f>
        <v>0</v>
      </c>
      <c r="I13" s="3">
        <f>'PLC - Free Issue'!G15</f>
        <v>0</v>
      </c>
      <c r="J13" s="20">
        <f>H13/Setup!$B$1</f>
        <v>0</v>
      </c>
      <c r="K13" s="20">
        <f>I13/Setup!$B$1</f>
        <v>0</v>
      </c>
      <c r="L13" s="20">
        <f>FV(Setup!$B$2,Setup!$B$3, ,'Full BOQ'!J13*-1)</f>
        <v>0</v>
      </c>
      <c r="M13" s="20">
        <f>FV(Setup!$B$2,Setup!$B$3, ,'Full BOQ'!K13*-1)</f>
        <v>0</v>
      </c>
    </row>
    <row r="14" spans="1:13" x14ac:dyDescent="0.25">
      <c r="A14">
        <v>2</v>
      </c>
      <c r="B14" t="str">
        <f>VLOOKUP(A14,'Full BOQ Summary'!A:B,2,FALSE)</f>
        <v>PLC-Free Issue</v>
      </c>
      <c r="C14">
        <f>'PLC - Free Issue'!A16</f>
        <v>0</v>
      </c>
      <c r="D14">
        <f>'PLC - Free Issue'!B16</f>
        <v>0</v>
      </c>
      <c r="E14">
        <f>'PLC - Free Issue'!C16</f>
        <v>0</v>
      </c>
      <c r="F14">
        <f>'PLC - Free Issue'!D16</f>
        <v>0</v>
      </c>
      <c r="G14" s="2">
        <f>'PLC - Free Issue'!E16</f>
        <v>0</v>
      </c>
      <c r="H14" s="3">
        <f>'PLC - Free Issue'!F16</f>
        <v>0</v>
      </c>
      <c r="I14" s="3">
        <f>'PLC - Free Issue'!G16</f>
        <v>0</v>
      </c>
      <c r="J14" s="20">
        <f>H14/Setup!$B$1</f>
        <v>0</v>
      </c>
      <c r="K14" s="20">
        <f>I14/Setup!$B$1</f>
        <v>0</v>
      </c>
      <c r="L14" s="20">
        <f>FV(Setup!$B$2,Setup!$B$3, ,'Full BOQ'!J14*-1)</f>
        <v>0</v>
      </c>
      <c r="M14" s="20">
        <f>FV(Setup!$B$2,Setup!$B$3, ,'Full BOQ'!K14*-1)</f>
        <v>0</v>
      </c>
    </row>
    <row r="15" spans="1:13" x14ac:dyDescent="0.25">
      <c r="A15">
        <v>2</v>
      </c>
      <c r="B15" t="str">
        <f>VLOOKUP(A15,'Full BOQ Summary'!A:B,2,FALSE)</f>
        <v>PLC-Free Issue</v>
      </c>
      <c r="C15">
        <f>'PLC - Free Issue'!A17</f>
        <v>0</v>
      </c>
      <c r="D15">
        <f>'PLC - Free Issue'!B17</f>
        <v>0</v>
      </c>
      <c r="E15">
        <f>'PLC - Free Issue'!C17</f>
        <v>0</v>
      </c>
      <c r="F15">
        <f>'PLC - Free Issue'!D17</f>
        <v>0</v>
      </c>
      <c r="G15" s="2">
        <f>'PLC - Free Issue'!E17</f>
        <v>0</v>
      </c>
      <c r="H15" s="3">
        <f>'PLC - Free Issue'!F17</f>
        <v>0</v>
      </c>
      <c r="I15" s="3">
        <f>'PLC - Free Issue'!G17</f>
        <v>0</v>
      </c>
      <c r="J15" s="20">
        <f>H15/Setup!$B$1</f>
        <v>0</v>
      </c>
      <c r="K15" s="20">
        <f>I15/Setup!$B$1</f>
        <v>0</v>
      </c>
      <c r="L15" s="20">
        <f>FV(Setup!$B$2,Setup!$B$3, ,'Full BOQ'!J15*-1)</f>
        <v>0</v>
      </c>
      <c r="M15" s="20">
        <f>FV(Setup!$B$2,Setup!$B$3, ,'Full BOQ'!K15*-1)</f>
        <v>0</v>
      </c>
    </row>
    <row r="16" spans="1:13" x14ac:dyDescent="0.25">
      <c r="A16">
        <v>2</v>
      </c>
      <c r="B16" t="str">
        <f>VLOOKUP(A16,'Full BOQ Summary'!A:B,2,FALSE)</f>
        <v>PLC-Free Issue</v>
      </c>
      <c r="C16">
        <f>'PLC - Free Issue'!A18</f>
        <v>0</v>
      </c>
      <c r="D16">
        <f>'PLC - Free Issue'!B18</f>
        <v>0</v>
      </c>
      <c r="E16">
        <f>'PLC - Free Issue'!C18</f>
        <v>0</v>
      </c>
      <c r="F16">
        <f>'PLC - Free Issue'!D18</f>
        <v>0</v>
      </c>
      <c r="G16" s="2">
        <f>'PLC - Free Issue'!E18</f>
        <v>0</v>
      </c>
      <c r="H16" s="3">
        <f>'PLC - Free Issue'!F18</f>
        <v>0</v>
      </c>
      <c r="I16" s="3">
        <f>'PLC - Free Issue'!G18</f>
        <v>0</v>
      </c>
      <c r="J16" s="20">
        <f>H16/Setup!$B$1</f>
        <v>0</v>
      </c>
      <c r="K16" s="20">
        <f>I16/Setup!$B$1</f>
        <v>0</v>
      </c>
      <c r="L16" s="20">
        <f>FV(Setup!$B$2,Setup!$B$3, ,'Full BOQ'!J16*-1)</f>
        <v>0</v>
      </c>
      <c r="M16" s="20">
        <f>FV(Setup!$B$2,Setup!$B$3, ,'Full BOQ'!K16*-1)</f>
        <v>0</v>
      </c>
    </row>
    <row r="17" spans="1:13" x14ac:dyDescent="0.25">
      <c r="A17">
        <v>2</v>
      </c>
      <c r="B17" t="str">
        <f>VLOOKUP(A17,'Full BOQ Summary'!A:B,2,FALSE)</f>
        <v>PLC-Free Issue</v>
      </c>
      <c r="C17">
        <f>'PLC - Free Issue'!A19</f>
        <v>0</v>
      </c>
      <c r="D17">
        <f>'PLC - Free Issue'!B19</f>
        <v>0</v>
      </c>
      <c r="E17">
        <f>'PLC - Free Issue'!C19</f>
        <v>0</v>
      </c>
      <c r="F17">
        <f>'PLC - Free Issue'!D19</f>
        <v>0</v>
      </c>
      <c r="G17" s="2">
        <f>'PLC - Free Issue'!E19</f>
        <v>0</v>
      </c>
      <c r="H17" s="3">
        <f>'PLC - Free Issue'!F19</f>
        <v>0</v>
      </c>
      <c r="I17" s="3">
        <f>'PLC - Free Issue'!G19</f>
        <v>0</v>
      </c>
      <c r="J17" s="20">
        <f>H17/Setup!$B$1</f>
        <v>0</v>
      </c>
      <c r="K17" s="20">
        <f>I17/Setup!$B$1</f>
        <v>0</v>
      </c>
      <c r="L17" s="20">
        <f>FV(Setup!$B$2,Setup!$B$3, ,'Full BOQ'!J17*-1)</f>
        <v>0</v>
      </c>
      <c r="M17" s="20">
        <f>FV(Setup!$B$2,Setup!$B$3, ,'Full BOQ'!K17*-1)</f>
        <v>0</v>
      </c>
    </row>
    <row r="18" spans="1:13" x14ac:dyDescent="0.25">
      <c r="A18">
        <v>2</v>
      </c>
      <c r="B18" t="str">
        <f>VLOOKUP(A18,'Full BOQ Summary'!A:B,2,FALSE)</f>
        <v>PLC-Free Issue</v>
      </c>
      <c r="C18">
        <f>'PLC - Free Issue'!A20</f>
        <v>0</v>
      </c>
      <c r="D18">
        <f>'PLC - Free Issue'!B20</f>
        <v>0</v>
      </c>
      <c r="E18">
        <f>'PLC - Free Issue'!C20</f>
        <v>0</v>
      </c>
      <c r="F18">
        <f>'PLC - Free Issue'!D20</f>
        <v>0</v>
      </c>
      <c r="G18" s="2">
        <f>'PLC - Free Issue'!E20</f>
        <v>0</v>
      </c>
      <c r="H18" s="3">
        <f>'PLC - Free Issue'!F20</f>
        <v>0</v>
      </c>
      <c r="I18" s="3">
        <f>'PLC - Free Issue'!G20</f>
        <v>0</v>
      </c>
      <c r="J18" s="20">
        <f>H18/Setup!$B$1</f>
        <v>0</v>
      </c>
      <c r="K18" s="20">
        <f>I18/Setup!$B$1</f>
        <v>0</v>
      </c>
      <c r="L18" s="20">
        <f>FV(Setup!$B$2,Setup!$B$3, ,'Full BOQ'!J18*-1)</f>
        <v>0</v>
      </c>
      <c r="M18" s="20">
        <f>FV(Setup!$B$2,Setup!$B$3, ,'Full BOQ'!K18*-1)</f>
        <v>0</v>
      </c>
    </row>
    <row r="19" spans="1:13" x14ac:dyDescent="0.25">
      <c r="A19">
        <v>2</v>
      </c>
      <c r="B19" t="str">
        <f>VLOOKUP(A19,'Full BOQ Summary'!A:B,2,FALSE)</f>
        <v>PLC-Free Issue</v>
      </c>
      <c r="C19">
        <f>'PLC - Free Issue'!A21</f>
        <v>0</v>
      </c>
      <c r="D19">
        <f>'PLC - Free Issue'!B21</f>
        <v>0</v>
      </c>
      <c r="E19">
        <f>'PLC - Free Issue'!C21</f>
        <v>0</v>
      </c>
      <c r="F19">
        <f>'PLC - Free Issue'!D21</f>
        <v>0</v>
      </c>
      <c r="G19" s="2">
        <f>'PLC - Free Issue'!E21</f>
        <v>0</v>
      </c>
      <c r="H19" s="3">
        <f>'PLC - Free Issue'!F21</f>
        <v>0</v>
      </c>
      <c r="I19" s="3">
        <f>'PLC - Free Issue'!G21</f>
        <v>0</v>
      </c>
      <c r="J19" s="20">
        <f>H19/Setup!$B$1</f>
        <v>0</v>
      </c>
      <c r="K19" s="20">
        <f>I19/Setup!$B$1</f>
        <v>0</v>
      </c>
      <c r="L19" s="20">
        <f>FV(Setup!$B$2,Setup!$B$3, ,'Full BOQ'!J19*-1)</f>
        <v>0</v>
      </c>
      <c r="M19" s="20">
        <f>FV(Setup!$B$2,Setup!$B$3, ,'Full BOQ'!K19*-1)</f>
        <v>0</v>
      </c>
    </row>
    <row r="20" spans="1:13" x14ac:dyDescent="0.25">
      <c r="A20">
        <v>2</v>
      </c>
      <c r="B20" t="str">
        <f>VLOOKUP(A20,'Full BOQ Summary'!A:B,2,FALSE)</f>
        <v>PLC-Free Issue</v>
      </c>
      <c r="C20">
        <f>'PLC - Free Issue'!A22</f>
        <v>0</v>
      </c>
      <c r="D20">
        <f>'PLC - Free Issue'!B22</f>
        <v>0</v>
      </c>
      <c r="E20">
        <f>'PLC - Free Issue'!C22</f>
        <v>0</v>
      </c>
      <c r="F20">
        <f>'PLC - Free Issue'!D22</f>
        <v>0</v>
      </c>
      <c r="G20" s="2">
        <f>'PLC - Free Issue'!E22</f>
        <v>0</v>
      </c>
      <c r="H20" s="3">
        <f>'PLC - Free Issue'!F22</f>
        <v>0</v>
      </c>
      <c r="I20" s="3">
        <f>'PLC - Free Issue'!G22</f>
        <v>0</v>
      </c>
      <c r="J20" s="20">
        <f>H20/Setup!$B$1</f>
        <v>0</v>
      </c>
      <c r="K20" s="20">
        <f>I20/Setup!$B$1</f>
        <v>0</v>
      </c>
      <c r="L20" s="20">
        <f>FV(Setup!$B$2,Setup!$B$3, ,'Full BOQ'!J20*-1)</f>
        <v>0</v>
      </c>
      <c r="M20" s="20">
        <f>FV(Setup!$B$2,Setup!$B$3, ,'Full BOQ'!K20*-1)</f>
        <v>0</v>
      </c>
    </row>
    <row r="21" spans="1:13" x14ac:dyDescent="0.25">
      <c r="A21">
        <v>4</v>
      </c>
      <c r="B21" t="str">
        <f>VLOOKUP(A21,'Full BOQ Summary'!A:B,2,FALSE)</f>
        <v>RIO - Free Issue</v>
      </c>
      <c r="C21" t="str">
        <f>'RIO - Free Issue'!A5</f>
        <v>RIO Tool</v>
      </c>
      <c r="D21" t="str">
        <f>'RIO - Free Issue'!B5</f>
        <v>RIO</v>
      </c>
      <c r="E21" t="str">
        <f>'RIO - Free Issue'!C5</f>
        <v>6EP3437-7SB00-3AX0</v>
      </c>
      <c r="F21">
        <f>'RIO - Free Issue'!D5</f>
        <v>144</v>
      </c>
      <c r="G21" s="2" t="str">
        <f>'RIO - Free Issue'!E5</f>
        <v>SITOP PSU6200 24 V/40 A stabilized power supply input: 400 - 500 V AC output: 24 V DC/40 A with diagnostic interface</v>
      </c>
      <c r="H21" s="3">
        <f>'RIO - Free Issue'!F5</f>
        <v>6750</v>
      </c>
      <c r="I21" s="3">
        <f>'RIO - Free Issue'!G5</f>
        <v>972000</v>
      </c>
      <c r="J21" s="20">
        <f>H21/Setup!$B$1</f>
        <v>337.5</v>
      </c>
      <c r="K21" s="20">
        <f>I21/Setup!$B$1</f>
        <v>48600</v>
      </c>
      <c r="L21" s="20">
        <f>FV(Setup!$B$2,Setup!$B$3, ,'Full BOQ'!J21*-1)</f>
        <v>344.25</v>
      </c>
      <c r="M21" s="20">
        <f>FV(Setup!$B$2,Setup!$B$3, ,'Full BOQ'!K21*-1)</f>
        <v>49572</v>
      </c>
    </row>
    <row r="22" spans="1:13" x14ac:dyDescent="0.25">
      <c r="A22">
        <v>4</v>
      </c>
      <c r="B22" t="str">
        <f>VLOOKUP(A22,'Full BOQ Summary'!A:B,2,FALSE)</f>
        <v>RIO - Free Issue</v>
      </c>
      <c r="C22" t="str">
        <f>'RIO - Free Issue'!A6</f>
        <v>RIO Tool</v>
      </c>
      <c r="D22" t="str">
        <f>'RIO - Free Issue'!B6</f>
        <v>RIO</v>
      </c>
      <c r="E22" t="str">
        <f>'RIO - Free Issue'!C6</f>
        <v>6EP4348-7RB00-0AX0</v>
      </c>
      <c r="F22">
        <f>'RIO - Free Issue'!D6</f>
        <v>72</v>
      </c>
      <c r="G22" s="2" t="str">
        <f>'RIO - Free Issue'!E6</f>
        <v>SITOP RED1200 redundancy module input/output: DC 24/48V/80 A Suitable for decoupling two SITOP power supplies with maximal per 40 A output current</v>
      </c>
      <c r="H22" s="3">
        <f>'RIO - Free Issue'!F6</f>
        <v>3930</v>
      </c>
      <c r="I22" s="3">
        <f>'RIO - Free Issue'!G6</f>
        <v>282960</v>
      </c>
      <c r="J22" s="20">
        <f>H22/Setup!$B$1</f>
        <v>196.5</v>
      </c>
      <c r="K22" s="20">
        <f>I22/Setup!$B$1</f>
        <v>14148</v>
      </c>
      <c r="L22" s="20">
        <f>FV(Setup!$B$2,Setup!$B$3, ,'Full BOQ'!J22*-1)</f>
        <v>200.43</v>
      </c>
      <c r="M22" s="20">
        <f>FV(Setup!$B$2,Setup!$B$3, ,'Full BOQ'!K22*-1)</f>
        <v>14430.960000000001</v>
      </c>
    </row>
    <row r="23" spans="1:13" x14ac:dyDescent="0.25">
      <c r="A23">
        <v>4</v>
      </c>
      <c r="B23" t="str">
        <f>VLOOKUP(A23,'Full BOQ Summary'!A:B,2,FALSE)</f>
        <v>RIO - Free Issue</v>
      </c>
      <c r="C23" t="str">
        <f>'RIO - Free Issue'!A7</f>
        <v>RIO Tool</v>
      </c>
      <c r="D23" t="str">
        <f>'RIO - Free Issue'!B7</f>
        <v>RIO</v>
      </c>
      <c r="E23" t="str">
        <f>'RIO - Free Issue'!C7</f>
        <v>6ES5710-8MA11</v>
      </c>
      <c r="F23">
        <f>'RIO - Free Issue'!D7</f>
        <v>0</v>
      </c>
      <c r="G23" s="2" t="str">
        <f>'RIO - Free Issue'!E7</f>
        <v>SIMATIC, Standard mounting rail 35mm, Length 483 mm for 19" cabinet</v>
      </c>
      <c r="H23" s="3">
        <f>'RIO - Free Issue'!F7</f>
        <v>754</v>
      </c>
      <c r="I23" s="3">
        <f>'RIO - Free Issue'!G7</f>
        <v>0</v>
      </c>
      <c r="J23" s="20">
        <f>H23/Setup!$B$1</f>
        <v>37.700000000000003</v>
      </c>
      <c r="K23" s="20">
        <f>I23/Setup!$B$1</f>
        <v>0</v>
      </c>
      <c r="L23" s="20">
        <f>FV(Setup!$B$2,Setup!$B$3, ,'Full BOQ'!J23*-1)</f>
        <v>38.454000000000001</v>
      </c>
      <c r="M23" s="20">
        <f>FV(Setup!$B$2,Setup!$B$3, ,'Full BOQ'!K23*-1)</f>
        <v>0</v>
      </c>
    </row>
    <row r="24" spans="1:13" x14ac:dyDescent="0.25">
      <c r="A24">
        <v>4</v>
      </c>
      <c r="B24" t="str">
        <f>VLOOKUP(A24,'Full BOQ Summary'!A:B,2,FALSE)</f>
        <v>RIO - Free Issue</v>
      </c>
      <c r="C24" t="str">
        <f>'RIO - Free Issue'!A8</f>
        <v>RIO Tool</v>
      </c>
      <c r="D24" t="str">
        <f>'RIO - Free Issue'!B8</f>
        <v>RIO</v>
      </c>
      <c r="E24" t="str">
        <f>'RIO - Free Issue'!C8</f>
        <v>6ES7131-6BH01-0BA0</v>
      </c>
      <c r="F24">
        <f>'RIO - Free Issue'!D8</f>
        <v>188</v>
      </c>
      <c r="G24" s="2">
        <f>'RIO - Free Issue'!E8</f>
        <v>0</v>
      </c>
      <c r="H24" s="3">
        <f>'RIO - Free Issue'!F8</f>
        <v>2160</v>
      </c>
      <c r="I24" s="3">
        <f>'RIO - Free Issue'!G8</f>
        <v>406080</v>
      </c>
      <c r="J24" s="20">
        <f>H24/Setup!$B$1</f>
        <v>108</v>
      </c>
      <c r="K24" s="20">
        <f>I24/Setup!$B$1</f>
        <v>20304</v>
      </c>
      <c r="L24" s="20">
        <f>FV(Setup!$B$2,Setup!$B$3, ,'Full BOQ'!J24*-1)</f>
        <v>110.16</v>
      </c>
      <c r="M24" s="20">
        <f>FV(Setup!$B$2,Setup!$B$3, ,'Full BOQ'!K24*-1)</f>
        <v>20710.080000000002</v>
      </c>
    </row>
    <row r="25" spans="1:13" x14ac:dyDescent="0.25">
      <c r="A25">
        <v>4</v>
      </c>
      <c r="B25" t="str">
        <f>VLOOKUP(A25,'Full BOQ Summary'!A:B,2,FALSE)</f>
        <v>RIO - Free Issue</v>
      </c>
      <c r="C25" t="str">
        <f>'RIO - Free Issue'!A9</f>
        <v>RIO Tool</v>
      </c>
      <c r="D25" t="str">
        <f>'RIO - Free Issue'!B9</f>
        <v>RIO</v>
      </c>
      <c r="E25" t="str">
        <f>'RIO - Free Issue'!C9</f>
        <v>6ES7132-6BH01-0BA0</v>
      </c>
      <c r="F25">
        <f>'RIO - Free Issue'!D9</f>
        <v>108</v>
      </c>
      <c r="G25" s="2">
        <f>'RIO - Free Issue'!E9</f>
        <v>0</v>
      </c>
      <c r="H25" s="3">
        <f>'RIO - Free Issue'!F9</f>
        <v>2510</v>
      </c>
      <c r="I25" s="3">
        <f>'RIO - Free Issue'!G9</f>
        <v>271080</v>
      </c>
      <c r="J25" s="20">
        <f>H25/Setup!$B$1</f>
        <v>125.5</v>
      </c>
      <c r="K25" s="20">
        <f>I25/Setup!$B$1</f>
        <v>13554</v>
      </c>
      <c r="L25" s="20">
        <f>FV(Setup!$B$2,Setup!$B$3, ,'Full BOQ'!J25*-1)</f>
        <v>128.01</v>
      </c>
      <c r="M25" s="20">
        <f>FV(Setup!$B$2,Setup!$B$3, ,'Full BOQ'!K25*-1)</f>
        <v>13825.08</v>
      </c>
    </row>
    <row r="26" spans="1:13" x14ac:dyDescent="0.25">
      <c r="A26">
        <v>4</v>
      </c>
      <c r="B26" t="str">
        <f>VLOOKUP(A26,'Full BOQ Summary'!A:B,2,FALSE)</f>
        <v>RIO - Free Issue</v>
      </c>
      <c r="C26" t="str">
        <f>'RIO - Free Issue'!A10</f>
        <v>RIO Tool</v>
      </c>
      <c r="D26" t="str">
        <f>'RIO - Free Issue'!B10</f>
        <v>RIO</v>
      </c>
      <c r="E26" t="str">
        <f>'RIO - Free Issue'!C10</f>
        <v>6ES7134-6GF00-0AA1</v>
      </c>
      <c r="F26">
        <f>'RIO - Free Issue'!D10</f>
        <v>183</v>
      </c>
      <c r="G26" s="2">
        <f>'RIO - Free Issue'!E10</f>
        <v>0</v>
      </c>
      <c r="H26" s="3">
        <f>'RIO - Free Issue'!F10</f>
        <v>5770</v>
      </c>
      <c r="I26" s="3">
        <f>'RIO - Free Issue'!G10</f>
        <v>1055910</v>
      </c>
      <c r="J26" s="20">
        <f>H26/Setup!$B$1</f>
        <v>288.5</v>
      </c>
      <c r="K26" s="20">
        <f>I26/Setup!$B$1</f>
        <v>52795.5</v>
      </c>
      <c r="L26" s="20">
        <f>FV(Setup!$B$2,Setup!$B$3, ,'Full BOQ'!J26*-1)</f>
        <v>294.27</v>
      </c>
      <c r="M26" s="20">
        <f>FV(Setup!$B$2,Setup!$B$3, ,'Full BOQ'!K26*-1)</f>
        <v>53851.41</v>
      </c>
    </row>
    <row r="27" spans="1:13" x14ac:dyDescent="0.25">
      <c r="A27">
        <v>4</v>
      </c>
      <c r="B27" t="str">
        <f>VLOOKUP(A27,'Full BOQ Summary'!A:B,2,FALSE)</f>
        <v>RIO - Free Issue</v>
      </c>
      <c r="C27" t="str">
        <f>'RIO - Free Issue'!A11</f>
        <v>RIO Tool</v>
      </c>
      <c r="D27" t="str">
        <f>'RIO - Free Issue'!B11</f>
        <v>RIO</v>
      </c>
      <c r="E27" t="str">
        <f>'RIO - Free Issue'!C11</f>
        <v>6ES7135-6HD00-0BA1</v>
      </c>
      <c r="F27">
        <f>'RIO - Free Issue'!D11</f>
        <v>194</v>
      </c>
      <c r="G27" s="2">
        <f>'RIO - Free Issue'!E11</f>
        <v>0</v>
      </c>
      <c r="H27" s="3">
        <f>'RIO - Free Issue'!F11</f>
        <v>5540</v>
      </c>
      <c r="I27" s="3">
        <f>'RIO - Free Issue'!G11</f>
        <v>1074760</v>
      </c>
      <c r="J27" s="20">
        <f>H27/Setup!$B$1</f>
        <v>277</v>
      </c>
      <c r="K27" s="20">
        <f>I27/Setup!$B$1</f>
        <v>53738</v>
      </c>
      <c r="L27" s="20">
        <f>FV(Setup!$B$2,Setup!$B$3, ,'Full BOQ'!J27*-1)</f>
        <v>282.54000000000002</v>
      </c>
      <c r="M27" s="20">
        <f>FV(Setup!$B$2,Setup!$B$3, ,'Full BOQ'!K27*-1)</f>
        <v>54812.76</v>
      </c>
    </row>
    <row r="28" spans="1:13" x14ac:dyDescent="0.25">
      <c r="A28">
        <v>4</v>
      </c>
      <c r="B28" t="str">
        <f>VLOOKUP(A28,'Full BOQ Summary'!A:B,2,FALSE)</f>
        <v>RIO - Free Issue</v>
      </c>
      <c r="C28" t="str">
        <f>'RIO - Free Issue'!A12</f>
        <v>RIO Tool</v>
      </c>
      <c r="D28" t="str">
        <f>'RIO - Free Issue'!B12</f>
        <v>RIO</v>
      </c>
      <c r="E28" t="str">
        <f>'RIO - Free Issue'!C12</f>
        <v>6ES7155-5AA00-0AC0</v>
      </c>
      <c r="F28">
        <f>'RIO - Free Issue'!D12</f>
        <v>0</v>
      </c>
      <c r="G28" s="2">
        <f>'RIO - Free Issue'!E12</f>
        <v>0</v>
      </c>
      <c r="H28" s="3">
        <f>'RIO - Free Issue'!F12</f>
        <v>12500</v>
      </c>
      <c r="I28" s="3">
        <f>'RIO - Free Issue'!G12</f>
        <v>0</v>
      </c>
      <c r="J28" s="20">
        <f>H28/Setup!$B$1</f>
        <v>625</v>
      </c>
      <c r="K28" s="20">
        <f>I28/Setup!$B$1</f>
        <v>0</v>
      </c>
      <c r="L28" s="20">
        <f>FV(Setup!$B$2,Setup!$B$3, ,'Full BOQ'!J28*-1)</f>
        <v>637.5</v>
      </c>
      <c r="M28" s="20">
        <f>FV(Setup!$B$2,Setup!$B$3, ,'Full BOQ'!K28*-1)</f>
        <v>0</v>
      </c>
    </row>
    <row r="29" spans="1:13" x14ac:dyDescent="0.25">
      <c r="A29">
        <v>4</v>
      </c>
      <c r="B29" t="str">
        <f>VLOOKUP(A29,'Full BOQ Summary'!A:B,2,FALSE)</f>
        <v>RIO - Free Issue</v>
      </c>
      <c r="C29" t="str">
        <f>'RIO - Free Issue'!A13</f>
        <v>RIO Tool</v>
      </c>
      <c r="D29" t="str">
        <f>'RIO - Free Issue'!B13</f>
        <v>RIO</v>
      </c>
      <c r="E29" t="str">
        <f>'RIO - Free Issue'!C13</f>
        <v>6ES7155-6AU01-0CN0</v>
      </c>
      <c r="F29">
        <f>'RIO - Free Issue'!D13</f>
        <v>72</v>
      </c>
      <c r="G29" s="2" t="str">
        <f>'RIO - Free Issue'!E13</f>
        <v>SIMATIC ET 200SP, PROFINET, 2-port interface module IM 155-6PN/2 High Feature, 1 slot for BusAdapter, max. 64 I/O modules and 16 ET 200AL modules, S2 redundancy, multi-hotswap, 0.25 ms, isochronous mode, optional PN strain relief, including server module</v>
      </c>
      <c r="H29" s="3">
        <f>'RIO - Free Issue'!F13</f>
        <v>7270</v>
      </c>
      <c r="I29" s="3">
        <f>'RIO - Free Issue'!G13</f>
        <v>523440</v>
      </c>
      <c r="J29" s="20">
        <f>H29/Setup!$B$1</f>
        <v>363.5</v>
      </c>
      <c r="K29" s="20">
        <f>I29/Setup!$B$1</f>
        <v>26172</v>
      </c>
      <c r="L29" s="20">
        <f>FV(Setup!$B$2,Setup!$B$3, ,'Full BOQ'!J29*-1)</f>
        <v>370.77</v>
      </c>
      <c r="M29" s="20">
        <f>FV(Setup!$B$2,Setup!$B$3, ,'Full BOQ'!K29*-1)</f>
        <v>26695.439999999999</v>
      </c>
    </row>
    <row r="30" spans="1:13" x14ac:dyDescent="0.25">
      <c r="A30">
        <v>4</v>
      </c>
      <c r="B30" t="str">
        <f>VLOOKUP(A30,'Full BOQ Summary'!A:B,2,FALSE)</f>
        <v>RIO - Free Issue</v>
      </c>
      <c r="C30" t="str">
        <f>'RIO - Free Issue'!A14</f>
        <v>RIO Tool</v>
      </c>
      <c r="D30" t="str">
        <f>'RIO - Free Issue'!B14</f>
        <v>RIO</v>
      </c>
      <c r="E30" t="str">
        <f>'RIO - Free Issue'!C14</f>
        <v>6ES7193-6AG50-0AA0</v>
      </c>
      <c r="F30">
        <f>'RIO - Free Issue'!D14</f>
        <v>72</v>
      </c>
      <c r="G30" s="2" t="str">
        <f>'RIO - Free Issue'!E14</f>
        <v>SIMATIC BusAdapter BA 2xLC-LD 2x LC-LD port, for single-mode fiber-optic cable, up to 20 km</v>
      </c>
      <c r="H30" s="3">
        <f>'RIO - Free Issue'!F14</f>
        <v>10500</v>
      </c>
      <c r="I30" s="3">
        <f>'RIO - Free Issue'!G14</f>
        <v>756000</v>
      </c>
      <c r="J30" s="20">
        <f>H30/Setup!$B$1</f>
        <v>525</v>
      </c>
      <c r="K30" s="20">
        <f>I30/Setup!$B$1</f>
        <v>37800</v>
      </c>
      <c r="L30" s="20">
        <f>FV(Setup!$B$2,Setup!$B$3, ,'Full BOQ'!J30*-1)</f>
        <v>535.5</v>
      </c>
      <c r="M30" s="20">
        <f>FV(Setup!$B$2,Setup!$B$3, ,'Full BOQ'!K30*-1)</f>
        <v>38556</v>
      </c>
    </row>
    <row r="31" spans="1:13" x14ac:dyDescent="0.25">
      <c r="A31">
        <v>4</v>
      </c>
      <c r="B31" t="str">
        <f>VLOOKUP(A31,'Full BOQ Summary'!A:B,2,FALSE)</f>
        <v>RIO - Free Issue</v>
      </c>
      <c r="C31" t="str">
        <f>'RIO - Free Issue'!A15</f>
        <v>RIO Tool</v>
      </c>
      <c r="D31" t="str">
        <f>'RIO - Free Issue'!B15</f>
        <v>RIO</v>
      </c>
      <c r="E31" t="str">
        <f>'RIO - Free Issue'!C15</f>
        <v>6ES7193-6BP20-0BA0</v>
      </c>
      <c r="F31">
        <f>'RIO - Free Issue'!D15</f>
        <v>385</v>
      </c>
      <c r="G31" s="2" t="str">
        <f>'RIO - Free Issue'!E15</f>
        <v>SIMATIC ET 200SP, BaseUnit BU15-P16+A10+2B, BU type A0, Push-in terminals, with 10 AUX terminals, bridged to the left, WxH: 15 mmx141 mm</v>
      </c>
      <c r="H31" s="3">
        <f>'RIO - Free Issue'!F15</f>
        <v>508</v>
      </c>
      <c r="I31" s="3">
        <f>'RIO - Free Issue'!G15</f>
        <v>195580</v>
      </c>
      <c r="J31" s="20">
        <f>H31/Setup!$B$1</f>
        <v>25.4</v>
      </c>
      <c r="K31" s="20">
        <f>I31/Setup!$B$1</f>
        <v>9779</v>
      </c>
      <c r="L31" s="20">
        <f>FV(Setup!$B$2,Setup!$B$3, ,'Full BOQ'!J31*-1)</f>
        <v>25.907999999999998</v>
      </c>
      <c r="M31" s="20">
        <f>FV(Setup!$B$2,Setup!$B$3, ,'Full BOQ'!K31*-1)</f>
        <v>9974.58</v>
      </c>
    </row>
    <row r="32" spans="1:13" x14ac:dyDescent="0.25">
      <c r="A32">
        <v>4</v>
      </c>
      <c r="B32" t="str">
        <f>VLOOKUP(A32,'Full BOQ Summary'!A:B,2,FALSE)</f>
        <v>RIO - Free Issue</v>
      </c>
      <c r="C32" t="str">
        <f>'RIO - Free Issue'!A16</f>
        <v>RIO Tool</v>
      </c>
      <c r="D32" t="str">
        <f>'RIO - Free Issue'!B16</f>
        <v>RIO</v>
      </c>
      <c r="E32" t="str">
        <f>'RIO - Free Issue'!C16</f>
        <v>6ES7193-6BP20-0DA0</v>
      </c>
      <c r="F32">
        <f>'RIO - Free Issue'!D16</f>
        <v>288</v>
      </c>
      <c r="G32" s="2" t="str">
        <f>'RIO - Free Issue'!E16</f>
        <v>SIMATIC ET 200SP, BaseUnit BU15-P16+A10+2D, BU type A0, Push-in terminals, with 10 AUX terminals, New load group, WxH: 15 mmx141 mm</v>
      </c>
      <c r="H32" s="3">
        <f>'RIO - Free Issue'!F16</f>
        <v>800</v>
      </c>
      <c r="I32" s="3">
        <f>'RIO - Free Issue'!G16</f>
        <v>230400</v>
      </c>
      <c r="J32" s="20">
        <f>H32/Setup!$B$1</f>
        <v>40</v>
      </c>
      <c r="K32" s="20">
        <f>I32/Setup!$B$1</f>
        <v>11520</v>
      </c>
      <c r="L32" s="20">
        <f>FV(Setup!$B$2,Setup!$B$3, ,'Full BOQ'!J32*-1)</f>
        <v>40.799999999999997</v>
      </c>
      <c r="M32" s="20">
        <f>FV(Setup!$B$2,Setup!$B$3, ,'Full BOQ'!K32*-1)</f>
        <v>11750.4</v>
      </c>
    </row>
    <row r="33" spans="1:13" x14ac:dyDescent="0.25">
      <c r="A33">
        <v>4</v>
      </c>
      <c r="B33" t="str">
        <f>VLOOKUP(A33,'Full BOQ Summary'!A:B,2,FALSE)</f>
        <v>RIO - Free Issue</v>
      </c>
      <c r="C33" t="str">
        <f>'RIO - Free Issue'!A17</f>
        <v>RIO Tool</v>
      </c>
      <c r="D33" t="str">
        <f>'RIO - Free Issue'!B17</f>
        <v>RIO</v>
      </c>
      <c r="E33" t="str">
        <f>'RIO - Free Issue'!C17</f>
        <v>6ES7505-0KA00-0AB0</v>
      </c>
      <c r="F33">
        <f>'RIO - Free Issue'!D17</f>
        <v>0</v>
      </c>
      <c r="G33" s="2" t="str">
        <f>'RIO - Free Issue'!E17</f>
        <v>SIMATIC S7-1500, System power supply PS 25W 24 V DC, supplies the backplane bus of the S7-1500 with operating voltage</v>
      </c>
      <c r="H33" s="3">
        <f>'RIO - Free Issue'!F17</f>
        <v>5470</v>
      </c>
      <c r="I33" s="3">
        <f>'RIO - Free Issue'!G17</f>
        <v>0</v>
      </c>
      <c r="J33" s="20">
        <f>H33/Setup!$B$1</f>
        <v>273.5</v>
      </c>
      <c r="K33" s="20">
        <f>I33/Setup!$B$1</f>
        <v>0</v>
      </c>
      <c r="L33" s="20">
        <f>FV(Setup!$B$2,Setup!$B$3, ,'Full BOQ'!J33*-1)</f>
        <v>278.97000000000003</v>
      </c>
      <c r="M33" s="20">
        <f>FV(Setup!$B$2,Setup!$B$3, ,'Full BOQ'!K33*-1)</f>
        <v>0</v>
      </c>
    </row>
    <row r="34" spans="1:13" x14ac:dyDescent="0.25">
      <c r="A34">
        <v>4</v>
      </c>
      <c r="B34" t="str">
        <f>VLOOKUP(A34,'Full BOQ Summary'!A:B,2,FALSE)</f>
        <v>RIO - Free Issue</v>
      </c>
      <c r="C34" t="str">
        <f>'RIO - Free Issue'!A18</f>
        <v>RIO Tool</v>
      </c>
      <c r="D34" t="str">
        <f>'RIO - Free Issue'!B18</f>
        <v>RIO</v>
      </c>
      <c r="E34" t="str">
        <f>'RIO - Free Issue'!C18</f>
        <v>6ES7521-1BH00-0AB0</v>
      </c>
      <c r="F34">
        <f>'RIO - Free Issue'!D18</f>
        <v>0</v>
      </c>
      <c r="G34" s="2">
        <f>'RIO - Free Issue'!E18</f>
        <v>0</v>
      </c>
      <c r="H34" s="3">
        <f>'RIO - Free Issue'!F18</f>
        <v>5200</v>
      </c>
      <c r="I34" s="3">
        <f>'RIO - Free Issue'!G18</f>
        <v>0</v>
      </c>
      <c r="J34" s="20">
        <f>H34/Setup!$B$1</f>
        <v>260</v>
      </c>
      <c r="K34" s="20">
        <f>I34/Setup!$B$1</f>
        <v>0</v>
      </c>
      <c r="L34" s="20">
        <f>FV(Setup!$B$2,Setup!$B$3, ,'Full BOQ'!J34*-1)</f>
        <v>265.2</v>
      </c>
      <c r="M34" s="20">
        <f>FV(Setup!$B$2,Setup!$B$3, ,'Full BOQ'!K34*-1)</f>
        <v>0</v>
      </c>
    </row>
    <row r="35" spans="1:13" x14ac:dyDescent="0.25">
      <c r="A35">
        <v>4</v>
      </c>
      <c r="B35" t="str">
        <f>VLOOKUP(A35,'Full BOQ Summary'!A:B,2,FALSE)</f>
        <v>RIO - Free Issue</v>
      </c>
      <c r="C35" t="str">
        <f>'RIO - Free Issue'!A19</f>
        <v>RIO Tool</v>
      </c>
      <c r="D35" t="str">
        <f>'RIO - Free Issue'!B19</f>
        <v>RIO</v>
      </c>
      <c r="E35" t="str">
        <f>'RIO - Free Issue'!C19</f>
        <v>6ES7522-1BH01-0AB0</v>
      </c>
      <c r="F35">
        <f>'RIO - Free Issue'!D19</f>
        <v>0</v>
      </c>
      <c r="G35" s="2">
        <f>'RIO - Free Issue'!E19</f>
        <v>0</v>
      </c>
      <c r="H35" s="3">
        <f>'RIO - Free Issue'!F19</f>
        <v>5540</v>
      </c>
      <c r="I35" s="3">
        <f>'RIO - Free Issue'!G19</f>
        <v>0</v>
      </c>
      <c r="J35" s="20">
        <f>H35/Setup!$B$1</f>
        <v>277</v>
      </c>
      <c r="K35" s="20">
        <f>I35/Setup!$B$1</f>
        <v>0</v>
      </c>
      <c r="L35" s="20">
        <f>FV(Setup!$B$2,Setup!$B$3, ,'Full BOQ'!J35*-1)</f>
        <v>282.54000000000002</v>
      </c>
      <c r="M35" s="20">
        <f>FV(Setup!$B$2,Setup!$B$3, ,'Full BOQ'!K35*-1)</f>
        <v>0</v>
      </c>
    </row>
    <row r="36" spans="1:13" x14ac:dyDescent="0.25">
      <c r="A36">
        <v>4</v>
      </c>
      <c r="B36" t="str">
        <f>VLOOKUP(A36,'Full BOQ Summary'!A:B,2,FALSE)</f>
        <v>RIO - Free Issue</v>
      </c>
      <c r="C36" t="str">
        <f>'RIO - Free Issue'!A20</f>
        <v>RIO Tool</v>
      </c>
      <c r="D36" t="str">
        <f>'RIO - Free Issue'!B20</f>
        <v>RIO</v>
      </c>
      <c r="E36" t="str">
        <f>'RIO - Free Issue'!C20</f>
        <v>6ES7531-7KF00-0AB0</v>
      </c>
      <c r="F36">
        <f>'RIO - Free Issue'!D20</f>
        <v>0</v>
      </c>
      <c r="G36" s="2">
        <f>'RIO - Free Issue'!E20</f>
        <v>0</v>
      </c>
      <c r="H36" s="3">
        <f>'RIO - Free Issue'!F20</f>
        <v>15700</v>
      </c>
      <c r="I36" s="3">
        <f>'RIO - Free Issue'!G20</f>
        <v>0</v>
      </c>
      <c r="J36" s="20">
        <f>H36/Setup!$B$1</f>
        <v>785</v>
      </c>
      <c r="K36" s="20">
        <f>I36/Setup!$B$1</f>
        <v>0</v>
      </c>
      <c r="L36" s="20">
        <f>FV(Setup!$B$2,Setup!$B$3, ,'Full BOQ'!J36*-1)</f>
        <v>800.7</v>
      </c>
      <c r="M36" s="20">
        <f>FV(Setup!$B$2,Setup!$B$3, ,'Full BOQ'!K36*-1)</f>
        <v>0</v>
      </c>
    </row>
    <row r="37" spans="1:13" x14ac:dyDescent="0.25">
      <c r="A37">
        <v>4</v>
      </c>
      <c r="B37" t="str">
        <f>VLOOKUP(A37,'Full BOQ Summary'!A:B,2,FALSE)</f>
        <v>RIO - Free Issue</v>
      </c>
      <c r="C37" t="str">
        <f>'RIO - Free Issue'!A21</f>
        <v>RIO Tool</v>
      </c>
      <c r="D37" t="str">
        <f>'RIO - Free Issue'!B21</f>
        <v>RIO</v>
      </c>
      <c r="E37" t="str">
        <f>'RIO - Free Issue'!C21</f>
        <v>6ES7532-5HF00-0AB0</v>
      </c>
      <c r="F37">
        <f>'RIO - Free Issue'!D21</f>
        <v>0</v>
      </c>
      <c r="G37" s="2">
        <f>'RIO - Free Issue'!E21</f>
        <v>0</v>
      </c>
      <c r="H37" s="3">
        <f>'RIO - Free Issue'!F21</f>
        <v>19100</v>
      </c>
      <c r="I37" s="3">
        <f>'RIO - Free Issue'!G21</f>
        <v>0</v>
      </c>
      <c r="J37" s="20">
        <f>H37/Setup!$B$1</f>
        <v>955</v>
      </c>
      <c r="K37" s="20">
        <f>I37/Setup!$B$1</f>
        <v>0</v>
      </c>
      <c r="L37" s="20">
        <f>FV(Setup!$B$2,Setup!$B$3, ,'Full BOQ'!J37*-1)</f>
        <v>974.1</v>
      </c>
      <c r="M37" s="20">
        <f>FV(Setup!$B$2,Setup!$B$3, ,'Full BOQ'!K37*-1)</f>
        <v>0</v>
      </c>
    </row>
    <row r="38" spans="1:13" ht="30" x14ac:dyDescent="0.25">
      <c r="A38">
        <v>4</v>
      </c>
      <c r="B38" t="str">
        <f>VLOOKUP(A38,'Full BOQ Summary'!A:B,2,FALSE)</f>
        <v>RIO - Free Issue</v>
      </c>
      <c r="C38" t="str">
        <f>'RIO - Free Issue'!A22</f>
        <v>RIO Tool</v>
      </c>
      <c r="D38" t="str">
        <f>'RIO - Free Issue'!B22</f>
        <v>RIO</v>
      </c>
      <c r="E38" t="str">
        <f>'RIO - Free Issue'!C22</f>
        <v>6ES7590-1AE80-0AA0</v>
      </c>
      <c r="F38">
        <f>'RIO - Free Issue'!D22</f>
        <v>0</v>
      </c>
      <c r="G38" s="2" t="str">
        <f>'RIO - Free Issue'!E22</f>
        <v>SIMATIC S7-1500, mounting rail 482.6 mm (approx. 19 inch); incl. grounding screw, integrated DIN rail for mounting of incidentals such as terminals, automatic circuit breakers and relays</v>
      </c>
      <c r="H38" s="3">
        <f>'RIO - Free Issue'!F22</f>
        <v>754</v>
      </c>
      <c r="I38" s="3">
        <f>'RIO - Free Issue'!G22</f>
        <v>0</v>
      </c>
      <c r="J38" s="20">
        <f>H38/Setup!$B$1</f>
        <v>37.700000000000003</v>
      </c>
      <c r="K38" s="20">
        <f>I38/Setup!$B$1</f>
        <v>0</v>
      </c>
      <c r="L38" s="20">
        <f>FV(Setup!$B$2,Setup!$B$3, ,'Full BOQ'!J38*-1)</f>
        <v>38.454000000000001</v>
      </c>
      <c r="M38" s="20">
        <f>FV(Setup!$B$2,Setup!$B$3, ,'Full BOQ'!K38*-1)</f>
        <v>0</v>
      </c>
    </row>
    <row r="39" spans="1:13" ht="30" x14ac:dyDescent="0.25">
      <c r="A39">
        <v>4</v>
      </c>
      <c r="B39" t="str">
        <f>VLOOKUP(A39,'Full BOQ Summary'!A:B,2,FALSE)</f>
        <v>RIO - Free Issue</v>
      </c>
      <c r="C39" t="str">
        <f>'RIO - Free Issue'!A23</f>
        <v>RIO Tool</v>
      </c>
      <c r="D39" t="str">
        <f>'RIO - Free Issue'!B23</f>
        <v>RIO</v>
      </c>
      <c r="E39" t="str">
        <f>'RIO - Free Issue'!C23</f>
        <v>6ES7590-1AF30-0AA0</v>
      </c>
      <c r="F39">
        <f>'RIO - Free Issue'!D23</f>
        <v>0</v>
      </c>
      <c r="G39" s="2" t="str">
        <f>'RIO - Free Issue'!E23</f>
        <v>SIMATIC S7-1500, mounting rail 530 mm (approx. 20.9 inch); incl. grounding screw, integrated DIN rail for mounting of incidentals such as terminals, automatic circuit breakers and relays</v>
      </c>
      <c r="H39" s="3">
        <f>'RIO - Free Issue'!F23</f>
        <v>924</v>
      </c>
      <c r="I39" s="3">
        <f>'RIO - Free Issue'!G23</f>
        <v>0</v>
      </c>
      <c r="J39" s="20">
        <f>H39/Setup!$B$1</f>
        <v>46.2</v>
      </c>
      <c r="K39" s="20">
        <f>I39/Setup!$B$1</f>
        <v>0</v>
      </c>
      <c r="L39" s="20">
        <f>FV(Setup!$B$2,Setup!$B$3, ,'Full BOQ'!J39*-1)</f>
        <v>47.124000000000002</v>
      </c>
      <c r="M39" s="20">
        <f>FV(Setup!$B$2,Setup!$B$3, ,'Full BOQ'!K39*-1)</f>
        <v>0</v>
      </c>
    </row>
    <row r="40" spans="1:13" ht="30" x14ac:dyDescent="0.25">
      <c r="A40">
        <v>4</v>
      </c>
      <c r="B40" t="str">
        <f>VLOOKUP(A40,'Full BOQ Summary'!A:B,2,FALSE)</f>
        <v>RIO - Free Issue</v>
      </c>
      <c r="C40" t="str">
        <f>'RIO - Free Issue'!A24</f>
        <v>RIO Tool</v>
      </c>
      <c r="D40" t="str">
        <f>'RIO - Free Issue'!B24</f>
        <v>RIO</v>
      </c>
      <c r="E40" t="str">
        <f>'RIO - Free Issue'!C24</f>
        <v>6ES7592-1AM00-0XB0</v>
      </c>
      <c r="F40">
        <f>'RIO - Free Issue'!D24</f>
        <v>0</v>
      </c>
      <c r="G40" s="2" t="str">
        <f>'RIO - Free Issue'!E24</f>
        <v>SIMATIC S7-1500, Front connector Screw-type connection system, 40-pole for 35 mm wide modules incl. 4 potential bridges, and cable ties</v>
      </c>
      <c r="H40" s="3">
        <f>'RIO - Free Issue'!F24</f>
        <v>924</v>
      </c>
      <c r="I40" s="3">
        <f>'RIO - Free Issue'!G24</f>
        <v>0</v>
      </c>
      <c r="J40" s="20">
        <f>H40/Setup!$B$1</f>
        <v>46.2</v>
      </c>
      <c r="K40" s="20">
        <f>I40/Setup!$B$1</f>
        <v>0</v>
      </c>
      <c r="L40" s="20">
        <f>FV(Setup!$B$2,Setup!$B$3, ,'Full BOQ'!J40*-1)</f>
        <v>47.124000000000002</v>
      </c>
      <c r="M40" s="20">
        <f>FV(Setup!$B$2,Setup!$B$3, ,'Full BOQ'!K40*-1)</f>
        <v>0</v>
      </c>
    </row>
    <row r="41" spans="1:13" ht="60" x14ac:dyDescent="0.25">
      <c r="A41">
        <v>4</v>
      </c>
      <c r="B41" t="str">
        <f>VLOOKUP(A41,'Full BOQ Summary'!A:B,2,FALSE)</f>
        <v>RIO - Free Issue</v>
      </c>
      <c r="C41" t="str">
        <f>'RIO - Free Issue'!A25</f>
        <v>RIO Tool</v>
      </c>
      <c r="D41" t="str">
        <f>'RIO - Free Issue'!B25</f>
        <v>RIO</v>
      </c>
      <c r="E41" t="str">
        <f>'RIO - Free Issue'!C25</f>
        <v>6GK5206-2BS00-2AC2</v>
      </c>
      <c r="F41">
        <f>'RIO - Free Issue'!D25</f>
        <v>0</v>
      </c>
      <c r="G41" s="2" t="str">
        <f>'RIO - Free Issue'!E25</f>
        <v>SCALANCE XC206-2SFP manageable Layer 2 IE switch; IEC 62443-4-2 certified; 6x 10/100 MBit/s RJ45 ports; 2x 100/1000 Mbit/s SFP; 1x console port; diagnostics LED; redundant power supply; temperature range -40 °C to +70 °C; assembly: DIN rail/S7 mounting rail/wall Office redundancy functions features (RSTP, VLAN,...); PROFINET IO device; Ethernet/IP-compliant; C-plug slot;</v>
      </c>
      <c r="H41" s="3">
        <f>'RIO - Free Issue'!F25</f>
        <v>24900</v>
      </c>
      <c r="I41" s="3">
        <f>'RIO - Free Issue'!G25</f>
        <v>0</v>
      </c>
      <c r="J41" s="20">
        <f>H41/Setup!$B$1</f>
        <v>1245</v>
      </c>
      <c r="K41" s="20">
        <f>I41/Setup!$B$1</f>
        <v>0</v>
      </c>
      <c r="L41" s="20">
        <f>FV(Setup!$B$2,Setup!$B$3, ,'Full BOQ'!J41*-1)</f>
        <v>1269.9000000000001</v>
      </c>
      <c r="M41" s="20">
        <f>FV(Setup!$B$2,Setup!$B$3, ,'Full BOQ'!K41*-1)</f>
        <v>0</v>
      </c>
    </row>
    <row r="42" spans="1:13" ht="60" x14ac:dyDescent="0.25">
      <c r="A42">
        <v>4</v>
      </c>
      <c r="B42" t="str">
        <f>VLOOKUP(A42,'Full BOQ Summary'!A:B,2,FALSE)</f>
        <v>RIO - Free Issue</v>
      </c>
      <c r="C42" t="str">
        <f>'RIO - Free Issue'!A26</f>
        <v>RIO Tool</v>
      </c>
      <c r="D42" t="str">
        <f>'RIO - Free Issue'!B26</f>
        <v>RIO</v>
      </c>
      <c r="E42" t="str">
        <f>'RIO - Free Issue'!C26</f>
        <v>6GK5206-2GS00-2AC2</v>
      </c>
      <c r="F42">
        <f>'RIO - Free Issue'!D26</f>
        <v>0</v>
      </c>
      <c r="G42" s="2" t="str">
        <f>'RIO - Free Issue'!E26</f>
        <v xml:space="preserve">	SCALANCE XC206-2SFP G manageable Layer 2 IE switch; IEC 62443-4-2 certified; 6x 10/100/1000 Mbps RJ45 ports; 2x 1000 Mbps SFP; 1x console port; diagnostics LED; redundant power supply; temperature range -40 °C to +70 °C; assembly: DIN rail/S7 mounting rail/wall; redundancy functions; office features (RSTP, VLAN,...); PROFINET IO device; Ethernet/IP-compliant; C-PLUG slot; IEEE 1588v2 PTP</v>
      </c>
      <c r="H42" s="3">
        <f>'RIO - Free Issue'!F26</f>
        <v>27600</v>
      </c>
      <c r="I42" s="3">
        <f>'RIO - Free Issue'!G26</f>
        <v>0</v>
      </c>
      <c r="J42" s="20">
        <f>H42/Setup!$B$1</f>
        <v>1380</v>
      </c>
      <c r="K42" s="20">
        <f>I42/Setup!$B$1</f>
        <v>0</v>
      </c>
      <c r="L42" s="20">
        <f>FV(Setup!$B$2,Setup!$B$3, ,'Full BOQ'!J42*-1)</f>
        <v>1407.6000000000001</v>
      </c>
      <c r="M42" s="20">
        <f>FV(Setup!$B$2,Setup!$B$3, ,'Full BOQ'!K42*-1)</f>
        <v>0</v>
      </c>
    </row>
    <row r="43" spans="1:13" ht="30" x14ac:dyDescent="0.25">
      <c r="A43">
        <v>4</v>
      </c>
      <c r="B43" t="str">
        <f>VLOOKUP(A43,'Full BOQ Summary'!A:B,2,FALSE)</f>
        <v>RIO - Free Issue</v>
      </c>
      <c r="C43" t="str">
        <f>'RIO - Free Issue'!A27</f>
        <v>RIO Tool</v>
      </c>
      <c r="D43" t="str">
        <f>'RIO - Free Issue'!B27</f>
        <v>RIO</v>
      </c>
      <c r="E43" t="str">
        <f>'RIO - Free Issue'!C27</f>
        <v>6GK5991-1AD00-8AA0</v>
      </c>
      <c r="F43">
        <f>'RIO - Free Issue'!D27</f>
        <v>0</v>
      </c>
      <c r="G43" s="2" t="str">
        <f>'RIO - Free Issue'!E27</f>
        <v>SCALANCE X accessory; Plug-in transceiver SFP991-1; 1x 100 Mbit/s LC port, optical; multimode optical up to max. 5 km.</v>
      </c>
      <c r="H43" s="3">
        <f>'RIO - Free Issue'!F27</f>
        <v>3660</v>
      </c>
      <c r="I43" s="3">
        <f>'RIO - Free Issue'!G27</f>
        <v>0</v>
      </c>
      <c r="J43" s="20">
        <f>H43/Setup!$B$1</f>
        <v>183</v>
      </c>
      <c r="K43" s="20">
        <f>I43/Setup!$B$1</f>
        <v>0</v>
      </c>
      <c r="L43" s="20">
        <f>FV(Setup!$B$2,Setup!$B$3, ,'Full BOQ'!J43*-1)</f>
        <v>186.66</v>
      </c>
      <c r="M43" s="20">
        <f>FV(Setup!$B$2,Setup!$B$3, ,'Full BOQ'!K43*-1)</f>
        <v>0</v>
      </c>
    </row>
    <row r="44" spans="1:13" ht="30" x14ac:dyDescent="0.25">
      <c r="A44">
        <v>4</v>
      </c>
      <c r="B44" t="str">
        <f>VLOOKUP(A44,'Full BOQ Summary'!A:B,2,FALSE)</f>
        <v>RIO - Free Issue</v>
      </c>
      <c r="C44" t="str">
        <f>'RIO - Free Issue'!A28</f>
        <v>RIO Tool</v>
      </c>
      <c r="D44" t="str">
        <f>'RIO - Free Issue'!B28</f>
        <v>RIO</v>
      </c>
      <c r="E44" t="str">
        <f>'RIO - Free Issue'!C28</f>
        <v>6GK5991-1AF00-8GA0</v>
      </c>
      <c r="F44">
        <f>'RIO - Free Issue'!D28</f>
        <v>0</v>
      </c>
      <c r="G44" s="2" t="str">
        <f>'RIO - Free Issue'!E28</f>
        <v>SCALANCE X accessory; Active plug-in transceiver SFP991-1LD A; 1x 100 Mbit/s LC port, optical; single-mode optical up to max. 26 km</v>
      </c>
      <c r="H44" s="3">
        <f>'RIO - Free Issue'!F28</f>
        <v>8190</v>
      </c>
      <c r="I44" s="3">
        <f>'RIO - Free Issue'!G28</f>
        <v>0</v>
      </c>
      <c r="J44" s="20">
        <f>H44/Setup!$B$1</f>
        <v>409.5</v>
      </c>
      <c r="K44" s="20">
        <f>I44/Setup!$B$1</f>
        <v>0</v>
      </c>
      <c r="L44" s="20">
        <f>FV(Setup!$B$2,Setup!$B$3, ,'Full BOQ'!J44*-1)</f>
        <v>417.69</v>
      </c>
      <c r="M44" s="20">
        <f>FV(Setup!$B$2,Setup!$B$3, ,'Full BOQ'!K44*-1)</f>
        <v>0</v>
      </c>
    </row>
    <row r="45" spans="1:13" x14ac:dyDescent="0.25">
      <c r="A45">
        <v>4</v>
      </c>
      <c r="B45" t="str">
        <f>VLOOKUP(A45,'Full BOQ Summary'!A:B,2,FALSE)</f>
        <v>RIO - Free Issue</v>
      </c>
      <c r="C45" t="str">
        <f>'RIO - Free Issue'!A29</f>
        <v>RIO Tool</v>
      </c>
      <c r="D45" t="str">
        <f>'RIO - Free Issue'!B29</f>
        <v>RIO</v>
      </c>
      <c r="E45" t="str">
        <f>'RIO - Free Issue'!C29</f>
        <v>-</v>
      </c>
      <c r="F45">
        <f>'RIO - Free Issue'!D29</f>
        <v>0</v>
      </c>
      <c r="G45" s="2" t="str">
        <f>'RIO - Free Issue'!E29</f>
        <v>-</v>
      </c>
      <c r="H45" s="3">
        <f>'RIO - Free Issue'!F29</f>
        <v>0</v>
      </c>
      <c r="I45" s="3">
        <f>'RIO - Free Issue'!G29</f>
        <v>0</v>
      </c>
      <c r="J45" s="20">
        <f>H45/Setup!$B$1</f>
        <v>0</v>
      </c>
      <c r="K45" s="20">
        <f>I45/Setup!$B$1</f>
        <v>0</v>
      </c>
      <c r="L45" s="20">
        <f>FV(Setup!$B$2,Setup!$B$3, ,'Full BOQ'!J45*-1)</f>
        <v>0</v>
      </c>
      <c r="M45" s="20">
        <f>FV(Setup!$B$2,Setup!$B$3, ,'Full BOQ'!K45*-1)</f>
        <v>0</v>
      </c>
    </row>
    <row r="46" spans="1:13" x14ac:dyDescent="0.25">
      <c r="A46">
        <v>4</v>
      </c>
      <c r="B46" t="str">
        <f>VLOOKUP(A46,'Full BOQ Summary'!A:B,2,FALSE)</f>
        <v>RIO - Free Issue</v>
      </c>
      <c r="C46" t="str">
        <f>'RIO - Free Issue'!A30</f>
        <v>RIO Tool</v>
      </c>
      <c r="D46" t="str">
        <f>'RIO - Free Issue'!B30</f>
        <v>RIO</v>
      </c>
      <c r="E46" t="str">
        <f>'RIO - Free Issue'!C30</f>
        <v>-</v>
      </c>
      <c r="F46">
        <f>'RIO - Free Issue'!D30</f>
        <v>0</v>
      </c>
      <c r="G46" s="2" t="str">
        <f>'RIO - Free Issue'!E30</f>
        <v>-</v>
      </c>
      <c r="H46" s="3">
        <f>'RIO - Free Issue'!F30</f>
        <v>0</v>
      </c>
      <c r="I46" s="3">
        <f>'RIO - Free Issue'!G30</f>
        <v>0</v>
      </c>
      <c r="J46" s="20">
        <f>H46/Setup!$B$1</f>
        <v>0</v>
      </c>
      <c r="K46" s="20">
        <f>I46/Setup!$B$1</f>
        <v>0</v>
      </c>
      <c r="L46" s="20">
        <f>FV(Setup!$B$2,Setup!$B$3, ,'Full BOQ'!J46*-1)</f>
        <v>0</v>
      </c>
      <c r="M46" s="20">
        <f>FV(Setup!$B$2,Setup!$B$3, ,'Full BOQ'!K46*-1)</f>
        <v>0</v>
      </c>
    </row>
    <row r="47" spans="1:13" x14ac:dyDescent="0.25">
      <c r="A47">
        <v>4</v>
      </c>
      <c r="B47" t="str">
        <f>VLOOKUP(A47,'Full BOQ Summary'!A:B,2,FALSE)</f>
        <v>RIO - Free Issue</v>
      </c>
      <c r="C47" t="str">
        <f>'RIO - Free Issue'!A31</f>
        <v>RIO Tool</v>
      </c>
      <c r="D47" t="str">
        <f>'RIO - Free Issue'!B31</f>
        <v>RIO</v>
      </c>
      <c r="E47" t="str">
        <f>'RIO - Free Issue'!C31</f>
        <v>-</v>
      </c>
      <c r="F47">
        <f>'RIO - Free Issue'!D31</f>
        <v>0</v>
      </c>
      <c r="G47" s="2" t="str">
        <f>'RIO - Free Issue'!E31</f>
        <v>-</v>
      </c>
      <c r="H47" s="3">
        <f>'RIO - Free Issue'!F31</f>
        <v>0</v>
      </c>
      <c r="I47" s="3">
        <f>'RIO - Free Issue'!G31</f>
        <v>0</v>
      </c>
      <c r="J47" s="20">
        <f>H47/Setup!$B$1</f>
        <v>0</v>
      </c>
      <c r="K47" s="20">
        <f>I47/Setup!$B$1</f>
        <v>0</v>
      </c>
      <c r="L47" s="20">
        <f>FV(Setup!$B$2,Setup!$B$3, ,'Full BOQ'!J47*-1)</f>
        <v>0</v>
      </c>
      <c r="M47" s="20">
        <f>FV(Setup!$B$2,Setup!$B$3, ,'Full BOQ'!K47*-1)</f>
        <v>0</v>
      </c>
    </row>
    <row r="48" spans="1:13" x14ac:dyDescent="0.25">
      <c r="A48">
        <v>4</v>
      </c>
      <c r="B48" t="str">
        <f>VLOOKUP(A48,'Full BOQ Summary'!A:B,2,FALSE)</f>
        <v>RIO - Free Issue</v>
      </c>
      <c r="C48" t="str">
        <f>'RIO - Free Issue'!A32</f>
        <v>RIO Tool</v>
      </c>
      <c r="D48" t="str">
        <f>'RIO - Free Issue'!B32</f>
        <v>RIO</v>
      </c>
      <c r="E48" t="str">
        <f>'RIO - Free Issue'!C32</f>
        <v>-</v>
      </c>
      <c r="F48">
        <f>'RIO - Free Issue'!D32</f>
        <v>0</v>
      </c>
      <c r="G48" s="2" t="str">
        <f>'RIO - Free Issue'!E32</f>
        <v>-</v>
      </c>
      <c r="H48" s="3">
        <f>'RIO - Free Issue'!F32</f>
        <v>0</v>
      </c>
      <c r="I48" s="3">
        <f>'RIO - Free Issue'!G32</f>
        <v>0</v>
      </c>
      <c r="J48" s="20">
        <f>H48/Setup!$B$1</f>
        <v>0</v>
      </c>
      <c r="K48" s="20">
        <f>I48/Setup!$B$1</f>
        <v>0</v>
      </c>
      <c r="L48" s="20">
        <f>FV(Setup!$B$2,Setup!$B$3, ,'Full BOQ'!J48*-1)</f>
        <v>0</v>
      </c>
      <c r="M48" s="20">
        <f>FV(Setup!$B$2,Setup!$B$3, ,'Full BOQ'!K48*-1)</f>
        <v>0</v>
      </c>
    </row>
    <row r="49" spans="1:13" x14ac:dyDescent="0.25">
      <c r="A49">
        <v>4</v>
      </c>
      <c r="B49" t="str">
        <f>VLOOKUP(A49,'Full BOQ Summary'!A:B,2,FALSE)</f>
        <v>RIO - Free Issue</v>
      </c>
      <c r="C49" t="str">
        <f>'RIO - Free Issue'!A33</f>
        <v>RIO Tool</v>
      </c>
      <c r="D49" t="str">
        <f>'RIO - Free Issue'!B33</f>
        <v>RIO</v>
      </c>
      <c r="E49" t="str">
        <f>'RIO - Free Issue'!C33</f>
        <v>-</v>
      </c>
      <c r="F49">
        <f>'RIO - Free Issue'!D33</f>
        <v>0</v>
      </c>
      <c r="G49" s="2" t="str">
        <f>'RIO - Free Issue'!E33</f>
        <v>-</v>
      </c>
      <c r="H49" s="3">
        <f>'RIO - Free Issue'!F33</f>
        <v>0</v>
      </c>
      <c r="I49" s="3">
        <f>'RIO - Free Issue'!G33</f>
        <v>0</v>
      </c>
      <c r="J49" s="20">
        <f>H49/Setup!$B$1</f>
        <v>0</v>
      </c>
      <c r="K49" s="20">
        <f>I49/Setup!$B$1</f>
        <v>0</v>
      </c>
      <c r="L49" s="20">
        <f>FV(Setup!$B$2,Setup!$B$3, ,'Full BOQ'!J49*-1)</f>
        <v>0</v>
      </c>
      <c r="M49" s="20">
        <f>FV(Setup!$B$2,Setup!$B$3, ,'Full BOQ'!K49*-1)</f>
        <v>0</v>
      </c>
    </row>
    <row r="50" spans="1:13" x14ac:dyDescent="0.25">
      <c r="A50">
        <v>4</v>
      </c>
      <c r="B50" t="str">
        <f>VLOOKUP(A50,'Full BOQ Summary'!A:B,2,FALSE)</f>
        <v>RIO - Free Issue</v>
      </c>
      <c r="C50" t="str">
        <f>'RIO - Free Issue'!A34</f>
        <v>RIO Tool</v>
      </c>
      <c r="D50" t="str">
        <f>'RIO - Free Issue'!B34</f>
        <v>RIO</v>
      </c>
      <c r="E50" t="str">
        <f>'RIO - Free Issue'!C34</f>
        <v>-</v>
      </c>
      <c r="F50">
        <f>'RIO - Free Issue'!D34</f>
        <v>0</v>
      </c>
      <c r="G50" s="2" t="str">
        <f>'RIO - Free Issue'!E34</f>
        <v>-</v>
      </c>
      <c r="H50" s="3">
        <f>'RIO - Free Issue'!F34</f>
        <v>0</v>
      </c>
      <c r="I50" s="3">
        <f>'RIO - Free Issue'!G34</f>
        <v>0</v>
      </c>
      <c r="J50" s="20">
        <f>H50/Setup!$B$1</f>
        <v>0</v>
      </c>
      <c r="K50" s="20">
        <f>I50/Setup!$B$1</f>
        <v>0</v>
      </c>
      <c r="L50" s="20">
        <f>FV(Setup!$B$2,Setup!$B$3, ,'Full BOQ'!J50*-1)</f>
        <v>0</v>
      </c>
      <c r="M50" s="20">
        <f>FV(Setup!$B$2,Setup!$B$3, ,'Full BOQ'!K50*-1)</f>
        <v>0</v>
      </c>
    </row>
    <row r="51" spans="1:13" x14ac:dyDescent="0.25">
      <c r="A51">
        <v>4</v>
      </c>
      <c r="B51" t="str">
        <f>VLOOKUP(A51,'Full BOQ Summary'!A:B,2,FALSE)</f>
        <v>RIO - Free Issue</v>
      </c>
      <c r="C51" t="str">
        <f>'RIO - Free Issue'!A35</f>
        <v>RIO Tool</v>
      </c>
      <c r="D51" t="str">
        <f>'RIO - Free Issue'!B35</f>
        <v>RIO</v>
      </c>
      <c r="E51" t="str">
        <f>'RIO - Free Issue'!C35</f>
        <v>-</v>
      </c>
      <c r="F51">
        <f>'RIO - Free Issue'!D35</f>
        <v>0</v>
      </c>
      <c r="G51" s="2" t="str">
        <f>'RIO - Free Issue'!E35</f>
        <v>-</v>
      </c>
      <c r="H51" s="3">
        <f>'RIO - Free Issue'!F35</f>
        <v>0</v>
      </c>
      <c r="I51" s="3">
        <f>'RIO - Free Issue'!G35</f>
        <v>0</v>
      </c>
      <c r="J51" s="20">
        <f>H51/Setup!$B$1</f>
        <v>0</v>
      </c>
      <c r="K51" s="20">
        <f>I51/Setup!$B$1</f>
        <v>0</v>
      </c>
      <c r="L51" s="20">
        <f>FV(Setup!$B$2,Setup!$B$3, ,'Full BOQ'!J51*-1)</f>
        <v>0</v>
      </c>
      <c r="M51" s="20">
        <f>FV(Setup!$B$2,Setup!$B$3, ,'Full BOQ'!K51*-1)</f>
        <v>0</v>
      </c>
    </row>
    <row r="52" spans="1:13" x14ac:dyDescent="0.25">
      <c r="A52">
        <v>4</v>
      </c>
      <c r="B52" t="str">
        <f>VLOOKUP(A52,'Full BOQ Summary'!A:B,2,FALSE)</f>
        <v>RIO - Free Issue</v>
      </c>
      <c r="C52" t="str">
        <f>'RIO - Free Issue'!A36</f>
        <v>RIO Tool</v>
      </c>
      <c r="D52" t="str">
        <f>'RIO - Free Issue'!B36</f>
        <v>RIO</v>
      </c>
      <c r="E52" t="str">
        <f>'RIO - Free Issue'!C36</f>
        <v>-</v>
      </c>
      <c r="F52">
        <f>'RIO - Free Issue'!D36</f>
        <v>0</v>
      </c>
      <c r="G52" s="2" t="str">
        <f>'RIO - Free Issue'!E36</f>
        <v>-</v>
      </c>
      <c r="H52" s="3">
        <f>'RIO - Free Issue'!F36</f>
        <v>0</v>
      </c>
      <c r="I52" s="3">
        <f>'RIO - Free Issue'!G36</f>
        <v>0</v>
      </c>
      <c r="J52" s="20">
        <f>H52/Setup!$B$1</f>
        <v>0</v>
      </c>
      <c r="K52" s="20">
        <f>I52/Setup!$B$1</f>
        <v>0</v>
      </c>
      <c r="L52" s="20">
        <f>FV(Setup!$B$2,Setup!$B$3, ,'Full BOQ'!J52*-1)</f>
        <v>0</v>
      </c>
      <c r="M52" s="20">
        <f>FV(Setup!$B$2,Setup!$B$3, ,'Full BOQ'!K52*-1)</f>
        <v>0</v>
      </c>
    </row>
    <row r="53" spans="1:13" x14ac:dyDescent="0.25">
      <c r="A53">
        <v>4</v>
      </c>
      <c r="B53" t="str">
        <f>VLOOKUP(A53,'Full BOQ Summary'!A:B,2,FALSE)</f>
        <v>RIO - Free Issue</v>
      </c>
      <c r="C53" t="str">
        <f>'RIO - Free Issue'!A37</f>
        <v>RIO Tool</v>
      </c>
      <c r="D53" t="str">
        <f>'RIO - Free Issue'!B37</f>
        <v>RIO</v>
      </c>
      <c r="E53" t="str">
        <f>'RIO - Free Issue'!C37</f>
        <v>-</v>
      </c>
      <c r="F53">
        <f>'RIO - Free Issue'!D37</f>
        <v>0</v>
      </c>
      <c r="G53" s="2" t="str">
        <f>'RIO - Free Issue'!E37</f>
        <v>-</v>
      </c>
      <c r="H53" s="3">
        <f>'RIO - Free Issue'!F37</f>
        <v>0</v>
      </c>
      <c r="I53" s="3">
        <f>'RIO - Free Issue'!G37</f>
        <v>0</v>
      </c>
      <c r="J53" s="20">
        <f>H53/Setup!$B$1</f>
        <v>0</v>
      </c>
      <c r="K53" s="20">
        <f>I53/Setup!$B$1</f>
        <v>0</v>
      </c>
      <c r="L53" s="20">
        <f>FV(Setup!$B$2,Setup!$B$3, ,'Full BOQ'!J53*-1)</f>
        <v>0</v>
      </c>
      <c r="M53" s="20">
        <f>FV(Setup!$B$2,Setup!$B$3, ,'Full BOQ'!K53*-1)</f>
        <v>0</v>
      </c>
    </row>
    <row r="54" spans="1:13" x14ac:dyDescent="0.25">
      <c r="A54">
        <v>4</v>
      </c>
      <c r="B54" t="str">
        <f>VLOOKUP(A54,'Full BOQ Summary'!A:B,2,FALSE)</f>
        <v>RIO - Free Issue</v>
      </c>
      <c r="C54" t="str">
        <f>'RIO - Free Issue'!A38</f>
        <v>RIO Tool</v>
      </c>
      <c r="D54" t="str">
        <f>'RIO - Free Issue'!B38</f>
        <v>RIO</v>
      </c>
      <c r="E54" t="str">
        <f>'RIO - Free Issue'!C38</f>
        <v>-</v>
      </c>
      <c r="F54">
        <f>'RIO - Free Issue'!D38</f>
        <v>0</v>
      </c>
      <c r="G54" s="2" t="str">
        <f>'RIO - Free Issue'!E38</f>
        <v>-</v>
      </c>
      <c r="H54" s="3">
        <f>'RIO - Free Issue'!F38</f>
        <v>0</v>
      </c>
      <c r="I54" s="3">
        <f>'RIO - Free Issue'!G38</f>
        <v>0</v>
      </c>
      <c r="J54" s="20">
        <f>H54/Setup!$B$1</f>
        <v>0</v>
      </c>
      <c r="K54" s="20">
        <f>I54/Setup!$B$1</f>
        <v>0</v>
      </c>
      <c r="L54" s="20">
        <f>FV(Setup!$B$2,Setup!$B$3, ,'Full BOQ'!J54*-1)</f>
        <v>0</v>
      </c>
      <c r="M54" s="20">
        <f>FV(Setup!$B$2,Setup!$B$3, ,'Full BOQ'!K54*-1)</f>
        <v>0</v>
      </c>
    </row>
    <row r="55" spans="1:13" x14ac:dyDescent="0.25">
      <c r="A55">
        <v>4</v>
      </c>
      <c r="B55" t="str">
        <f>VLOOKUP(A55,'Full BOQ Summary'!A:B,2,FALSE)</f>
        <v>RIO - Free Issue</v>
      </c>
      <c r="C55" t="str">
        <f>'RIO - Free Issue'!A39</f>
        <v>RIO Tool</v>
      </c>
      <c r="D55" t="str">
        <f>'RIO - Free Issue'!B39</f>
        <v>RIO</v>
      </c>
      <c r="E55" t="str">
        <f>'RIO - Free Issue'!C39</f>
        <v>-</v>
      </c>
      <c r="F55">
        <f>'RIO - Free Issue'!D39</f>
        <v>0</v>
      </c>
      <c r="G55" s="2" t="str">
        <f>'RIO - Free Issue'!E39</f>
        <v>-</v>
      </c>
      <c r="H55" s="3">
        <f>'RIO - Free Issue'!F39</f>
        <v>0</v>
      </c>
      <c r="I55" s="3">
        <f>'RIO - Free Issue'!G39</f>
        <v>0</v>
      </c>
      <c r="J55" s="20">
        <f>H55/Setup!$B$1</f>
        <v>0</v>
      </c>
      <c r="K55" s="20">
        <f>I55/Setup!$B$1</f>
        <v>0</v>
      </c>
      <c r="L55" s="20">
        <f>FV(Setup!$B$2,Setup!$B$3, ,'Full BOQ'!J55*-1)</f>
        <v>0</v>
      </c>
      <c r="M55" s="20">
        <f>FV(Setup!$B$2,Setup!$B$3, ,'Full BOQ'!K55*-1)</f>
        <v>0</v>
      </c>
    </row>
    <row r="56" spans="1:13" x14ac:dyDescent="0.25">
      <c r="A56">
        <v>4</v>
      </c>
      <c r="B56" t="str">
        <f>VLOOKUP(A56,'Full BOQ Summary'!A:B,2,FALSE)</f>
        <v>RIO - Free Issue</v>
      </c>
      <c r="C56" t="str">
        <f>'RIO - Free Issue'!A40</f>
        <v>RIO Tool</v>
      </c>
      <c r="D56" t="str">
        <f>'RIO - Free Issue'!B40</f>
        <v>RIO</v>
      </c>
      <c r="E56" t="str">
        <f>'RIO - Free Issue'!C40</f>
        <v>-</v>
      </c>
      <c r="F56">
        <f>'RIO - Free Issue'!D40</f>
        <v>0</v>
      </c>
      <c r="G56" s="2" t="str">
        <f>'RIO - Free Issue'!E40</f>
        <v>-</v>
      </c>
      <c r="H56" s="3">
        <f>'RIO - Free Issue'!F40</f>
        <v>0</v>
      </c>
      <c r="I56" s="3">
        <f>'RIO - Free Issue'!G40</f>
        <v>0</v>
      </c>
      <c r="J56" s="20">
        <f>H56/Setup!$B$1</f>
        <v>0</v>
      </c>
      <c r="K56" s="20">
        <f>I56/Setup!$B$1</f>
        <v>0</v>
      </c>
      <c r="L56" s="20">
        <f>FV(Setup!$B$2,Setup!$B$3, ,'Full BOQ'!J56*-1)</f>
        <v>0</v>
      </c>
      <c r="M56" s="20">
        <f>FV(Setup!$B$2,Setup!$B$3, ,'Full BOQ'!K56*-1)</f>
        <v>0</v>
      </c>
    </row>
    <row r="57" spans="1:13" x14ac:dyDescent="0.25">
      <c r="A57">
        <v>4</v>
      </c>
      <c r="B57" t="str">
        <f>VLOOKUP(A57,'Full BOQ Summary'!A:B,2,FALSE)</f>
        <v>RIO - Free Issue</v>
      </c>
      <c r="C57" t="str">
        <f>'RIO - Free Issue'!A29</f>
        <v>RIO Tool</v>
      </c>
      <c r="D57" t="str">
        <f>'RIO - Free Issue'!B29</f>
        <v>RIO</v>
      </c>
      <c r="E57" t="str">
        <f>'RIO - Free Issue'!C29</f>
        <v>-</v>
      </c>
      <c r="F57">
        <f>'RIO - Free Issue'!D29</f>
        <v>0</v>
      </c>
      <c r="G57" s="2" t="str">
        <f>'RIO - Free Issue'!E29</f>
        <v>-</v>
      </c>
      <c r="H57" s="3">
        <f>'RIO - Free Issue'!F29</f>
        <v>0</v>
      </c>
      <c r="I57" s="3">
        <f>'RIO - Free Issue'!G29</f>
        <v>0</v>
      </c>
      <c r="J57" s="20">
        <f>H57/Setup!$B$1</f>
        <v>0</v>
      </c>
      <c r="K57" s="20">
        <f>I57/Setup!$B$1</f>
        <v>0</v>
      </c>
      <c r="L57" s="20">
        <f>FV(Setup!$B$2,Setup!$B$3, ,'Full BOQ'!J57*-1)</f>
        <v>0</v>
      </c>
      <c r="M57" s="20">
        <f>FV(Setup!$B$2,Setup!$B$3, ,'Full BOQ'!K57*-1)</f>
        <v>0</v>
      </c>
    </row>
    <row r="58" spans="1:13" x14ac:dyDescent="0.25">
      <c r="A58">
        <v>4</v>
      </c>
      <c r="B58" t="str">
        <f>VLOOKUP(A58,'Full BOQ Summary'!A:B,2,FALSE)</f>
        <v>RIO - Free Issue</v>
      </c>
      <c r="C58" t="str">
        <f>'RIO - Free Issue'!A30</f>
        <v>RIO Tool</v>
      </c>
      <c r="D58" t="str">
        <f>'RIO - Free Issue'!B30</f>
        <v>RIO</v>
      </c>
      <c r="E58" t="str">
        <f>'RIO - Free Issue'!C30</f>
        <v>-</v>
      </c>
      <c r="F58">
        <f>'RIO - Free Issue'!D30</f>
        <v>0</v>
      </c>
      <c r="G58" s="2" t="str">
        <f>'RIO - Free Issue'!E30</f>
        <v>-</v>
      </c>
      <c r="H58" s="3">
        <f>'RIO - Free Issue'!F30</f>
        <v>0</v>
      </c>
      <c r="I58" s="3">
        <f>'RIO - Free Issue'!G30</f>
        <v>0</v>
      </c>
      <c r="J58" s="20">
        <f>H58/Setup!$B$1</f>
        <v>0</v>
      </c>
      <c r="K58" s="20">
        <f>I58/Setup!$B$1</f>
        <v>0</v>
      </c>
      <c r="L58" s="20">
        <f>FV(Setup!$B$2,Setup!$B$3, ,'Full BOQ'!J58*-1)</f>
        <v>0</v>
      </c>
      <c r="M58" s="20">
        <f>FV(Setup!$B$2,Setup!$B$3, ,'Full BOQ'!K58*-1)</f>
        <v>0</v>
      </c>
    </row>
    <row r="59" spans="1:13" x14ac:dyDescent="0.25">
      <c r="A59">
        <v>4</v>
      </c>
      <c r="B59" t="str">
        <f>VLOOKUP(A59,'Full BOQ Summary'!A:B,2,FALSE)</f>
        <v>RIO - Free Issue</v>
      </c>
      <c r="C59" t="str">
        <f>'RIO - Free Issue'!A31</f>
        <v>RIO Tool</v>
      </c>
      <c r="D59" t="str">
        <f>'RIO - Free Issue'!B31</f>
        <v>RIO</v>
      </c>
      <c r="E59" t="str">
        <f>'RIO - Free Issue'!C31</f>
        <v>-</v>
      </c>
      <c r="F59">
        <f>'RIO - Free Issue'!D31</f>
        <v>0</v>
      </c>
      <c r="G59" s="2" t="str">
        <f>'RIO - Free Issue'!E31</f>
        <v>-</v>
      </c>
      <c r="H59" s="3">
        <f>'RIO - Free Issue'!F31</f>
        <v>0</v>
      </c>
      <c r="I59" s="3">
        <f>'RIO - Free Issue'!G31</f>
        <v>0</v>
      </c>
      <c r="J59" s="20">
        <f>H59/Setup!$B$1</f>
        <v>0</v>
      </c>
      <c r="K59" s="20">
        <f>I59/Setup!$B$1</f>
        <v>0</v>
      </c>
      <c r="L59" s="20">
        <f>FV(Setup!$B$2,Setup!$B$3, ,'Full BOQ'!J59*-1)</f>
        <v>0</v>
      </c>
      <c r="M59" s="20">
        <f>FV(Setup!$B$2,Setup!$B$3, ,'Full BOQ'!K59*-1)</f>
        <v>0</v>
      </c>
    </row>
    <row r="60" spans="1:13" x14ac:dyDescent="0.25">
      <c r="A60">
        <v>4</v>
      </c>
      <c r="B60" t="str">
        <f>VLOOKUP(A60,'Full BOQ Summary'!A:B,2,FALSE)</f>
        <v>RIO - Free Issue</v>
      </c>
      <c r="C60" t="str">
        <f>'RIO - Free Issue'!A32</f>
        <v>RIO Tool</v>
      </c>
      <c r="D60" t="str">
        <f>'RIO - Free Issue'!B32</f>
        <v>RIO</v>
      </c>
      <c r="E60" t="str">
        <f>'RIO - Free Issue'!C32</f>
        <v>-</v>
      </c>
      <c r="F60">
        <f>'RIO - Free Issue'!D32</f>
        <v>0</v>
      </c>
      <c r="G60" s="2" t="str">
        <f>'RIO - Free Issue'!E32</f>
        <v>-</v>
      </c>
      <c r="H60" s="3">
        <f>'RIO - Free Issue'!F32</f>
        <v>0</v>
      </c>
      <c r="I60" s="3">
        <f>'RIO - Free Issue'!G32</f>
        <v>0</v>
      </c>
      <c r="J60" s="20">
        <f>H60/Setup!$B$1</f>
        <v>0</v>
      </c>
      <c r="K60" s="20">
        <f>I60/Setup!$B$1</f>
        <v>0</v>
      </c>
      <c r="L60" s="20">
        <f>FV(Setup!$B$2,Setup!$B$3, ,'Full BOQ'!J60*-1)</f>
        <v>0</v>
      </c>
      <c r="M60" s="20">
        <f>FV(Setup!$B$2,Setup!$B$3, ,'Full BOQ'!K60*-1)</f>
        <v>0</v>
      </c>
    </row>
    <row r="61" spans="1:13" x14ac:dyDescent="0.25">
      <c r="A61">
        <v>5</v>
      </c>
      <c r="B61" t="str">
        <f>VLOOKUP(A61,'Full BOQ Summary'!A:B,2,FALSE)</f>
        <v>Conveyors</v>
      </c>
      <c r="C61" t="str">
        <f>'CT Conveyors'!A5</f>
        <v>CT System Quote</v>
      </c>
      <c r="D61" t="str">
        <f>'CT Conveyors'!B5</f>
        <v>Vendor</v>
      </c>
      <c r="E61">
        <f>'CT Conveyors'!C5</f>
        <v>0</v>
      </c>
      <c r="F61">
        <f>'CT Conveyors'!D5</f>
        <v>1</v>
      </c>
      <c r="G61" s="2" t="str">
        <f>'CT Conveyors'!E5</f>
        <v>Apron dribble feeder Acces both sides</v>
      </c>
      <c r="H61" s="3">
        <f>'CT Conveyors'!F5</f>
        <v>333685.15000000002</v>
      </c>
      <c r="I61" s="3">
        <f>'CT Conveyors'!G5</f>
        <v>333685.15000000002</v>
      </c>
      <c r="J61" s="20">
        <f>H61/Setup!$B$1</f>
        <v>16684.2575</v>
      </c>
      <c r="K61" s="20">
        <f>I61/Setup!$B$1</f>
        <v>16684.2575</v>
      </c>
      <c r="L61" s="20">
        <f>FV(Setup!$B$2,Setup!$B$3, ,'Full BOQ'!J61*-1)</f>
        <v>17017.942650000001</v>
      </c>
      <c r="M61" s="20">
        <f>FV(Setup!$B$2,Setup!$B$3, ,'Full BOQ'!K61*-1)</f>
        <v>17017.942650000001</v>
      </c>
    </row>
    <row r="62" spans="1:13" x14ac:dyDescent="0.25">
      <c r="A62">
        <v>5</v>
      </c>
      <c r="B62" t="str">
        <f>VLOOKUP(A62,'Full BOQ Summary'!A:B,2,FALSE)</f>
        <v>Conveyors</v>
      </c>
      <c r="C62" t="str">
        <f>'CT Conveyors'!A6</f>
        <v>CT System Quote</v>
      </c>
      <c r="D62" t="str">
        <f>'CT Conveyors'!B6</f>
        <v>Vendor</v>
      </c>
      <c r="E62">
        <f>'CT Conveyors'!C6</f>
        <v>0</v>
      </c>
      <c r="F62">
        <f>'CT Conveyors'!D6</f>
        <v>1</v>
      </c>
      <c r="G62" s="2" t="str">
        <f>'CT Conveyors'!E6</f>
        <v>Sacrifcial Conveyor Access both sides</v>
      </c>
      <c r="H62" s="3">
        <f>'CT Conveyors'!F6</f>
        <v>449434.49</v>
      </c>
      <c r="I62" s="3">
        <f>'CT Conveyors'!G6</f>
        <v>449434.49</v>
      </c>
      <c r="J62" s="20">
        <f>H62/Setup!$B$1</f>
        <v>22471.7245</v>
      </c>
      <c r="K62" s="20">
        <f>I62/Setup!$B$1</f>
        <v>22471.7245</v>
      </c>
      <c r="L62" s="20">
        <f>FV(Setup!$B$2,Setup!$B$3, ,'Full BOQ'!J62*-1)</f>
        <v>22921.15899</v>
      </c>
      <c r="M62" s="20">
        <f>FV(Setup!$B$2,Setup!$B$3, ,'Full BOQ'!K62*-1)</f>
        <v>22921.15899</v>
      </c>
    </row>
    <row r="63" spans="1:13" x14ac:dyDescent="0.25">
      <c r="A63">
        <v>5</v>
      </c>
      <c r="B63" t="str">
        <f>VLOOKUP(A63,'Full BOQ Summary'!A:B,2,FALSE)</f>
        <v>Conveyors</v>
      </c>
      <c r="C63" t="str">
        <f>'CT Conveyors'!A7</f>
        <v>CT System Quote</v>
      </c>
      <c r="D63" t="str">
        <f>'CT Conveyors'!B7</f>
        <v>Vendor</v>
      </c>
      <c r="E63">
        <f>'CT Conveyors'!C7</f>
        <v>0</v>
      </c>
      <c r="F63">
        <f>'CT Conveyors'!D7</f>
        <v>1</v>
      </c>
      <c r="G63" s="2" t="str">
        <f>'CT Conveyors'!E7</f>
        <v>Mill feed Conveyor Access Both sides</v>
      </c>
      <c r="H63" s="3">
        <f>'CT Conveyors'!F7</f>
        <v>491018.49</v>
      </c>
      <c r="I63" s="3">
        <f>'CT Conveyors'!G7</f>
        <v>491018.49</v>
      </c>
      <c r="J63" s="20">
        <f>H63/Setup!$B$1</f>
        <v>24550.924500000001</v>
      </c>
      <c r="K63" s="20">
        <f>I63/Setup!$B$1</f>
        <v>24550.924500000001</v>
      </c>
      <c r="L63" s="20">
        <f>FV(Setup!$B$2,Setup!$B$3, ,'Full BOQ'!J63*-1)</f>
        <v>25041.942990000003</v>
      </c>
      <c r="M63" s="20">
        <f>FV(Setup!$B$2,Setup!$B$3, ,'Full BOQ'!K63*-1)</f>
        <v>25041.942990000003</v>
      </c>
    </row>
    <row r="64" spans="1:13" x14ac:dyDescent="0.25">
      <c r="A64">
        <v>5</v>
      </c>
      <c r="B64" t="str">
        <f>VLOOKUP(A64,'Full BOQ Summary'!A:B,2,FALSE)</f>
        <v>Conveyors</v>
      </c>
      <c r="C64" t="str">
        <f>'CT Conveyors'!A8</f>
        <v>CT System Quote</v>
      </c>
      <c r="D64" t="str">
        <f>'CT Conveyors'!B8</f>
        <v>Vendor</v>
      </c>
      <c r="E64">
        <f>'CT Conveyors'!C8</f>
        <v>0</v>
      </c>
      <c r="F64">
        <f>'CT Conveyors'!D8</f>
        <v>1</v>
      </c>
      <c r="G64" s="2" t="str">
        <f>'CT Conveyors'!E8</f>
        <v>Sizing Screen Feed Conveyor</v>
      </c>
      <c r="H64" s="3">
        <f>'CT Conveyors'!F8</f>
        <v>526553.49</v>
      </c>
      <c r="I64" s="3">
        <f>'CT Conveyors'!G8</f>
        <v>526553.49</v>
      </c>
      <c r="J64" s="20">
        <f>H64/Setup!$B$1</f>
        <v>26327.674500000001</v>
      </c>
      <c r="K64" s="20">
        <f>I64/Setup!$B$1</f>
        <v>26327.674500000001</v>
      </c>
      <c r="L64" s="20">
        <f>FV(Setup!$B$2,Setup!$B$3, ,'Full BOQ'!J64*-1)</f>
        <v>26854.227990000003</v>
      </c>
      <c r="M64" s="20">
        <f>FV(Setup!$B$2,Setup!$B$3, ,'Full BOQ'!K64*-1)</f>
        <v>26854.227990000003</v>
      </c>
    </row>
    <row r="65" spans="1:13" x14ac:dyDescent="0.25">
      <c r="A65">
        <v>5</v>
      </c>
      <c r="B65" t="str">
        <f>VLOOKUP(A65,'Full BOQ Summary'!A:B,2,FALSE)</f>
        <v>Conveyors</v>
      </c>
      <c r="C65" t="str">
        <f>'CT Conveyors'!A9</f>
        <v>CT System Quote</v>
      </c>
      <c r="D65" t="str">
        <f>'CT Conveyors'!B9</f>
        <v>Vendor</v>
      </c>
      <c r="E65">
        <f>'CT Conveyors'!C9</f>
        <v>0</v>
      </c>
      <c r="F65">
        <f>'CT Conveyors'!D9</f>
        <v>1</v>
      </c>
      <c r="G65" s="2" t="str">
        <f>'CT Conveyors'!E9</f>
        <v>Secondary Crusher Feed Conveyor</v>
      </c>
      <c r="H65" s="3">
        <f>'CT Conveyors'!F9</f>
        <v>567412.99</v>
      </c>
      <c r="I65" s="3">
        <f>'CT Conveyors'!G9</f>
        <v>567412.99</v>
      </c>
      <c r="J65" s="20">
        <f>H65/Setup!$B$1</f>
        <v>28370.6495</v>
      </c>
      <c r="K65" s="20">
        <f>I65/Setup!$B$1</f>
        <v>28370.6495</v>
      </c>
      <c r="L65" s="20">
        <f>FV(Setup!$B$2,Setup!$B$3, ,'Full BOQ'!J65*-1)</f>
        <v>28938.06249</v>
      </c>
      <c r="M65" s="20">
        <f>FV(Setup!$B$2,Setup!$B$3, ,'Full BOQ'!K65*-1)</f>
        <v>28938.06249</v>
      </c>
    </row>
    <row r="66" spans="1:13" x14ac:dyDescent="0.25">
      <c r="A66">
        <v>5</v>
      </c>
      <c r="B66" t="str">
        <f>VLOOKUP(A66,'Full BOQ Summary'!A:B,2,FALSE)</f>
        <v>Conveyors</v>
      </c>
      <c r="C66">
        <f>'CT Conveyors'!A10</f>
        <v>0</v>
      </c>
      <c r="D66">
        <f>'CT Conveyors'!B10</f>
        <v>0</v>
      </c>
      <c r="E66">
        <f>'CT Conveyors'!C10</f>
        <v>0</v>
      </c>
      <c r="F66">
        <f>'CT Conveyors'!D10</f>
        <v>0</v>
      </c>
      <c r="G66" s="2">
        <f>'CT Conveyors'!E10</f>
        <v>0</v>
      </c>
      <c r="H66" s="3">
        <f>'CT Conveyors'!F10</f>
        <v>0</v>
      </c>
      <c r="I66" s="3">
        <f>'CT Conveyors'!G10</f>
        <v>0</v>
      </c>
      <c r="J66" s="20">
        <f>H66/Setup!$B$1</f>
        <v>0</v>
      </c>
      <c r="K66" s="20">
        <f>I66/Setup!$B$1</f>
        <v>0</v>
      </c>
      <c r="L66" s="20">
        <f>FV(Setup!$B$2,Setup!$B$3, ,'Full BOQ'!J66*-1)</f>
        <v>0</v>
      </c>
      <c r="M66" s="20">
        <f>FV(Setup!$B$2,Setup!$B$3, ,'Full BOQ'!K66*-1)</f>
        <v>0</v>
      </c>
    </row>
    <row r="67" spans="1:13" x14ac:dyDescent="0.25">
      <c r="A67">
        <v>5</v>
      </c>
      <c r="B67" t="str">
        <f>VLOOKUP(A67,'Full BOQ Summary'!A:B,2,FALSE)</f>
        <v>Conveyors</v>
      </c>
      <c r="C67">
        <f>'CT Conveyors'!A11</f>
        <v>0</v>
      </c>
      <c r="D67">
        <f>'CT Conveyors'!B11</f>
        <v>0</v>
      </c>
      <c r="E67">
        <f>'CT Conveyors'!C11</f>
        <v>0</v>
      </c>
      <c r="F67">
        <f>'CT Conveyors'!D11</f>
        <v>0</v>
      </c>
      <c r="G67" s="2">
        <f>'CT Conveyors'!E11</f>
        <v>0</v>
      </c>
      <c r="H67" s="3">
        <f>'CT Conveyors'!F11</f>
        <v>0</v>
      </c>
      <c r="I67" s="3">
        <f>'CT Conveyors'!G11</f>
        <v>0</v>
      </c>
      <c r="J67" s="20">
        <f>H67/Setup!$B$1</f>
        <v>0</v>
      </c>
      <c r="K67" s="20">
        <f>I67/Setup!$B$1</f>
        <v>0</v>
      </c>
      <c r="L67" s="20">
        <f>FV(Setup!$B$2,Setup!$B$3, ,'Full BOQ'!J67*-1)</f>
        <v>0</v>
      </c>
      <c r="M67" s="20">
        <f>FV(Setup!$B$2,Setup!$B$3, ,'Full BOQ'!K67*-1)</f>
        <v>0</v>
      </c>
    </row>
    <row r="68" spans="1:13" x14ac:dyDescent="0.25">
      <c r="A68">
        <v>5</v>
      </c>
      <c r="B68" t="str">
        <f>VLOOKUP(A68,'Full BOQ Summary'!A:B,2,FALSE)</f>
        <v>Conveyors</v>
      </c>
      <c r="C68">
        <f>'CT Conveyors'!A12</f>
        <v>0</v>
      </c>
      <c r="D68">
        <f>'CT Conveyors'!B12</f>
        <v>0</v>
      </c>
      <c r="E68">
        <f>'CT Conveyors'!C12</f>
        <v>0</v>
      </c>
      <c r="F68">
        <f>'CT Conveyors'!D12</f>
        <v>0</v>
      </c>
      <c r="G68" s="2">
        <f>'CT Conveyors'!E12</f>
        <v>0</v>
      </c>
      <c r="H68" s="3">
        <f>'CT Conveyors'!F12</f>
        <v>0</v>
      </c>
      <c r="I68" s="3">
        <f>'CT Conveyors'!G12</f>
        <v>0</v>
      </c>
      <c r="J68" s="20">
        <f>H68/Setup!$B$1</f>
        <v>0</v>
      </c>
      <c r="K68" s="20">
        <f>I68/Setup!$B$1</f>
        <v>0</v>
      </c>
      <c r="L68" s="20">
        <f>FV(Setup!$B$2,Setup!$B$3, ,'Full BOQ'!J68*-1)</f>
        <v>0</v>
      </c>
      <c r="M68" s="20">
        <f>FV(Setup!$B$2,Setup!$B$3, ,'Full BOQ'!K68*-1)</f>
        <v>0</v>
      </c>
    </row>
    <row r="69" spans="1:13" x14ac:dyDescent="0.25">
      <c r="A69">
        <v>5</v>
      </c>
      <c r="B69" t="str">
        <f>VLOOKUP(A69,'Full BOQ Summary'!A:B,2,FALSE)</f>
        <v>Conveyors</v>
      </c>
      <c r="C69">
        <f>'CT Conveyors'!A13</f>
        <v>0</v>
      </c>
      <c r="D69">
        <f>'CT Conveyors'!B13</f>
        <v>0</v>
      </c>
      <c r="E69">
        <f>'CT Conveyors'!C13</f>
        <v>0</v>
      </c>
      <c r="F69">
        <f>'CT Conveyors'!D13</f>
        <v>0</v>
      </c>
      <c r="G69" s="2">
        <f>'CT Conveyors'!E13</f>
        <v>0</v>
      </c>
      <c r="H69" s="3">
        <f>'CT Conveyors'!F13</f>
        <v>0</v>
      </c>
      <c r="I69" s="3">
        <f>'CT Conveyors'!G13</f>
        <v>0</v>
      </c>
      <c r="J69" s="20">
        <f>H69/Setup!$B$1</f>
        <v>0</v>
      </c>
      <c r="K69" s="20">
        <f>I69/Setup!$B$1</f>
        <v>0</v>
      </c>
      <c r="L69" s="20">
        <f>FV(Setup!$B$2,Setup!$B$3, ,'Full BOQ'!J69*-1)</f>
        <v>0</v>
      </c>
      <c r="M69" s="20">
        <f>FV(Setup!$B$2,Setup!$B$3, ,'Full BOQ'!K69*-1)</f>
        <v>0</v>
      </c>
    </row>
    <row r="70" spans="1:13" x14ac:dyDescent="0.25">
      <c r="A70">
        <v>5</v>
      </c>
      <c r="B70" t="str">
        <f>VLOOKUP(A70,'Full BOQ Summary'!A:B,2,FALSE)</f>
        <v>Conveyors</v>
      </c>
      <c r="C70">
        <f>'CT Conveyors'!A14</f>
        <v>0</v>
      </c>
      <c r="D70">
        <f>'CT Conveyors'!B14</f>
        <v>0</v>
      </c>
      <c r="E70">
        <f>'CT Conveyors'!C14</f>
        <v>0</v>
      </c>
      <c r="F70">
        <f>'CT Conveyors'!D14</f>
        <v>0</v>
      </c>
      <c r="G70" s="2">
        <f>'CT Conveyors'!E14</f>
        <v>0</v>
      </c>
      <c r="H70" s="3">
        <f>'CT Conveyors'!F14</f>
        <v>0</v>
      </c>
      <c r="I70" s="3">
        <f>'CT Conveyors'!G14</f>
        <v>0</v>
      </c>
      <c r="J70" s="20">
        <f>H70/Setup!$B$1</f>
        <v>0</v>
      </c>
      <c r="K70" s="20">
        <f>I70/Setup!$B$1</f>
        <v>0</v>
      </c>
      <c r="L70" s="20">
        <f>FV(Setup!$B$2,Setup!$B$3, ,'Full BOQ'!J70*-1)</f>
        <v>0</v>
      </c>
      <c r="M70" s="20">
        <f>FV(Setup!$B$2,Setup!$B$3, ,'Full BOQ'!K70*-1)</f>
        <v>0</v>
      </c>
    </row>
    <row r="71" spans="1:13" ht="135" x14ac:dyDescent="0.25">
      <c r="A71">
        <v>6</v>
      </c>
      <c r="B71" t="str">
        <f>VLOOKUP(A71,'Full BOQ Summary'!A:B,2,FALSE)</f>
        <v>WinCC OA Hardware</v>
      </c>
      <c r="C71" t="str">
        <f>'WinCC OA Hardware'!A5</f>
        <v>Quote from Ritesh</v>
      </c>
      <c r="D71" t="str">
        <f>'WinCC OA Hardware'!B5</f>
        <v>SCADA</v>
      </c>
      <c r="E71" t="str">
        <f>'WinCC OA Hardware'!C5</f>
        <v>6AG4114-3NJ14-0JA0</v>
      </c>
      <c r="F71">
        <f>'WinCC OA Hardware'!D5</f>
        <v>2</v>
      </c>
      <c r="G71" s="2" t="str">
        <f>'WinCC OA Hardware'!E5</f>
        <v>SIMATIC IPC847E (Rack PC, 19", 4HU); 3x Gbit Ethernet (IE/PN), RJ45; 1x DVI-D; 2x display ports; 1x COM 1; audio, 4x USB 3.1, 2x USB 3.1 (Type C) on the rear side; 2x USB 3.0 on the front; 1x USB 3.1 internal, temperature and fan monitoring; Watchdog, card retainer Xeon E-2278GE (8C/16T, 3.3 (4.7) GHz, 16 MB cache, TB, VT-d, AMT); board 9 slots: 7x PCI, 2x PCIe x16 (8 L); RAID5, 3x 4 TB HDD (Enterprise) 3.5 SATA and 4 TB HDD (Enterprise) 3.5" SATA as HotSpare; Enclosure with drive support Type A (for trays on the front); 100/240 V AC industrial power supply unit; 64 GB DDR4 SDRAM (4x 16 GB), Dual Channel; Without extension (HW); Windows Server 2019 Standard edition including 5 clients, 64-bit, MUI (en, de, fr, it, es); SIMATIC IPC DiagMonitor Software enclosed; Without power supply cable</v>
      </c>
      <c r="H71" s="3">
        <f>'WinCC OA Hardware'!F5</f>
        <v>200420</v>
      </c>
      <c r="I71" s="3">
        <f>'WinCC OA Hardware'!G5</f>
        <v>400840</v>
      </c>
      <c r="J71" s="20">
        <f>H71/Setup!$B$1</f>
        <v>10021</v>
      </c>
      <c r="K71" s="20">
        <f>I71/Setup!$B$1</f>
        <v>20042</v>
      </c>
      <c r="L71" s="20">
        <f>FV(Setup!$B$2,Setup!$B$3, ,'Full BOQ'!J71*-1)</f>
        <v>10221.42</v>
      </c>
      <c r="M71" s="20">
        <f>FV(Setup!$B$2,Setup!$B$3, ,'Full BOQ'!K71*-1)</f>
        <v>20442.84</v>
      </c>
    </row>
    <row r="72" spans="1:13" ht="120" x14ac:dyDescent="0.25">
      <c r="A72">
        <v>6</v>
      </c>
      <c r="B72" t="str">
        <f>VLOOKUP(A72,'Full BOQ Summary'!A:B,2,FALSE)</f>
        <v>WinCC OA Hardware</v>
      </c>
      <c r="C72" t="str">
        <f>'WinCC OA Hardware'!A6</f>
        <v>Quote from Ritesh</v>
      </c>
      <c r="D72" t="str">
        <f>'WinCC OA Hardware'!B6</f>
        <v>SCADA</v>
      </c>
      <c r="E72" t="str">
        <f>'WinCC OA Hardware'!C6</f>
        <v>6AG4104-6CJ02-3AD1</v>
      </c>
      <c r="F72">
        <f>'WinCC OA Hardware'!D6</f>
        <v>1</v>
      </c>
      <c r="G72" s="2" t="str">
        <f>'WinCC OA Hardware'!E6</f>
        <v>SIMATIC IPC RW-545A (rack IPC, 19", 4 U); MB: chipset R680E, 2x 1 Gbit LAN(IE/PN), RJ45; 1x 2.5 Gbit LAN(IE/PN), RJ45; 3x display port, 1x DVI-D; 4x USB 3.2 Gen. 2 type A, 2x USB 3.2 Gen. 2x2 type C, 2x USB 2.0 type A internal, 2x M.2 slot,TPM2.0, audio; 7 slots: 1x PCI, 2x PCIe x16(1x 16L or 2x 8L), 1x PCIe x8(4L), 3x PCIe x4(4L), 2x USB 3.1 type A, 12x status LEDs on the front; Core i7-12700E 12C(8P+4E)/20T, 2.1 (4.8) GHz, 25 MB cache, iAMT RAID1, 2x 960 GB SSD 2.5" SATA without NVMe drives 32 GB DDR5 SDRAM (2x 16 GB) enclosure with drive support type A (for rack units on the front), blue chromated 550 W 100/240 V AC industrial power supply unit Windows 10 IoT Enterprise 2021 LTSC for Core i7/i9; with USB flash drive (restore image; D&amp;D) supply cable Europe</v>
      </c>
      <c r="H72" s="3">
        <f>'WinCC OA Hardware'!F6</f>
        <v>135871</v>
      </c>
      <c r="I72" s="3">
        <f>'WinCC OA Hardware'!G6</f>
        <v>135871</v>
      </c>
      <c r="J72" s="20">
        <f>H72/Setup!$B$1</f>
        <v>6793.55</v>
      </c>
      <c r="K72" s="20">
        <f>I72/Setup!$B$1</f>
        <v>6793.55</v>
      </c>
      <c r="L72" s="20">
        <f>FV(Setup!$B$2,Setup!$B$3, ,'Full BOQ'!J72*-1)</f>
        <v>6929.4210000000003</v>
      </c>
      <c r="M72" s="20">
        <f>FV(Setup!$B$2,Setup!$B$3, ,'Full BOQ'!K72*-1)</f>
        <v>6929.4210000000003</v>
      </c>
    </row>
    <row r="73" spans="1:13" ht="135" x14ac:dyDescent="0.25">
      <c r="A73">
        <v>6</v>
      </c>
      <c r="B73" t="str">
        <f>VLOOKUP(A73,'Full BOQ Summary'!A:B,2,FALSE)</f>
        <v>WinCC OA Hardware</v>
      </c>
      <c r="C73" t="str">
        <f>'WinCC OA Hardware'!A7</f>
        <v>Quote from Ritesh</v>
      </c>
      <c r="D73" t="str">
        <f>'WinCC OA Hardware'!B7</f>
        <v>SCADA</v>
      </c>
      <c r="E73" t="str">
        <f>'WinCC OA Hardware'!C7</f>
        <v>6AG4104-6BC00-3DA1</v>
      </c>
      <c r="F73">
        <f>'WinCC OA Hardware'!D7</f>
        <v>4</v>
      </c>
      <c r="G73" s="2" t="str">
        <f>'WinCC OA Hardware'!E7</f>
        <v>SIMATIC IPC RW-545A (rack IPC, 19", 4 U); MB: chipset R680E, 2x 1 Gbit LAN(IE/PN), RJ45; 1x 2.5 Gbit LAN(IE/PN), RJ45; 3x display port, 1x DVI-D; 4x USB 3.2 Gen. 2 type A, 2x USB 3.2 Gen. 2x2 type C, 2x USB 2.0 type A internal, 2x M.2 slot,TPM2.0, audio; 7 slots: 1x PCI, 2x PCIe x16(1x 16L or 2x 8L), 1x PCIe x8(4L), 3x PCIe x4(4L), 2x USB 3.1 type A, 12x status LEDs on the front; Core i5-12500E 6C(4P)/12T, 2.9 (4.5) GHz, 18 MB cache, iAMT 480 GB SSD 2.5" SATA without NVMe drives 8 GB DDR5 SDRAM (1x 8 GB) enclosure with drive support type A (for rack units on the front), blue chromated graphics card NVIDIA T400 (4 GB, 3x mDP: 3x adapter mDP to DP) (1 slot occupied), 550 W 100/240 V AC industrial power supply unit Windows 10 IoT Enterprise 2021 LTSC for Core i3/i5; without USB flash drive (restore image; D&amp;D) supply cable Europe</v>
      </c>
      <c r="H73" s="3">
        <f>'WinCC OA Hardware'!F7</f>
        <v>87991</v>
      </c>
      <c r="I73" s="3">
        <f>'WinCC OA Hardware'!G7</f>
        <v>351964</v>
      </c>
      <c r="J73" s="20">
        <f>H73/Setup!$B$1</f>
        <v>4399.55</v>
      </c>
      <c r="K73" s="20">
        <f>I73/Setup!$B$1</f>
        <v>17598.2</v>
      </c>
      <c r="L73" s="20">
        <f>FV(Setup!$B$2,Setup!$B$3, ,'Full BOQ'!J73*-1)</f>
        <v>4487.5410000000002</v>
      </c>
      <c r="M73" s="20">
        <f>FV(Setup!$B$2,Setup!$B$3, ,'Full BOQ'!K73*-1)</f>
        <v>17950.164000000001</v>
      </c>
    </row>
    <row r="74" spans="1:13" x14ac:dyDescent="0.25">
      <c r="A74">
        <v>6</v>
      </c>
      <c r="B74" t="str">
        <f>VLOOKUP(A74,'Full BOQ Summary'!A:B,2,FALSE)</f>
        <v>WinCC OA Hardware</v>
      </c>
      <c r="C74">
        <f>'WinCC OA Hardware'!A8</f>
        <v>0</v>
      </c>
      <c r="D74">
        <f>'WinCC OA Hardware'!B8</f>
        <v>0</v>
      </c>
      <c r="E74">
        <f>'WinCC OA Hardware'!C8</f>
        <v>0</v>
      </c>
      <c r="F74">
        <f>'WinCC OA Hardware'!D8</f>
        <v>0</v>
      </c>
      <c r="G74" s="2">
        <f>'WinCC OA Hardware'!E8</f>
        <v>0</v>
      </c>
      <c r="H74" s="3">
        <f>'WinCC OA Hardware'!F8</f>
        <v>0</v>
      </c>
      <c r="I74" s="3">
        <f>'WinCC OA Hardware'!G8</f>
        <v>0</v>
      </c>
      <c r="J74" s="20">
        <f>H74/Setup!$B$1</f>
        <v>0</v>
      </c>
      <c r="K74" s="20">
        <f>I74/Setup!$B$1</f>
        <v>0</v>
      </c>
      <c r="L74" s="20">
        <f>FV(Setup!$B$2,Setup!$B$3, ,'Full BOQ'!J74*-1)</f>
        <v>0</v>
      </c>
      <c r="M74" s="20">
        <f>FV(Setup!$B$2,Setup!$B$3, ,'Full BOQ'!K74*-1)</f>
        <v>0</v>
      </c>
    </row>
    <row r="75" spans="1:13" x14ac:dyDescent="0.25">
      <c r="A75">
        <v>6</v>
      </c>
      <c r="B75" t="str">
        <f>VLOOKUP(A75,'Full BOQ Summary'!A:B,2,FALSE)</f>
        <v>WinCC OA Hardware</v>
      </c>
      <c r="C75">
        <f>'WinCC OA Hardware'!A9</f>
        <v>0</v>
      </c>
      <c r="D75">
        <f>'WinCC OA Hardware'!B9</f>
        <v>0</v>
      </c>
      <c r="E75">
        <f>'WinCC OA Hardware'!C9</f>
        <v>0</v>
      </c>
      <c r="F75">
        <f>'WinCC OA Hardware'!D9</f>
        <v>0</v>
      </c>
      <c r="G75" s="2">
        <f>'WinCC OA Hardware'!E9</f>
        <v>0</v>
      </c>
      <c r="H75" s="3">
        <f>'WinCC OA Hardware'!F9</f>
        <v>0</v>
      </c>
      <c r="I75" s="3">
        <f>'WinCC OA Hardware'!G9</f>
        <v>0</v>
      </c>
      <c r="J75" s="20">
        <f>H75/Setup!$B$1</f>
        <v>0</v>
      </c>
      <c r="K75" s="20">
        <f>I75/Setup!$B$1</f>
        <v>0</v>
      </c>
      <c r="L75" s="20">
        <f>FV(Setup!$B$2,Setup!$B$3, ,'Full BOQ'!J75*-1)</f>
        <v>0</v>
      </c>
      <c r="M75" s="20">
        <f>FV(Setup!$B$2,Setup!$B$3, ,'Full BOQ'!K75*-1)</f>
        <v>0</v>
      </c>
    </row>
    <row r="76" spans="1:13" x14ac:dyDescent="0.25">
      <c r="A76">
        <v>6</v>
      </c>
      <c r="B76" t="str">
        <f>VLOOKUP(A76,'Full BOQ Summary'!A:B,2,FALSE)</f>
        <v>WinCC OA Hardware</v>
      </c>
      <c r="C76">
        <f>'WinCC OA Hardware'!A10</f>
        <v>0</v>
      </c>
      <c r="D76">
        <f>'WinCC OA Hardware'!B10</f>
        <v>0</v>
      </c>
      <c r="E76">
        <f>'WinCC OA Hardware'!C10</f>
        <v>0</v>
      </c>
      <c r="F76">
        <f>'WinCC OA Hardware'!D10</f>
        <v>0</v>
      </c>
      <c r="G76" s="2">
        <f>'WinCC OA Hardware'!E10</f>
        <v>0</v>
      </c>
      <c r="H76" s="3">
        <f>'WinCC OA Hardware'!F10</f>
        <v>0</v>
      </c>
      <c r="I76" s="3">
        <f>'WinCC OA Hardware'!G10</f>
        <v>0</v>
      </c>
      <c r="J76" s="20">
        <f>H76/Setup!$B$1</f>
        <v>0</v>
      </c>
      <c r="K76" s="20">
        <f>I76/Setup!$B$1</f>
        <v>0</v>
      </c>
      <c r="L76" s="20">
        <f>FV(Setup!$B$2,Setup!$B$3, ,'Full BOQ'!J76*-1)</f>
        <v>0</v>
      </c>
      <c r="M76" s="20">
        <f>FV(Setup!$B$2,Setup!$B$3, ,'Full BOQ'!K76*-1)</f>
        <v>0</v>
      </c>
    </row>
    <row r="77" spans="1:13" x14ac:dyDescent="0.25">
      <c r="A77">
        <v>6</v>
      </c>
      <c r="B77" t="str">
        <f>VLOOKUP(A77,'Full BOQ Summary'!A:B,2,FALSE)</f>
        <v>WinCC OA Hardware</v>
      </c>
      <c r="C77">
        <f>'WinCC OA Hardware'!A11</f>
        <v>0</v>
      </c>
      <c r="D77">
        <f>'WinCC OA Hardware'!B11</f>
        <v>0</v>
      </c>
      <c r="E77">
        <f>'WinCC OA Hardware'!C11</f>
        <v>0</v>
      </c>
      <c r="F77">
        <f>'WinCC OA Hardware'!D11</f>
        <v>0</v>
      </c>
      <c r="G77" s="2">
        <f>'WinCC OA Hardware'!E11</f>
        <v>0</v>
      </c>
      <c r="H77" s="3">
        <f>'WinCC OA Hardware'!F11</f>
        <v>0</v>
      </c>
      <c r="I77" s="3">
        <f>'WinCC OA Hardware'!G11</f>
        <v>0</v>
      </c>
      <c r="J77" s="20">
        <f>H77/Setup!$B$1</f>
        <v>0</v>
      </c>
      <c r="K77" s="20">
        <f>I77/Setup!$B$1</f>
        <v>0</v>
      </c>
      <c r="L77" s="20">
        <f>FV(Setup!$B$2,Setup!$B$3, ,'Full BOQ'!J77*-1)</f>
        <v>0</v>
      </c>
      <c r="M77" s="20">
        <f>FV(Setup!$B$2,Setup!$B$3, ,'Full BOQ'!K77*-1)</f>
        <v>0</v>
      </c>
    </row>
    <row r="78" spans="1:13" x14ac:dyDescent="0.25">
      <c r="A78">
        <v>6</v>
      </c>
      <c r="B78" t="str">
        <f>VLOOKUP(A78,'Full BOQ Summary'!A:B,2,FALSE)</f>
        <v>WinCC OA Hardware</v>
      </c>
      <c r="C78">
        <f>'WinCC OA Hardware'!A12</f>
        <v>0</v>
      </c>
      <c r="D78">
        <f>'WinCC OA Hardware'!B12</f>
        <v>0</v>
      </c>
      <c r="E78">
        <f>'WinCC OA Hardware'!C12</f>
        <v>0</v>
      </c>
      <c r="F78">
        <f>'WinCC OA Hardware'!D12</f>
        <v>0</v>
      </c>
      <c r="G78" s="2">
        <f>'WinCC OA Hardware'!E12</f>
        <v>0</v>
      </c>
      <c r="H78" s="3">
        <f>'WinCC OA Hardware'!F12</f>
        <v>0</v>
      </c>
      <c r="I78" s="3">
        <f>'WinCC OA Hardware'!G12</f>
        <v>0</v>
      </c>
      <c r="J78" s="20">
        <f>H78/Setup!$B$1</f>
        <v>0</v>
      </c>
      <c r="K78" s="20">
        <f>I78/Setup!$B$1</f>
        <v>0</v>
      </c>
      <c r="L78" s="20">
        <f>FV(Setup!$B$2,Setup!$B$3, ,'Full BOQ'!J78*-1)</f>
        <v>0</v>
      </c>
      <c r="M78" s="20">
        <f>FV(Setup!$B$2,Setup!$B$3, ,'Full BOQ'!K78*-1)</f>
        <v>0</v>
      </c>
    </row>
    <row r="79" spans="1:13" x14ac:dyDescent="0.25">
      <c r="A79">
        <v>6</v>
      </c>
      <c r="B79" t="str">
        <f>VLOOKUP(A79,'Full BOQ Summary'!A:B,2,FALSE)</f>
        <v>WinCC OA Hardware</v>
      </c>
      <c r="C79">
        <f>'WinCC OA Hardware'!A13</f>
        <v>0</v>
      </c>
      <c r="D79">
        <f>'WinCC OA Hardware'!B13</f>
        <v>0</v>
      </c>
      <c r="E79">
        <f>'WinCC OA Hardware'!C13</f>
        <v>0</v>
      </c>
      <c r="F79">
        <f>'WinCC OA Hardware'!D13</f>
        <v>0</v>
      </c>
      <c r="G79" s="2">
        <f>'WinCC OA Hardware'!E13</f>
        <v>0</v>
      </c>
      <c r="H79" s="3">
        <f>'WinCC OA Hardware'!F13</f>
        <v>0</v>
      </c>
      <c r="I79" s="3">
        <f>'WinCC OA Hardware'!G13</f>
        <v>0</v>
      </c>
      <c r="J79" s="20">
        <f>H79/Setup!$B$1</f>
        <v>0</v>
      </c>
      <c r="K79" s="20">
        <f>I79/Setup!$B$1</f>
        <v>0</v>
      </c>
      <c r="L79" s="20">
        <f>FV(Setup!$B$2,Setup!$B$3, ,'Full BOQ'!J79*-1)</f>
        <v>0</v>
      </c>
      <c r="M79" s="20">
        <f>FV(Setup!$B$2,Setup!$B$3, ,'Full BOQ'!K79*-1)</f>
        <v>0</v>
      </c>
    </row>
    <row r="80" spans="1:13" x14ac:dyDescent="0.25">
      <c r="A80">
        <v>6</v>
      </c>
      <c r="B80" t="str">
        <f>VLOOKUP(A80,'Full BOQ Summary'!A:B,2,FALSE)</f>
        <v>WinCC OA Hardware</v>
      </c>
      <c r="C80">
        <f>'WinCC OA Hardware'!A14</f>
        <v>0</v>
      </c>
      <c r="D80">
        <f>'WinCC OA Hardware'!B14</f>
        <v>0</v>
      </c>
      <c r="E80">
        <f>'WinCC OA Hardware'!C14</f>
        <v>0</v>
      </c>
      <c r="F80">
        <f>'WinCC OA Hardware'!D14</f>
        <v>0</v>
      </c>
      <c r="G80" s="2">
        <f>'WinCC OA Hardware'!E14</f>
        <v>0</v>
      </c>
      <c r="H80" s="3">
        <f>'WinCC OA Hardware'!F14</f>
        <v>0</v>
      </c>
      <c r="I80" s="3">
        <f>'WinCC OA Hardware'!G14</f>
        <v>0</v>
      </c>
      <c r="J80" s="20">
        <f>H80/Setup!$B$1</f>
        <v>0</v>
      </c>
      <c r="K80" s="20">
        <f>I80/Setup!$B$1</f>
        <v>0</v>
      </c>
      <c r="L80" s="20">
        <f>FV(Setup!$B$2,Setup!$B$3, ,'Full BOQ'!J80*-1)</f>
        <v>0</v>
      </c>
      <c r="M80" s="20">
        <f>FV(Setup!$B$2,Setup!$B$3, ,'Full BOQ'!K80*-1)</f>
        <v>0</v>
      </c>
    </row>
    <row r="81" spans="1:13" x14ac:dyDescent="0.25">
      <c r="A81">
        <v>6</v>
      </c>
      <c r="B81" t="str">
        <f>VLOOKUP(A81,'Full BOQ Summary'!A:B,2,FALSE)</f>
        <v>WinCC OA Hardware</v>
      </c>
      <c r="C81">
        <f>'WinCC OA Hardware'!A15</f>
        <v>0</v>
      </c>
      <c r="D81">
        <f>'WinCC OA Hardware'!B15</f>
        <v>0</v>
      </c>
      <c r="E81">
        <f>'WinCC OA Hardware'!C15</f>
        <v>0</v>
      </c>
      <c r="F81">
        <f>'WinCC OA Hardware'!D15</f>
        <v>0</v>
      </c>
      <c r="G81" s="2">
        <f>'WinCC OA Hardware'!E15</f>
        <v>0</v>
      </c>
      <c r="H81" s="3">
        <f>'WinCC OA Hardware'!F15</f>
        <v>0</v>
      </c>
      <c r="I81" s="3">
        <f>'WinCC OA Hardware'!G15</f>
        <v>0</v>
      </c>
      <c r="J81" s="20">
        <f>H81/Setup!$B$1</f>
        <v>0</v>
      </c>
      <c r="K81" s="20">
        <f>I81/Setup!$B$1</f>
        <v>0</v>
      </c>
      <c r="L81" s="20">
        <f>FV(Setup!$B$2,Setup!$B$3, ,'Full BOQ'!J81*-1)</f>
        <v>0</v>
      </c>
      <c r="M81" s="20">
        <f>FV(Setup!$B$2,Setup!$B$3, ,'Full BOQ'!K81*-1)</f>
        <v>0</v>
      </c>
    </row>
    <row r="82" spans="1:13" x14ac:dyDescent="0.25">
      <c r="A82">
        <v>6</v>
      </c>
      <c r="B82" t="str">
        <f>VLOOKUP(A82,'Full BOQ Summary'!A:B,2,FALSE)</f>
        <v>WinCC OA Hardware</v>
      </c>
      <c r="C82">
        <f>'WinCC OA Hardware'!A16</f>
        <v>0</v>
      </c>
      <c r="D82">
        <f>'WinCC OA Hardware'!B16</f>
        <v>0</v>
      </c>
      <c r="E82">
        <f>'WinCC OA Hardware'!C16</f>
        <v>0</v>
      </c>
      <c r="F82">
        <f>'WinCC OA Hardware'!D16</f>
        <v>0</v>
      </c>
      <c r="G82" s="2">
        <f>'WinCC OA Hardware'!E16</f>
        <v>0</v>
      </c>
      <c r="H82" s="3">
        <f>'WinCC OA Hardware'!F16</f>
        <v>0</v>
      </c>
      <c r="I82" s="3">
        <f>'WinCC OA Hardware'!G16</f>
        <v>0</v>
      </c>
      <c r="J82" s="20">
        <f>H82/Setup!$B$1</f>
        <v>0</v>
      </c>
      <c r="K82" s="20">
        <f>I82/Setup!$B$1</f>
        <v>0</v>
      </c>
      <c r="L82" s="20">
        <f>FV(Setup!$B$2,Setup!$B$3, ,'Full BOQ'!J82*-1)</f>
        <v>0</v>
      </c>
      <c r="M82" s="20">
        <f>FV(Setup!$B$2,Setup!$B$3, ,'Full BOQ'!K82*-1)</f>
        <v>0</v>
      </c>
    </row>
    <row r="83" spans="1:13" x14ac:dyDescent="0.25">
      <c r="A83">
        <v>6</v>
      </c>
      <c r="B83" t="str">
        <f>VLOOKUP(A83,'Full BOQ Summary'!A:B,2,FALSE)</f>
        <v>WinCC OA Hardware</v>
      </c>
      <c r="C83">
        <f>'WinCC OA Hardware'!A17</f>
        <v>0</v>
      </c>
      <c r="D83">
        <f>'WinCC OA Hardware'!B17</f>
        <v>0</v>
      </c>
      <c r="E83">
        <f>'WinCC OA Hardware'!C17</f>
        <v>0</v>
      </c>
      <c r="F83">
        <f>'WinCC OA Hardware'!D17</f>
        <v>0</v>
      </c>
      <c r="G83" s="2">
        <f>'WinCC OA Hardware'!E17</f>
        <v>0</v>
      </c>
      <c r="H83" s="3">
        <f>'WinCC OA Hardware'!F17</f>
        <v>0</v>
      </c>
      <c r="I83" s="3">
        <f>'WinCC OA Hardware'!G17</f>
        <v>0</v>
      </c>
      <c r="J83" s="20">
        <f>H83/Setup!$B$1</f>
        <v>0</v>
      </c>
      <c r="K83" s="20">
        <f>I83/Setup!$B$1</f>
        <v>0</v>
      </c>
      <c r="L83" s="20">
        <f>FV(Setup!$B$2,Setup!$B$3, ,'Full BOQ'!J83*-1)</f>
        <v>0</v>
      </c>
      <c r="M83" s="20">
        <f>FV(Setup!$B$2,Setup!$B$3, ,'Full BOQ'!K83*-1)</f>
        <v>0</v>
      </c>
    </row>
    <row r="84" spans="1:13" x14ac:dyDescent="0.25">
      <c r="A84">
        <v>6</v>
      </c>
      <c r="B84" t="str">
        <f>VLOOKUP(A84,'Full BOQ Summary'!A:B,2,FALSE)</f>
        <v>WinCC OA Hardware</v>
      </c>
      <c r="C84">
        <f>'WinCC OA Hardware'!A18</f>
        <v>0</v>
      </c>
      <c r="D84">
        <f>'WinCC OA Hardware'!B18</f>
        <v>0</v>
      </c>
      <c r="E84">
        <f>'WinCC OA Hardware'!C18</f>
        <v>0</v>
      </c>
      <c r="F84">
        <f>'WinCC OA Hardware'!D18</f>
        <v>0</v>
      </c>
      <c r="G84" s="2">
        <f>'WinCC OA Hardware'!E18</f>
        <v>0</v>
      </c>
      <c r="H84" s="3">
        <f>'WinCC OA Hardware'!F18</f>
        <v>0</v>
      </c>
      <c r="I84" s="3">
        <f>'WinCC OA Hardware'!G18</f>
        <v>0</v>
      </c>
      <c r="J84" s="20">
        <f>H84/Setup!$B$1</f>
        <v>0</v>
      </c>
      <c r="K84" s="20">
        <f>I84/Setup!$B$1</f>
        <v>0</v>
      </c>
      <c r="L84" s="20">
        <f>FV(Setup!$B$2,Setup!$B$3, ,'Full BOQ'!J84*-1)</f>
        <v>0</v>
      </c>
      <c r="M84" s="20">
        <f>FV(Setup!$B$2,Setup!$B$3, ,'Full BOQ'!K84*-1)</f>
        <v>0</v>
      </c>
    </row>
    <row r="85" spans="1:13" x14ac:dyDescent="0.25">
      <c r="A85">
        <v>6</v>
      </c>
      <c r="B85" t="str">
        <f>VLOOKUP(A85,'Full BOQ Summary'!A:B,2,FALSE)</f>
        <v>WinCC OA Hardware</v>
      </c>
      <c r="C85">
        <f>'WinCC OA Hardware'!A19</f>
        <v>0</v>
      </c>
      <c r="D85">
        <f>'WinCC OA Hardware'!B19</f>
        <v>0</v>
      </c>
      <c r="E85">
        <f>'WinCC OA Hardware'!C19</f>
        <v>0</v>
      </c>
      <c r="F85">
        <f>'WinCC OA Hardware'!D19</f>
        <v>0</v>
      </c>
      <c r="G85" s="2">
        <f>'WinCC OA Hardware'!E19</f>
        <v>0</v>
      </c>
      <c r="H85" s="3">
        <f>'WinCC OA Hardware'!F19</f>
        <v>0</v>
      </c>
      <c r="I85" s="3">
        <f>'WinCC OA Hardware'!G19</f>
        <v>0</v>
      </c>
      <c r="J85" s="20">
        <f>H85/Setup!$B$1</f>
        <v>0</v>
      </c>
      <c r="K85" s="20">
        <f>I85/Setup!$B$1</f>
        <v>0</v>
      </c>
      <c r="L85" s="20">
        <f>FV(Setup!$B$2,Setup!$B$3, ,'Full BOQ'!J85*-1)</f>
        <v>0</v>
      </c>
      <c r="M85" s="20">
        <f>FV(Setup!$B$2,Setup!$B$3, ,'Full BOQ'!K85*-1)</f>
        <v>0</v>
      </c>
    </row>
    <row r="86" spans="1:13" x14ac:dyDescent="0.25">
      <c r="A86">
        <v>6</v>
      </c>
      <c r="B86" t="str">
        <f>VLOOKUP(A86,'Full BOQ Summary'!A:B,2,FALSE)</f>
        <v>WinCC OA Hardware</v>
      </c>
      <c r="C86">
        <f>'WinCC OA Hardware'!A20</f>
        <v>0</v>
      </c>
      <c r="D86">
        <f>'WinCC OA Hardware'!B20</f>
        <v>0</v>
      </c>
      <c r="E86">
        <f>'WinCC OA Hardware'!C20</f>
        <v>0</v>
      </c>
      <c r="F86">
        <f>'WinCC OA Hardware'!D20</f>
        <v>0</v>
      </c>
      <c r="G86" s="2">
        <f>'WinCC OA Hardware'!E20</f>
        <v>0</v>
      </c>
      <c r="H86" s="3">
        <f>'WinCC OA Hardware'!F20</f>
        <v>0</v>
      </c>
      <c r="I86" s="3">
        <f>'WinCC OA Hardware'!G20</f>
        <v>0</v>
      </c>
      <c r="J86" s="20">
        <f>H86/Setup!$B$1</f>
        <v>0</v>
      </c>
      <c r="K86" s="20">
        <f>I86/Setup!$B$1</f>
        <v>0</v>
      </c>
      <c r="L86" s="20">
        <f>FV(Setup!$B$2,Setup!$B$3, ,'Full BOQ'!J86*-1)</f>
        <v>0</v>
      </c>
      <c r="M86" s="20">
        <f>FV(Setup!$B$2,Setup!$B$3, ,'Full BOQ'!K86*-1)</f>
        <v>0</v>
      </c>
    </row>
    <row r="87" spans="1:13" x14ac:dyDescent="0.25">
      <c r="A87">
        <v>6</v>
      </c>
      <c r="B87" t="str">
        <f>VLOOKUP(A87,'Full BOQ Summary'!A:B,2,FALSE)</f>
        <v>WinCC OA Hardware</v>
      </c>
      <c r="C87">
        <f>'WinCC OA Hardware'!A21</f>
        <v>0</v>
      </c>
      <c r="D87">
        <f>'WinCC OA Hardware'!B21</f>
        <v>0</v>
      </c>
      <c r="E87">
        <f>'WinCC OA Hardware'!C21</f>
        <v>0</v>
      </c>
      <c r="F87">
        <f>'WinCC OA Hardware'!D21</f>
        <v>0</v>
      </c>
      <c r="G87" s="2">
        <f>'WinCC OA Hardware'!E21</f>
        <v>0</v>
      </c>
      <c r="H87" s="3">
        <f>'WinCC OA Hardware'!F21</f>
        <v>0</v>
      </c>
      <c r="I87" s="3">
        <f>'WinCC OA Hardware'!G21</f>
        <v>0</v>
      </c>
      <c r="J87" s="20">
        <f>H87/Setup!$B$1</f>
        <v>0</v>
      </c>
      <c r="K87" s="20">
        <f>I87/Setup!$B$1</f>
        <v>0</v>
      </c>
      <c r="L87" s="20">
        <f>FV(Setup!$B$2,Setup!$B$3, ,'Full BOQ'!J87*-1)</f>
        <v>0</v>
      </c>
      <c r="M87" s="20">
        <f>FV(Setup!$B$2,Setup!$B$3, ,'Full BOQ'!K87*-1)</f>
        <v>0</v>
      </c>
    </row>
    <row r="88" spans="1:13" x14ac:dyDescent="0.25">
      <c r="A88">
        <v>6</v>
      </c>
      <c r="B88" t="str">
        <f>VLOOKUP(A88,'Full BOQ Summary'!A:B,2,FALSE)</f>
        <v>WinCC OA Hardware</v>
      </c>
      <c r="C88">
        <f>'WinCC OA Hardware'!A22</f>
        <v>0</v>
      </c>
      <c r="D88">
        <f>'WinCC OA Hardware'!B22</f>
        <v>0</v>
      </c>
      <c r="E88">
        <f>'WinCC OA Hardware'!C22</f>
        <v>0</v>
      </c>
      <c r="F88">
        <f>'WinCC OA Hardware'!D22</f>
        <v>0</v>
      </c>
      <c r="G88" s="2">
        <f>'WinCC OA Hardware'!E22</f>
        <v>0</v>
      </c>
      <c r="H88" s="3">
        <f>'WinCC OA Hardware'!F22</f>
        <v>0</v>
      </c>
      <c r="I88" s="3">
        <f>'WinCC OA Hardware'!G22</f>
        <v>0</v>
      </c>
      <c r="J88" s="20">
        <f>H88/Setup!$B$1</f>
        <v>0</v>
      </c>
      <c r="K88" s="20">
        <f>I88/Setup!$B$1</f>
        <v>0</v>
      </c>
      <c r="L88" s="20">
        <f>FV(Setup!$B$2,Setup!$B$3, ,'Full BOQ'!J88*-1)</f>
        <v>0</v>
      </c>
      <c r="M88" s="20">
        <f>FV(Setup!$B$2,Setup!$B$3, ,'Full BOQ'!K88*-1)</f>
        <v>0</v>
      </c>
    </row>
    <row r="89" spans="1:13" x14ac:dyDescent="0.25">
      <c r="A89">
        <v>6</v>
      </c>
      <c r="B89" t="str">
        <f>VLOOKUP(A89,'Full BOQ Summary'!A:B,2,FALSE)</f>
        <v>WinCC OA Hardware</v>
      </c>
      <c r="C89">
        <f>'WinCC OA Hardware'!A23</f>
        <v>0</v>
      </c>
      <c r="D89">
        <f>'WinCC OA Hardware'!B23</f>
        <v>0</v>
      </c>
      <c r="E89">
        <f>'WinCC OA Hardware'!C23</f>
        <v>0</v>
      </c>
      <c r="F89">
        <f>'WinCC OA Hardware'!D23</f>
        <v>0</v>
      </c>
      <c r="G89" s="2">
        <f>'WinCC OA Hardware'!E23</f>
        <v>0</v>
      </c>
      <c r="H89" s="3">
        <f>'WinCC OA Hardware'!F23</f>
        <v>0</v>
      </c>
      <c r="I89" s="3">
        <f>'WinCC OA Hardware'!G23</f>
        <v>0</v>
      </c>
      <c r="J89" s="20">
        <f>H89/Setup!$B$1</f>
        <v>0</v>
      </c>
      <c r="K89" s="20">
        <f>I89/Setup!$B$1</f>
        <v>0</v>
      </c>
      <c r="L89" s="20">
        <f>FV(Setup!$B$2,Setup!$B$3, ,'Full BOQ'!J89*-1)</f>
        <v>0</v>
      </c>
      <c r="M89" s="20">
        <f>FV(Setup!$B$2,Setup!$B$3, ,'Full BOQ'!K89*-1)</f>
        <v>0</v>
      </c>
    </row>
    <row r="90" spans="1:13" x14ac:dyDescent="0.25">
      <c r="A90">
        <v>6</v>
      </c>
      <c r="B90" t="str">
        <f>VLOOKUP(A90,'Full BOQ Summary'!A:B,2,FALSE)</f>
        <v>WinCC OA Hardware</v>
      </c>
      <c r="C90">
        <f>'WinCC OA Hardware'!A24</f>
        <v>0</v>
      </c>
      <c r="D90">
        <f>'WinCC OA Hardware'!B24</f>
        <v>0</v>
      </c>
      <c r="E90">
        <f>'WinCC OA Hardware'!C24</f>
        <v>0</v>
      </c>
      <c r="F90">
        <f>'WinCC OA Hardware'!D24</f>
        <v>0</v>
      </c>
      <c r="G90" s="2">
        <f>'WinCC OA Hardware'!E24</f>
        <v>0</v>
      </c>
      <c r="H90" s="3">
        <f>'WinCC OA Hardware'!F24</f>
        <v>0</v>
      </c>
      <c r="I90" s="3">
        <f>'WinCC OA Hardware'!G24</f>
        <v>0</v>
      </c>
      <c r="J90" s="20">
        <f>H90/Setup!$B$1</f>
        <v>0</v>
      </c>
      <c r="K90" s="20">
        <f>I90/Setup!$B$1</f>
        <v>0</v>
      </c>
      <c r="L90" s="20">
        <f>FV(Setup!$B$2,Setup!$B$3, ,'Full BOQ'!J90*-1)</f>
        <v>0</v>
      </c>
      <c r="M90" s="20">
        <f>FV(Setup!$B$2,Setup!$B$3, ,'Full BOQ'!K90*-1)</f>
        <v>0</v>
      </c>
    </row>
    <row r="91" spans="1:13" x14ac:dyDescent="0.25">
      <c r="A91">
        <v>7</v>
      </c>
      <c r="B91" t="str">
        <f>VLOOKUP(A91,'Full BOQ Summary'!A:B,2,FALSE)</f>
        <v>WinCCOA License</v>
      </c>
      <c r="C91" t="str">
        <f>'WinCC OA Licenses'!A5</f>
        <v>Siemens OA Tool</v>
      </c>
      <c r="D91" t="str">
        <f>'WinCC OA Licenses'!B5</f>
        <v>WinCC OA Licenses</v>
      </c>
      <c r="E91" t="str">
        <f>'WinCC OA Licenses'!C5</f>
        <v>6AV6355-4BA00-0AB1</v>
      </c>
      <c r="F91">
        <f>'WinCC OA Licenses'!D5</f>
        <v>2</v>
      </c>
      <c r="G91" s="2" t="str">
        <f>'WinCC OA Licenses'!E5</f>
        <v>WinCC OA - Dongle Micro</v>
      </c>
      <c r="H91" s="3">
        <f>'WinCC OA Licenses'!F5</f>
        <v>4125</v>
      </c>
      <c r="I91" s="3">
        <f>'WinCC OA Licenses'!G5</f>
        <v>8250</v>
      </c>
      <c r="J91" s="20">
        <f>H91/Setup!$B$1</f>
        <v>206.25</v>
      </c>
      <c r="K91" s="20">
        <f>I91/Setup!$B$1</f>
        <v>412.5</v>
      </c>
      <c r="L91" s="20">
        <f>FV(Setup!$B$2,Setup!$B$3, ,'Full BOQ'!J91*-1)</f>
        <v>210.375</v>
      </c>
      <c r="M91" s="20">
        <f>FV(Setup!$B$2,Setup!$B$3, ,'Full BOQ'!K91*-1)</f>
        <v>420.75</v>
      </c>
    </row>
    <row r="92" spans="1:13" x14ac:dyDescent="0.25">
      <c r="A92">
        <v>7</v>
      </c>
      <c r="B92" t="str">
        <f>VLOOKUP(A92,'Full BOQ Summary'!A:B,2,FALSE)</f>
        <v>WinCCOA License</v>
      </c>
      <c r="C92" t="str">
        <f>'WinCC OA Licenses'!A6</f>
        <v>Siemens OA Tool</v>
      </c>
      <c r="D92" t="str">
        <f>'WinCC OA Licenses'!B6</f>
        <v>WinCC OA Licenses</v>
      </c>
      <c r="E92" t="str">
        <f>'WinCC OA Licenses'!C6</f>
        <v>6AV6355-1AA47-7BA0</v>
      </c>
      <c r="F92">
        <f>'WinCC OA Licenses'!D6</f>
        <v>2</v>
      </c>
      <c r="G92" s="2" t="str">
        <f>'WinCC OA Licenses'!E6</f>
        <v>WinCC OA - Server Basic</v>
      </c>
      <c r="H92" s="3">
        <f>'WinCC OA Licenses'!F6</f>
        <v>26900</v>
      </c>
      <c r="I92" s="3">
        <f>'WinCC OA Licenses'!G6</f>
        <v>53800</v>
      </c>
      <c r="J92" s="20">
        <f>H92/Setup!$B$1</f>
        <v>1345</v>
      </c>
      <c r="K92" s="20">
        <f>I92/Setup!$B$1</f>
        <v>2690</v>
      </c>
      <c r="L92" s="20">
        <f>FV(Setup!$B$2,Setup!$B$3, ,'Full BOQ'!J92*-1)</f>
        <v>1371.9</v>
      </c>
      <c r="M92" s="20">
        <f>FV(Setup!$B$2,Setup!$B$3, ,'Full BOQ'!K92*-1)</f>
        <v>2743.8</v>
      </c>
    </row>
    <row r="93" spans="1:13" x14ac:dyDescent="0.25">
      <c r="A93">
        <v>7</v>
      </c>
      <c r="B93" t="str">
        <f>VLOOKUP(A93,'Full BOQ Summary'!A:B,2,FALSE)</f>
        <v>WinCCOA License</v>
      </c>
      <c r="C93" t="str">
        <f>'WinCC OA Licenses'!A7</f>
        <v>Siemens OA Tool</v>
      </c>
      <c r="D93" t="str">
        <f>'WinCC OA Licenses'!B7</f>
        <v>WinCC OA Licenses</v>
      </c>
      <c r="E93" t="str">
        <f>'WinCC OA Licenses'!C7</f>
        <v>6AV6355-1AA47-7BC1</v>
      </c>
      <c r="F93">
        <f>'WinCC OA Licenses'!D7</f>
        <v>2</v>
      </c>
      <c r="G93" s="2" t="str">
        <f>'WinCC OA Licenses'!E7</f>
        <v>WinCC OA - 200k PowerTags</v>
      </c>
      <c r="H93" s="3">
        <f>'WinCC OA Licenses'!F7</f>
        <v>592000</v>
      </c>
      <c r="I93" s="3">
        <f>'WinCC OA Licenses'!G7</f>
        <v>1184000</v>
      </c>
      <c r="J93" s="20">
        <f>H93/Setup!$B$1</f>
        <v>29600</v>
      </c>
      <c r="K93" s="20">
        <f>I93/Setup!$B$1</f>
        <v>59200</v>
      </c>
      <c r="L93" s="20">
        <f>FV(Setup!$B$2,Setup!$B$3, ,'Full BOQ'!J93*-1)</f>
        <v>30192</v>
      </c>
      <c r="M93" s="20">
        <f>FV(Setup!$B$2,Setup!$B$3, ,'Full BOQ'!K93*-1)</f>
        <v>60384</v>
      </c>
    </row>
    <row r="94" spans="1:13" x14ac:dyDescent="0.25">
      <c r="A94">
        <v>7</v>
      </c>
      <c r="B94" t="str">
        <f>VLOOKUP(A94,'Full BOQ Summary'!A:B,2,FALSE)</f>
        <v>WinCCOA License</v>
      </c>
      <c r="C94" t="str">
        <f>'WinCC OA Licenses'!A8</f>
        <v>Siemens OA Tool</v>
      </c>
      <c r="D94" t="str">
        <f>'WinCC OA Licenses'!B8</f>
        <v>WinCC OA Licenses</v>
      </c>
      <c r="E94" t="str">
        <f>'WinCC OA Licenses'!C8</f>
        <v>6AV6355-1AA47-7EF0</v>
      </c>
      <c r="F94">
        <f>'WinCC OA Licenses'!D8</f>
        <v>2</v>
      </c>
      <c r="G94" s="2" t="str">
        <f>'WinCC OA Licenses'!E8</f>
        <v>WinCC OA - Redundancy</v>
      </c>
      <c r="H94" s="3">
        <f>'WinCC OA Licenses'!F8</f>
        <v>53800</v>
      </c>
      <c r="I94" s="3">
        <f>'WinCC OA Licenses'!G8</f>
        <v>107600</v>
      </c>
      <c r="J94" s="20">
        <f>H94/Setup!$B$1</f>
        <v>2690</v>
      </c>
      <c r="K94" s="20">
        <f>I94/Setup!$B$1</f>
        <v>5380</v>
      </c>
      <c r="L94" s="20">
        <f>FV(Setup!$B$2,Setup!$B$3, ,'Full BOQ'!J94*-1)</f>
        <v>2743.8</v>
      </c>
      <c r="M94" s="20">
        <f>FV(Setup!$B$2,Setup!$B$3, ,'Full BOQ'!K94*-1)</f>
        <v>5487.6</v>
      </c>
    </row>
    <row r="95" spans="1:13" x14ac:dyDescent="0.25">
      <c r="A95">
        <v>7</v>
      </c>
      <c r="B95" t="str">
        <f>VLOOKUP(A95,'Full BOQ Summary'!A:B,2,FALSE)</f>
        <v>WinCCOA License</v>
      </c>
      <c r="C95" t="str">
        <f>'WinCC OA Licenses'!A9</f>
        <v>Siemens OA Tool</v>
      </c>
      <c r="D95" t="str">
        <f>'WinCC OA Licenses'!B9</f>
        <v>WinCC OA Licenses</v>
      </c>
      <c r="E95" t="str">
        <f>'WinCC OA Licenses'!C9</f>
        <v>6AV6355-1AA47-7CB0</v>
      </c>
      <c r="F95">
        <f>'WinCC OA Licenses'!D9</f>
        <v>8</v>
      </c>
      <c r="G95" s="2" t="str">
        <f>'WinCC OA Licenses'!E9</f>
        <v>WinCC OA - 1 Desktop UI REDU</v>
      </c>
      <c r="H95" s="3">
        <f>'WinCC OA Licenses'!F9</f>
        <v>26900</v>
      </c>
      <c r="I95" s="3">
        <f>'WinCC OA Licenses'!G9</f>
        <v>215200</v>
      </c>
      <c r="J95" s="20">
        <f>H95/Setup!$B$1</f>
        <v>1345</v>
      </c>
      <c r="K95" s="20">
        <f>I95/Setup!$B$1</f>
        <v>10760</v>
      </c>
      <c r="L95" s="20">
        <f>FV(Setup!$B$2,Setup!$B$3, ,'Full BOQ'!J95*-1)</f>
        <v>1371.9</v>
      </c>
      <c r="M95" s="20">
        <f>FV(Setup!$B$2,Setup!$B$3, ,'Full BOQ'!K95*-1)</f>
        <v>10975.2</v>
      </c>
    </row>
    <row r="96" spans="1:13" x14ac:dyDescent="0.25">
      <c r="A96">
        <v>7</v>
      </c>
      <c r="B96" t="str">
        <f>VLOOKUP(A96,'Full BOQ Summary'!A:B,2,FALSE)</f>
        <v>WinCCOA License</v>
      </c>
      <c r="C96" t="str">
        <f>'WinCC OA Licenses'!A10</f>
        <v>Siemens OA Tool</v>
      </c>
      <c r="D96" t="str">
        <f>'WinCC OA Licenses'!B10</f>
        <v>WinCC OA Licenses</v>
      </c>
      <c r="E96" t="str">
        <f>'WinCC OA Licenses'!C10</f>
        <v>6AV6355-1AA47-7CM0</v>
      </c>
      <c r="F96">
        <f>'WinCC OA Licenses'!D10</f>
        <v>2</v>
      </c>
      <c r="G96" s="2" t="str">
        <f>'WinCC OA Licenses'!E10</f>
        <v>WinCC OA - 1 Dashboard REDU</v>
      </c>
      <c r="H96" s="3">
        <f>'WinCC OA Licenses'!F10</f>
        <v>10400</v>
      </c>
      <c r="I96" s="3">
        <f>'WinCC OA Licenses'!G10</f>
        <v>20800</v>
      </c>
      <c r="J96" s="20">
        <f>H96/Setup!$B$1</f>
        <v>520</v>
      </c>
      <c r="K96" s="20">
        <f>I96/Setup!$B$1</f>
        <v>1040</v>
      </c>
      <c r="L96" s="20">
        <f>FV(Setup!$B$2,Setup!$B$3, ,'Full BOQ'!J96*-1)</f>
        <v>530.4</v>
      </c>
      <c r="M96" s="20">
        <f>FV(Setup!$B$2,Setup!$B$3, ,'Full BOQ'!K96*-1)</f>
        <v>1060.8</v>
      </c>
    </row>
    <row r="97" spans="1:13" x14ac:dyDescent="0.25">
      <c r="A97">
        <v>7</v>
      </c>
      <c r="B97" t="str">
        <f>VLOOKUP(A97,'Full BOQ Summary'!A:B,2,FALSE)</f>
        <v>WinCCOA License</v>
      </c>
      <c r="C97" t="str">
        <f>'WinCC OA Licenses'!A11</f>
        <v>Siemens OA Tool</v>
      </c>
      <c r="D97" t="str">
        <f>'WinCC OA Licenses'!B11</f>
        <v>WinCC OA Licenses</v>
      </c>
      <c r="E97" t="str">
        <f>'WinCC OA Licenses'!C11</f>
        <v>6AV6355-1AA47-7CK0</v>
      </c>
      <c r="F97">
        <f>'WinCC OA Licenses'!D11</f>
        <v>2</v>
      </c>
      <c r="G97" s="2" t="str">
        <f>'WinCC OA Licenses'!E11</f>
        <v>WinCC OA - 1 Mobile Dashboard REDU</v>
      </c>
      <c r="H97" s="3">
        <f>'WinCC OA Licenses'!F11</f>
        <v>2610</v>
      </c>
      <c r="I97" s="3">
        <f>'WinCC OA Licenses'!G11</f>
        <v>5220</v>
      </c>
      <c r="J97" s="20">
        <f>H97/Setup!$B$1</f>
        <v>130.5</v>
      </c>
      <c r="K97" s="20">
        <f>I97/Setup!$B$1</f>
        <v>261</v>
      </c>
      <c r="L97" s="20">
        <f>FV(Setup!$B$2,Setup!$B$3, ,'Full BOQ'!J97*-1)</f>
        <v>133.11000000000001</v>
      </c>
      <c r="M97" s="20">
        <f>FV(Setup!$B$2,Setup!$B$3, ,'Full BOQ'!K97*-1)</f>
        <v>266.22000000000003</v>
      </c>
    </row>
    <row r="98" spans="1:13" x14ac:dyDescent="0.25">
      <c r="A98">
        <v>7</v>
      </c>
      <c r="B98" t="str">
        <f>VLOOKUP(A98,'Full BOQ Summary'!A:B,2,FALSE)</f>
        <v>WinCCOA License</v>
      </c>
      <c r="C98" t="str">
        <f>'WinCC OA Licenses'!A12</f>
        <v>Siemens OA Tool</v>
      </c>
      <c r="D98" t="str">
        <f>'WinCC OA Licenses'!B12</f>
        <v>WinCC OA Licenses</v>
      </c>
      <c r="E98" t="str">
        <f>'WinCC OA Licenses'!C12</f>
        <v>6AV6355-1AA47-7CF0</v>
      </c>
      <c r="F98">
        <f>'WinCC OA Licenses'!D12</f>
        <v>2</v>
      </c>
      <c r="G98" s="2" t="str">
        <f>'WinCC OA Licenses'!E12</f>
        <v>WinCC OA - 1 Mobile UI REDU</v>
      </c>
      <c r="H98" s="3">
        <f>'WinCC OA Licenses'!F12</f>
        <v>6730</v>
      </c>
      <c r="I98" s="3">
        <f>'WinCC OA Licenses'!G12</f>
        <v>13460</v>
      </c>
      <c r="J98" s="20">
        <f>H98/Setup!$B$1</f>
        <v>336.5</v>
      </c>
      <c r="K98" s="20">
        <f>I98/Setup!$B$1</f>
        <v>673</v>
      </c>
      <c r="L98" s="20">
        <f>FV(Setup!$B$2,Setup!$B$3, ,'Full BOQ'!J98*-1)</f>
        <v>343.23</v>
      </c>
      <c r="M98" s="20">
        <f>FV(Setup!$B$2,Setup!$B$3, ,'Full BOQ'!K98*-1)</f>
        <v>686.46</v>
      </c>
    </row>
    <row r="99" spans="1:13" x14ac:dyDescent="0.25">
      <c r="A99">
        <v>7</v>
      </c>
      <c r="B99" t="str">
        <f>VLOOKUP(A99,'Full BOQ Summary'!A:B,2,FALSE)</f>
        <v>WinCCOA License</v>
      </c>
      <c r="C99" t="str">
        <f>'WinCC OA Licenses'!A13</f>
        <v>Siemens OA Tool</v>
      </c>
      <c r="D99" t="str">
        <f>'WinCC OA Licenses'!B13</f>
        <v>WinCC OA Licenses</v>
      </c>
      <c r="E99" t="str">
        <f>'WinCC OA Licenses'!C13</f>
        <v>6AV6355-1AA47-7CH1</v>
      </c>
      <c r="F99">
        <f>'WinCC OA Licenses'!D13</f>
        <v>2</v>
      </c>
      <c r="G99" s="2" t="str">
        <f>'WinCC OA Licenses'!E13</f>
        <v>WinCC OA - Para Standard REDU</v>
      </c>
      <c r="H99" s="3">
        <f>'WinCC OA Licenses'!F13</f>
        <v>53800</v>
      </c>
      <c r="I99" s="3">
        <f>'WinCC OA Licenses'!G13</f>
        <v>107600</v>
      </c>
      <c r="J99" s="20">
        <f>H99/Setup!$B$1</f>
        <v>2690</v>
      </c>
      <c r="K99" s="20">
        <f>I99/Setup!$B$1</f>
        <v>5380</v>
      </c>
      <c r="L99" s="20">
        <f>FV(Setup!$B$2,Setup!$B$3, ,'Full BOQ'!J99*-1)</f>
        <v>2743.8</v>
      </c>
      <c r="M99" s="20">
        <f>FV(Setup!$B$2,Setup!$B$3, ,'Full BOQ'!K99*-1)</f>
        <v>5487.6</v>
      </c>
    </row>
    <row r="100" spans="1:13" x14ac:dyDescent="0.25">
      <c r="A100">
        <v>7</v>
      </c>
      <c r="B100" t="str">
        <f>VLOOKUP(A100,'Full BOQ Summary'!A:B,2,FALSE)</f>
        <v>WinCCOA License</v>
      </c>
      <c r="C100" t="str">
        <f>'WinCC OA Licenses'!A14</f>
        <v>Siemens OA Tool</v>
      </c>
      <c r="D100" t="str">
        <f>'WinCC OA Licenses'!B14</f>
        <v>WinCC OA Licenses</v>
      </c>
      <c r="E100" t="str">
        <f>'WinCC OA Licenses'!C14</f>
        <v>6AV6355-1AA47-7DC1</v>
      </c>
      <c r="F100">
        <f>'WinCC OA Licenses'!D14</f>
        <v>2</v>
      </c>
      <c r="G100" s="2" t="str">
        <f>'WinCC OA Licenses'!E14</f>
        <v>WinCC OA - Driver IEC 104</v>
      </c>
      <c r="H100" s="3">
        <f>'WinCC OA Licenses'!F14</f>
        <v>68400</v>
      </c>
      <c r="I100" s="3">
        <f>'WinCC OA Licenses'!G14</f>
        <v>136800</v>
      </c>
      <c r="J100" s="20">
        <f>H100/Setup!$B$1</f>
        <v>3420</v>
      </c>
      <c r="K100" s="20">
        <f>I100/Setup!$B$1</f>
        <v>6840</v>
      </c>
      <c r="L100" s="20">
        <f>FV(Setup!$B$2,Setup!$B$3, ,'Full BOQ'!J100*-1)</f>
        <v>3488.4</v>
      </c>
      <c r="M100" s="20">
        <f>FV(Setup!$B$2,Setup!$B$3, ,'Full BOQ'!K100*-1)</f>
        <v>6976.8</v>
      </c>
    </row>
    <row r="101" spans="1:13" x14ac:dyDescent="0.25">
      <c r="A101">
        <v>7</v>
      </c>
      <c r="B101" t="str">
        <f>VLOOKUP(A101,'Full BOQ Summary'!A:B,2,FALSE)</f>
        <v>WinCCOA License</v>
      </c>
      <c r="C101" t="str">
        <f>'WinCC OA Licenses'!A15</f>
        <v>Siemens OA Tool</v>
      </c>
      <c r="D101" t="str">
        <f>'WinCC OA Licenses'!B15</f>
        <v>WinCC OA Licenses</v>
      </c>
      <c r="E101" t="str">
        <f>'WinCC OA Licenses'!C15</f>
        <v>6AV6355-1AA47-7DK2</v>
      </c>
      <c r="F101">
        <f>'WinCC OA Licenses'!D15</f>
        <v>2</v>
      </c>
      <c r="G101" s="2" t="str">
        <f>'WinCC OA Licenses'!E15</f>
        <v>WinCC OA - Driver MQTT Client</v>
      </c>
      <c r="H101" s="3">
        <f>'WinCC OA Licenses'!F15</f>
        <v>22600</v>
      </c>
      <c r="I101" s="3">
        <f>'WinCC OA Licenses'!G15</f>
        <v>45200</v>
      </c>
      <c r="J101" s="20">
        <f>H101/Setup!$B$1</f>
        <v>1130</v>
      </c>
      <c r="K101" s="20">
        <f>I101/Setup!$B$1</f>
        <v>2260</v>
      </c>
      <c r="L101" s="20">
        <f>FV(Setup!$B$2,Setup!$B$3, ,'Full BOQ'!J101*-1)</f>
        <v>1152.5999999999999</v>
      </c>
      <c r="M101" s="20">
        <f>FV(Setup!$B$2,Setup!$B$3, ,'Full BOQ'!K101*-1)</f>
        <v>2305.1999999999998</v>
      </c>
    </row>
    <row r="102" spans="1:13" x14ac:dyDescent="0.25">
      <c r="A102">
        <v>7</v>
      </c>
      <c r="B102" t="str">
        <f>VLOOKUP(A102,'Full BOQ Summary'!A:B,2,FALSE)</f>
        <v>WinCCOA License</v>
      </c>
      <c r="C102" t="str">
        <f>'WinCC OA Licenses'!A16</f>
        <v>Siemens OA Tool</v>
      </c>
      <c r="D102" t="str">
        <f>'WinCC OA Licenses'!B16</f>
        <v>WinCC OA Licenses</v>
      </c>
      <c r="E102" t="str">
        <f>'WinCC OA Licenses'!C16</f>
        <v>6AV6355-1AA47-7EK0</v>
      </c>
      <c r="F102">
        <f>'WinCC OA Licenses'!D16</f>
        <v>2</v>
      </c>
      <c r="G102" s="2" t="str">
        <f>'WinCC OA Licenses'!E16</f>
        <v>WinCC OA - OPC UA Server</v>
      </c>
      <c r="H102" s="3">
        <f>'WinCC OA Licenses'!F16</f>
        <v>40400</v>
      </c>
      <c r="I102" s="3">
        <f>'WinCC OA Licenses'!G16</f>
        <v>80800</v>
      </c>
      <c r="J102" s="20">
        <f>H102/Setup!$B$1</f>
        <v>2020</v>
      </c>
      <c r="K102" s="20">
        <f>I102/Setup!$B$1</f>
        <v>4040</v>
      </c>
      <c r="L102" s="20">
        <f>FV(Setup!$B$2,Setup!$B$3, ,'Full BOQ'!J102*-1)</f>
        <v>2060.4</v>
      </c>
      <c r="M102" s="20">
        <f>FV(Setup!$B$2,Setup!$B$3, ,'Full BOQ'!K102*-1)</f>
        <v>4120.8</v>
      </c>
    </row>
    <row r="103" spans="1:13" x14ac:dyDescent="0.25">
      <c r="A103">
        <v>7</v>
      </c>
      <c r="B103" t="str">
        <f>VLOOKUP(A103,'Full BOQ Summary'!A:B,2,FALSE)</f>
        <v>WinCCOA License</v>
      </c>
      <c r="C103" t="str">
        <f>'WinCC OA Licenses'!A17</f>
        <v>Siemens OA Tool</v>
      </c>
      <c r="D103" t="str">
        <f>'WinCC OA Licenses'!B17</f>
        <v>WinCC OA Licenses</v>
      </c>
      <c r="E103" t="str">
        <f>'WinCC OA Licenses'!C17</f>
        <v>6AV6355-1AA47-7EM5</v>
      </c>
      <c r="F103">
        <f>'WinCC OA Licenses'!D17</f>
        <v>2</v>
      </c>
      <c r="G103" s="2" t="str">
        <f>'WinCC OA Licenses'!E17</f>
        <v>WinCC OA - Report 1 REDU</v>
      </c>
      <c r="H103" s="3">
        <f>'WinCC OA Licenses'!F17</f>
        <v>26900</v>
      </c>
      <c r="I103" s="3">
        <f>'WinCC OA Licenses'!G17</f>
        <v>53800</v>
      </c>
      <c r="J103" s="20">
        <f>H103/Setup!$B$1</f>
        <v>1345</v>
      </c>
      <c r="K103" s="20">
        <f>I103/Setup!$B$1</f>
        <v>2690</v>
      </c>
      <c r="L103" s="20">
        <f>FV(Setup!$B$2,Setup!$B$3, ,'Full BOQ'!J103*-1)</f>
        <v>1371.9</v>
      </c>
      <c r="M103" s="20">
        <f>FV(Setup!$B$2,Setup!$B$3, ,'Full BOQ'!K103*-1)</f>
        <v>2743.8</v>
      </c>
    </row>
    <row r="104" spans="1:13" x14ac:dyDescent="0.25">
      <c r="A104">
        <v>7</v>
      </c>
      <c r="B104" t="str">
        <f>VLOOKUP(A104,'Full BOQ Summary'!A:B,2,FALSE)</f>
        <v>WinCCOA License</v>
      </c>
      <c r="C104" t="str">
        <f>'WinCC OA Licenses'!A18</f>
        <v>Siemens OA Tool</v>
      </c>
      <c r="D104" t="str">
        <f>'WinCC OA Licenses'!B18</f>
        <v>WinCC OA Licenses</v>
      </c>
      <c r="E104" t="str">
        <f>'WinCC OA Licenses'!C18</f>
        <v>6AV6355-1DA00-0BA0</v>
      </c>
      <c r="F104">
        <f>'WinCC OA Licenses'!D18</f>
        <v>2</v>
      </c>
      <c r="G104" s="2" t="str">
        <f>'WinCC OA Licenses'!E18</f>
        <v>WinCC OA - Server Basic SUS</v>
      </c>
      <c r="H104" s="3">
        <f>'WinCC OA Licenses'!F18</f>
        <v>2430</v>
      </c>
      <c r="I104" s="3">
        <f>'WinCC OA Licenses'!G18</f>
        <v>4860</v>
      </c>
      <c r="J104" s="20">
        <f>H104/Setup!$B$1</f>
        <v>121.5</v>
      </c>
      <c r="K104" s="20">
        <f>I104/Setup!$B$1</f>
        <v>243</v>
      </c>
      <c r="L104" s="20">
        <f>FV(Setup!$B$2,Setup!$B$3, ,'Full BOQ'!J104*-1)</f>
        <v>123.93</v>
      </c>
      <c r="M104" s="20">
        <f>FV(Setup!$B$2,Setup!$B$3, ,'Full BOQ'!K104*-1)</f>
        <v>247.86</v>
      </c>
    </row>
    <row r="105" spans="1:13" x14ac:dyDescent="0.25">
      <c r="A105">
        <v>7</v>
      </c>
      <c r="B105" t="str">
        <f>VLOOKUP(A105,'Full BOQ Summary'!A:B,2,FALSE)</f>
        <v>WinCCOA License</v>
      </c>
      <c r="C105" t="str">
        <f>'WinCC OA Licenses'!A19</f>
        <v>Siemens OA Tool</v>
      </c>
      <c r="D105" t="str">
        <f>'WinCC OA Licenses'!B19</f>
        <v>WinCC OA Licenses</v>
      </c>
      <c r="E105" t="str">
        <f>'WinCC OA Licenses'!C19</f>
        <v>6AV6355-1DA00-0BC1</v>
      </c>
      <c r="F105">
        <f>'WinCC OA Licenses'!D19</f>
        <v>2</v>
      </c>
      <c r="G105" s="2" t="str">
        <f>'WinCC OA Licenses'!E19</f>
        <v>WinCC OA - 200k PowerTags SUS</v>
      </c>
      <c r="H105" s="3">
        <f>'WinCC OA Licenses'!F19</f>
        <v>53200</v>
      </c>
      <c r="I105" s="3">
        <f>'WinCC OA Licenses'!G19</f>
        <v>106400</v>
      </c>
      <c r="J105" s="20">
        <f>H105/Setup!$B$1</f>
        <v>2660</v>
      </c>
      <c r="K105" s="20">
        <f>I105/Setup!$B$1</f>
        <v>5320</v>
      </c>
      <c r="L105" s="20">
        <f>FV(Setup!$B$2,Setup!$B$3, ,'Full BOQ'!J105*-1)</f>
        <v>2713.2000000000003</v>
      </c>
      <c r="M105" s="20">
        <f>FV(Setup!$B$2,Setup!$B$3, ,'Full BOQ'!K105*-1)</f>
        <v>5426.4000000000005</v>
      </c>
    </row>
    <row r="106" spans="1:13" x14ac:dyDescent="0.25">
      <c r="A106">
        <v>7</v>
      </c>
      <c r="B106" t="str">
        <f>VLOOKUP(A106,'Full BOQ Summary'!A:B,2,FALSE)</f>
        <v>WinCCOA License</v>
      </c>
      <c r="C106" t="str">
        <f>'WinCC OA Licenses'!A20</f>
        <v>Siemens OA Tool</v>
      </c>
      <c r="D106" t="str">
        <f>'WinCC OA Licenses'!B20</f>
        <v>WinCC OA Licenses</v>
      </c>
      <c r="E106" t="str">
        <f>'WinCC OA Licenses'!C20</f>
        <v>6AV6355-1DA00-0EF0</v>
      </c>
      <c r="F106">
        <f>'WinCC OA Licenses'!D20</f>
        <v>2</v>
      </c>
      <c r="G106" s="2" t="str">
        <f>'WinCC OA Licenses'!E20</f>
        <v>WinCC OA - Redundancy SUS</v>
      </c>
      <c r="H106" s="3">
        <f>'WinCC OA Licenses'!F20</f>
        <v>4830</v>
      </c>
      <c r="I106" s="3">
        <f>'WinCC OA Licenses'!G20</f>
        <v>9660</v>
      </c>
      <c r="J106" s="20">
        <f>H106/Setup!$B$1</f>
        <v>241.5</v>
      </c>
      <c r="K106" s="20">
        <f>I106/Setup!$B$1</f>
        <v>483</v>
      </c>
      <c r="L106" s="20">
        <f>FV(Setup!$B$2,Setup!$B$3, ,'Full BOQ'!J106*-1)</f>
        <v>246.33</v>
      </c>
      <c r="M106" s="20">
        <f>FV(Setup!$B$2,Setup!$B$3, ,'Full BOQ'!K106*-1)</f>
        <v>492.66</v>
      </c>
    </row>
    <row r="107" spans="1:13" x14ac:dyDescent="0.25">
      <c r="A107">
        <v>7</v>
      </c>
      <c r="B107" t="str">
        <f>VLOOKUP(A107,'Full BOQ Summary'!A:B,2,FALSE)</f>
        <v>WinCCOA License</v>
      </c>
      <c r="C107" t="str">
        <f>'WinCC OA Licenses'!A21</f>
        <v>Siemens OA Tool</v>
      </c>
      <c r="D107" t="str">
        <f>'WinCC OA Licenses'!B21</f>
        <v>WinCC OA Licenses</v>
      </c>
      <c r="E107" t="str">
        <f>'WinCC OA Licenses'!C21</f>
        <v>6AV6355-1DA00-0CB0</v>
      </c>
      <c r="F107">
        <f>'WinCC OA Licenses'!D21</f>
        <v>8</v>
      </c>
      <c r="G107" s="2" t="str">
        <f>'WinCC OA Licenses'!E21</f>
        <v>WinCC OA - 1 Desktop UI REDU SUS</v>
      </c>
      <c r="H107" s="3">
        <f>'WinCC OA Licenses'!F21</f>
        <v>2430</v>
      </c>
      <c r="I107" s="3">
        <f>'WinCC OA Licenses'!G21</f>
        <v>19440</v>
      </c>
      <c r="J107" s="20">
        <f>H107/Setup!$B$1</f>
        <v>121.5</v>
      </c>
      <c r="K107" s="20">
        <f>I107/Setup!$B$1</f>
        <v>972</v>
      </c>
      <c r="L107" s="20">
        <f>FV(Setup!$B$2,Setup!$B$3, ,'Full BOQ'!J107*-1)</f>
        <v>123.93</v>
      </c>
      <c r="M107" s="20">
        <f>FV(Setup!$B$2,Setup!$B$3, ,'Full BOQ'!K107*-1)</f>
        <v>991.44</v>
      </c>
    </row>
    <row r="108" spans="1:13" x14ac:dyDescent="0.25">
      <c r="A108">
        <v>7</v>
      </c>
      <c r="B108" t="str">
        <f>VLOOKUP(A108,'Full BOQ Summary'!A:B,2,FALSE)</f>
        <v>WinCCOA License</v>
      </c>
      <c r="C108" t="str">
        <f>'WinCC OA Licenses'!A22</f>
        <v>Siemens OA Tool</v>
      </c>
      <c r="D108" t="str">
        <f>'WinCC OA Licenses'!B22</f>
        <v>WinCC OA Licenses</v>
      </c>
      <c r="E108" t="str">
        <f>'WinCC OA Licenses'!C22</f>
        <v>6AV6355-1DA00-0CM0</v>
      </c>
      <c r="F108">
        <f>'WinCC OA Licenses'!D22</f>
        <v>2</v>
      </c>
      <c r="G108" s="2" t="str">
        <f>'WinCC OA Licenses'!E22</f>
        <v>WinCC OA - 1 Dashboard REDU SUS</v>
      </c>
      <c r="H108" s="3">
        <f>'WinCC OA Licenses'!F22</f>
        <v>939</v>
      </c>
      <c r="I108" s="3">
        <f>'WinCC OA Licenses'!G22</f>
        <v>1878</v>
      </c>
      <c r="J108" s="20">
        <f>H108/Setup!$B$1</f>
        <v>46.95</v>
      </c>
      <c r="K108" s="20">
        <f>I108/Setup!$B$1</f>
        <v>93.9</v>
      </c>
      <c r="L108" s="20">
        <f>FV(Setup!$B$2,Setup!$B$3, ,'Full BOQ'!J108*-1)</f>
        <v>47.889000000000003</v>
      </c>
      <c r="M108" s="20">
        <f>FV(Setup!$B$2,Setup!$B$3, ,'Full BOQ'!K108*-1)</f>
        <v>95.778000000000006</v>
      </c>
    </row>
    <row r="109" spans="1:13" x14ac:dyDescent="0.25">
      <c r="A109">
        <v>7</v>
      </c>
      <c r="B109" t="str">
        <f>VLOOKUP(A109,'Full BOQ Summary'!A:B,2,FALSE)</f>
        <v>WinCCOA License</v>
      </c>
      <c r="C109" t="str">
        <f>'WinCC OA Licenses'!A23</f>
        <v>Siemens OA Tool</v>
      </c>
      <c r="D109" t="str">
        <f>'WinCC OA Licenses'!B23</f>
        <v>WinCC OA Licenses</v>
      </c>
      <c r="E109" t="str">
        <f>'WinCC OA Licenses'!C23</f>
        <v>6AV6355-1DA00-0CK0</v>
      </c>
      <c r="F109">
        <f>'WinCC OA Licenses'!D23</f>
        <v>2</v>
      </c>
      <c r="G109" s="2" t="str">
        <f>'WinCC OA Licenses'!E23</f>
        <v>WinCC OA - 1 Mobile Dashboard REDU SUS</v>
      </c>
      <c r="H109" s="3">
        <f>'WinCC OA Licenses'!F23</f>
        <v>235</v>
      </c>
      <c r="I109" s="3">
        <f>'WinCC OA Licenses'!G23</f>
        <v>470</v>
      </c>
      <c r="J109" s="20">
        <f>H109/Setup!$B$1</f>
        <v>11.75</v>
      </c>
      <c r="K109" s="20">
        <f>I109/Setup!$B$1</f>
        <v>23.5</v>
      </c>
      <c r="L109" s="20">
        <f>FV(Setup!$B$2,Setup!$B$3, ,'Full BOQ'!J109*-1)</f>
        <v>11.984999999999999</v>
      </c>
      <c r="M109" s="20">
        <f>FV(Setup!$B$2,Setup!$B$3, ,'Full BOQ'!K109*-1)</f>
        <v>23.97</v>
      </c>
    </row>
    <row r="110" spans="1:13" x14ac:dyDescent="0.25">
      <c r="A110">
        <v>7</v>
      </c>
      <c r="B110" t="str">
        <f>VLOOKUP(A110,'Full BOQ Summary'!A:B,2,FALSE)</f>
        <v>WinCCOA License</v>
      </c>
      <c r="C110" t="str">
        <f>'WinCC OA Licenses'!A24</f>
        <v>Siemens OA Tool</v>
      </c>
      <c r="D110" t="str">
        <f>'WinCC OA Licenses'!B24</f>
        <v>WinCC OA Licenses</v>
      </c>
      <c r="E110" t="str">
        <f>'WinCC OA Licenses'!C24</f>
        <v>6AV6355-1DA00-0CF0</v>
      </c>
      <c r="F110">
        <f>'WinCC OA Licenses'!D24</f>
        <v>2</v>
      </c>
      <c r="G110" s="2" t="str">
        <f>'WinCC OA Licenses'!E24</f>
        <v>WinCC OA - 1 Mobile UI REDU SUS</v>
      </c>
      <c r="H110" s="3">
        <f>'WinCC OA Licenses'!F24</f>
        <v>601</v>
      </c>
      <c r="I110" s="3">
        <f>'WinCC OA Licenses'!G24</f>
        <v>1202</v>
      </c>
      <c r="J110" s="20">
        <f>H110/Setup!$B$1</f>
        <v>30.05</v>
      </c>
      <c r="K110" s="20">
        <f>I110/Setup!$B$1</f>
        <v>60.1</v>
      </c>
      <c r="L110" s="20">
        <f>FV(Setup!$B$2,Setup!$B$3, ,'Full BOQ'!J110*-1)</f>
        <v>30.651</v>
      </c>
      <c r="M110" s="20">
        <f>FV(Setup!$B$2,Setup!$B$3, ,'Full BOQ'!K110*-1)</f>
        <v>61.302</v>
      </c>
    </row>
    <row r="111" spans="1:13" x14ac:dyDescent="0.25">
      <c r="A111">
        <v>7</v>
      </c>
      <c r="B111" t="str">
        <f>VLOOKUP(A111,'Full BOQ Summary'!A:B,2,FALSE)</f>
        <v>WinCCOA License</v>
      </c>
      <c r="C111" t="str">
        <f>'WinCC OA Licenses'!A25</f>
        <v>Siemens OA Tool</v>
      </c>
      <c r="D111" t="str">
        <f>'WinCC OA Licenses'!B25</f>
        <v>WinCC OA Licenses</v>
      </c>
      <c r="E111" t="str">
        <f>'WinCC OA Licenses'!C25</f>
        <v>6AV6355-1DA00-0CH1</v>
      </c>
      <c r="F111">
        <f>'WinCC OA Licenses'!D25</f>
        <v>2</v>
      </c>
      <c r="G111" s="2" t="str">
        <f>'WinCC OA Licenses'!E25</f>
        <v>WinCC OA - Para Standard REDU SUS</v>
      </c>
      <c r="H111" s="3">
        <f>'WinCC OA Licenses'!F25</f>
        <v>4830</v>
      </c>
      <c r="I111" s="3">
        <f>'WinCC OA Licenses'!G25</f>
        <v>9660</v>
      </c>
      <c r="J111" s="20">
        <f>H111/Setup!$B$1</f>
        <v>241.5</v>
      </c>
      <c r="K111" s="20">
        <f>I111/Setup!$B$1</f>
        <v>483</v>
      </c>
      <c r="L111" s="20">
        <f>FV(Setup!$B$2,Setup!$B$3, ,'Full BOQ'!J111*-1)</f>
        <v>246.33</v>
      </c>
      <c r="M111" s="20">
        <f>FV(Setup!$B$2,Setup!$B$3, ,'Full BOQ'!K111*-1)</f>
        <v>492.66</v>
      </c>
    </row>
    <row r="112" spans="1:13" x14ac:dyDescent="0.25">
      <c r="A112">
        <v>7</v>
      </c>
      <c r="B112" t="str">
        <f>VLOOKUP(A112,'Full BOQ Summary'!A:B,2,FALSE)</f>
        <v>WinCCOA License</v>
      </c>
      <c r="C112" t="str">
        <f>'WinCC OA Licenses'!A26</f>
        <v>Siemens OA Tool</v>
      </c>
      <c r="D112" t="str">
        <f>'WinCC OA Licenses'!B26</f>
        <v>WinCC OA Licenses</v>
      </c>
      <c r="E112" t="str">
        <f>'WinCC OA Licenses'!C26</f>
        <v>6AV6355-1DA00-0DC1</v>
      </c>
      <c r="F112">
        <f>'WinCC OA Licenses'!D26</f>
        <v>2</v>
      </c>
      <c r="G112" s="2" t="str">
        <f>'WinCC OA Licenses'!E26</f>
        <v>WinCC OA - Driver IEC 104 SUS</v>
      </c>
      <c r="H112" s="3">
        <f>'WinCC OA Licenses'!F26</f>
        <v>6160</v>
      </c>
      <c r="I112" s="3">
        <f>'WinCC OA Licenses'!G26</f>
        <v>12320</v>
      </c>
      <c r="J112" s="20">
        <f>H112/Setup!$B$1</f>
        <v>308</v>
      </c>
      <c r="K112" s="20">
        <f>I112/Setup!$B$1</f>
        <v>616</v>
      </c>
      <c r="L112" s="20">
        <f>FV(Setup!$B$2,Setup!$B$3, ,'Full BOQ'!J112*-1)</f>
        <v>314.16000000000003</v>
      </c>
      <c r="M112" s="20">
        <f>FV(Setup!$B$2,Setup!$B$3, ,'Full BOQ'!K112*-1)</f>
        <v>628.32000000000005</v>
      </c>
    </row>
    <row r="113" spans="1:13" x14ac:dyDescent="0.25">
      <c r="A113">
        <v>7</v>
      </c>
      <c r="B113" t="str">
        <f>VLOOKUP(A113,'Full BOQ Summary'!A:B,2,FALSE)</f>
        <v>WinCCOA License</v>
      </c>
      <c r="C113" t="str">
        <f>'WinCC OA Licenses'!A27</f>
        <v>Siemens OA Tool</v>
      </c>
      <c r="D113" t="str">
        <f>'WinCC OA Licenses'!B27</f>
        <v>WinCC OA Licenses</v>
      </c>
      <c r="E113" t="str">
        <f>'WinCC OA Licenses'!C27</f>
        <v>6AV6355-1DA00-0DK2</v>
      </c>
      <c r="F113">
        <f>'WinCC OA Licenses'!D27</f>
        <v>2</v>
      </c>
      <c r="G113" s="2" t="str">
        <f>'WinCC OA Licenses'!E27</f>
        <v>WinCC OA - Driver MQTT Client SUS</v>
      </c>
      <c r="H113" s="3">
        <f>'WinCC OA Licenses'!F27</f>
        <v>2040</v>
      </c>
      <c r="I113" s="3">
        <f>'WinCC OA Licenses'!G27</f>
        <v>4080</v>
      </c>
      <c r="J113" s="20">
        <f>H113/Setup!$B$1</f>
        <v>102</v>
      </c>
      <c r="K113" s="20">
        <f>I113/Setup!$B$1</f>
        <v>204</v>
      </c>
      <c r="L113" s="20">
        <f>FV(Setup!$B$2,Setup!$B$3, ,'Full BOQ'!J113*-1)</f>
        <v>104.04</v>
      </c>
      <c r="M113" s="20">
        <f>FV(Setup!$B$2,Setup!$B$3, ,'Full BOQ'!K113*-1)</f>
        <v>208.08</v>
      </c>
    </row>
    <row r="114" spans="1:13" x14ac:dyDescent="0.25">
      <c r="A114">
        <v>7</v>
      </c>
      <c r="B114" t="str">
        <f>VLOOKUP(A114,'Full BOQ Summary'!A:B,2,FALSE)</f>
        <v>WinCCOA License</v>
      </c>
      <c r="C114" t="str">
        <f>'WinCC OA Licenses'!A28</f>
        <v>Siemens OA Tool</v>
      </c>
      <c r="D114" t="str">
        <f>'WinCC OA Licenses'!B28</f>
        <v>WinCC OA Licenses</v>
      </c>
      <c r="E114" t="str">
        <f>'WinCC OA Licenses'!C28</f>
        <v>6AV6355-1DA00-0EK0</v>
      </c>
      <c r="F114">
        <f>'WinCC OA Licenses'!D28</f>
        <v>2</v>
      </c>
      <c r="G114" s="2" t="str">
        <f>'WinCC OA Licenses'!E28</f>
        <v>WinCC OA - OPC UA Server SUS</v>
      </c>
      <c r="H114" s="3">
        <f>'WinCC OA Licenses'!F28</f>
        <v>3620</v>
      </c>
      <c r="I114" s="3">
        <f>'WinCC OA Licenses'!G28</f>
        <v>7240</v>
      </c>
      <c r="J114" s="20">
        <f>H114/Setup!$B$1</f>
        <v>181</v>
      </c>
      <c r="K114" s="20">
        <f>I114/Setup!$B$1</f>
        <v>362</v>
      </c>
      <c r="L114" s="20">
        <f>FV(Setup!$B$2,Setup!$B$3, ,'Full BOQ'!J114*-1)</f>
        <v>184.62</v>
      </c>
      <c r="M114" s="20">
        <f>FV(Setup!$B$2,Setup!$B$3, ,'Full BOQ'!K114*-1)</f>
        <v>369.24</v>
      </c>
    </row>
    <row r="115" spans="1:13" x14ac:dyDescent="0.25">
      <c r="A115">
        <v>7</v>
      </c>
      <c r="B115" t="str">
        <f>VLOOKUP(A115,'Full BOQ Summary'!A:B,2,FALSE)</f>
        <v>WinCCOA License</v>
      </c>
      <c r="C115" t="str">
        <f>'WinCC OA Licenses'!A29</f>
        <v>Siemens OA Tool</v>
      </c>
      <c r="D115" t="str">
        <f>'WinCC OA Licenses'!B29</f>
        <v>WinCC OA Licenses</v>
      </c>
      <c r="E115" t="str">
        <f>'WinCC OA Licenses'!C29</f>
        <v>6AV6355-1DA00-0EM5</v>
      </c>
      <c r="F115">
        <f>'WinCC OA Licenses'!D29</f>
        <v>2</v>
      </c>
      <c r="G115" s="2" t="str">
        <f>'WinCC OA Licenses'!E29</f>
        <v>WinCC OA - Report 1 REDU SUS</v>
      </c>
      <c r="H115" s="3">
        <f>'WinCC OA Licenses'!F29</f>
        <v>2430</v>
      </c>
      <c r="I115" s="3">
        <f>'WinCC OA Licenses'!G29</f>
        <v>4860</v>
      </c>
      <c r="J115" s="20">
        <f>H115/Setup!$B$1</f>
        <v>121.5</v>
      </c>
      <c r="K115" s="20">
        <f>I115/Setup!$B$1</f>
        <v>243</v>
      </c>
      <c r="L115" s="20">
        <f>FV(Setup!$B$2,Setup!$B$3, ,'Full BOQ'!J115*-1)</f>
        <v>123.93</v>
      </c>
      <c r="M115" s="20">
        <f>FV(Setup!$B$2,Setup!$B$3, ,'Full BOQ'!K115*-1)</f>
        <v>247.86</v>
      </c>
    </row>
    <row r="116" spans="1:13" x14ac:dyDescent="0.25">
      <c r="A116">
        <v>7</v>
      </c>
      <c r="B116" t="str">
        <f>VLOOKUP(A116,'Full BOQ Summary'!A:B,2,FALSE)</f>
        <v>WinCCOA License</v>
      </c>
      <c r="C116" t="str">
        <f>'WinCC OA Licenses'!A30</f>
        <v>Siemens OA Tool</v>
      </c>
      <c r="D116" t="str">
        <f>'WinCC OA Licenses'!B30</f>
        <v>WinCC OA Licenses</v>
      </c>
      <c r="E116" t="str">
        <f>'WinCC OA Licenses'!C30</f>
        <v>6AV6355-4BA00-0AB1</v>
      </c>
      <c r="F116">
        <f>'WinCC OA Licenses'!D30</f>
        <v>1</v>
      </c>
      <c r="G116" s="2" t="str">
        <f>'WinCC OA Licenses'!E30</f>
        <v>WinCC OA - Dongle Micro</v>
      </c>
      <c r="H116" s="3">
        <f>'WinCC OA Licenses'!F30</f>
        <v>4125</v>
      </c>
      <c r="I116" s="3">
        <f>'WinCC OA Licenses'!G30</f>
        <v>4125</v>
      </c>
      <c r="J116" s="20">
        <f>H116/Setup!$B$1</f>
        <v>206.25</v>
      </c>
      <c r="K116" s="20">
        <f>I116/Setup!$B$1</f>
        <v>206.25</v>
      </c>
      <c r="L116" s="20">
        <f>FV(Setup!$B$2,Setup!$B$3, ,'Full BOQ'!J116*-1)</f>
        <v>210.375</v>
      </c>
      <c r="M116" s="20">
        <f>FV(Setup!$B$2,Setup!$B$3, ,'Full BOQ'!K116*-1)</f>
        <v>210.375</v>
      </c>
    </row>
    <row r="117" spans="1:13" x14ac:dyDescent="0.25">
      <c r="A117">
        <v>7</v>
      </c>
      <c r="B117" t="str">
        <f>VLOOKUP(A117,'Full BOQ Summary'!A:B,2,FALSE)</f>
        <v>WinCCOA License</v>
      </c>
      <c r="C117" t="str">
        <f>'WinCC OA Licenses'!A31</f>
        <v>Siemens OA Tool</v>
      </c>
      <c r="D117" t="str">
        <f>'WinCC OA Licenses'!B31</f>
        <v>WinCC OA Licenses</v>
      </c>
      <c r="E117" t="str">
        <f>'WinCC OA Licenses'!C31</f>
        <v>6AV6355-1AA47-7CH2</v>
      </c>
      <c r="F117">
        <f>'WinCC OA Licenses'!D31</f>
        <v>1</v>
      </c>
      <c r="G117" s="2" t="str">
        <f>'WinCC OA Licenses'!E31</f>
        <v>WinCC OA - Para Remote</v>
      </c>
      <c r="H117" s="3">
        <f>'WinCC OA Licenses'!F31</f>
        <v>151000</v>
      </c>
      <c r="I117" s="3">
        <f>'WinCC OA Licenses'!G31</f>
        <v>151000</v>
      </c>
      <c r="J117" s="20">
        <f>H117/Setup!$B$1</f>
        <v>7550</v>
      </c>
      <c r="K117" s="20">
        <f>I117/Setup!$B$1</f>
        <v>7550</v>
      </c>
      <c r="L117" s="20">
        <f>FV(Setup!$B$2,Setup!$B$3, ,'Full BOQ'!J117*-1)</f>
        <v>7701</v>
      </c>
      <c r="M117" s="20">
        <f>FV(Setup!$B$2,Setup!$B$3, ,'Full BOQ'!K117*-1)</f>
        <v>7701</v>
      </c>
    </row>
    <row r="118" spans="1:13" x14ac:dyDescent="0.25">
      <c r="A118">
        <v>7</v>
      </c>
      <c r="B118" t="str">
        <f>VLOOKUP(A118,'Full BOQ Summary'!A:B,2,FALSE)</f>
        <v>WinCCOA License</v>
      </c>
      <c r="C118" t="str">
        <f>'WinCC OA Licenses'!A32</f>
        <v>Siemens OA Tool</v>
      </c>
      <c r="D118" t="str">
        <f>'WinCC OA Licenses'!B32</f>
        <v>WinCC OA Licenses</v>
      </c>
      <c r="E118" t="str">
        <f>'WinCC OA Licenses'!C32</f>
        <v>6AV6355-1DA00-0CH2</v>
      </c>
      <c r="F118">
        <f>'WinCC OA Licenses'!D32</f>
        <v>1</v>
      </c>
      <c r="G118" s="2" t="str">
        <f>'WinCC OA Licenses'!E32</f>
        <v>WinCC OA - Para Remote SUS</v>
      </c>
      <c r="H118" s="3">
        <f>'WinCC OA Licenses'!F32</f>
        <v>13600</v>
      </c>
      <c r="I118" s="3">
        <f>'WinCC OA Licenses'!G32</f>
        <v>13600</v>
      </c>
      <c r="J118" s="20">
        <f>H118/Setup!$B$1</f>
        <v>680</v>
      </c>
      <c r="K118" s="20">
        <f>I118/Setup!$B$1</f>
        <v>680</v>
      </c>
      <c r="L118" s="20">
        <f>FV(Setup!$B$2,Setup!$B$3, ,'Full BOQ'!J118*-1)</f>
        <v>693.6</v>
      </c>
      <c r="M118" s="20">
        <f>FV(Setup!$B$2,Setup!$B$3, ,'Full BOQ'!K118*-1)</f>
        <v>693.6</v>
      </c>
    </row>
    <row r="119" spans="1:13" x14ac:dyDescent="0.25">
      <c r="A119">
        <v>7</v>
      </c>
      <c r="B119" t="str">
        <f>VLOOKUP(A119,'Full BOQ Summary'!A:B,2,FALSE)</f>
        <v>WinCCOA License</v>
      </c>
      <c r="C119" t="str">
        <f>'WinCC OA Licenses'!A33</f>
        <v>Siemens OA Tool</v>
      </c>
      <c r="D119" t="str">
        <f>'WinCC OA Licenses'!B33</f>
        <v>WinCC OA Licenses</v>
      </c>
      <c r="E119">
        <f>'WinCC OA Licenses'!C33</f>
        <v>0</v>
      </c>
      <c r="F119">
        <f>'WinCC OA Licenses'!D33</f>
        <v>0</v>
      </c>
      <c r="G119" s="2">
        <f>'WinCC OA Licenses'!E33</f>
        <v>0</v>
      </c>
      <c r="H119" s="3">
        <f>'WinCC OA Licenses'!F33</f>
        <v>0</v>
      </c>
      <c r="I119" s="3">
        <f>'WinCC OA Licenses'!G33</f>
        <v>0</v>
      </c>
      <c r="J119" s="20">
        <f>H119/Setup!$B$1</f>
        <v>0</v>
      </c>
      <c r="K119" s="20">
        <f>I119/Setup!$B$1</f>
        <v>0</v>
      </c>
      <c r="L119" s="20">
        <f>FV(Setup!$B$2,Setup!$B$3, ,'Full BOQ'!J119*-1)</f>
        <v>0</v>
      </c>
      <c r="M119" s="20">
        <f>FV(Setup!$B$2,Setup!$B$3, ,'Full BOQ'!K119*-1)</f>
        <v>0</v>
      </c>
    </row>
    <row r="120" spans="1:13" x14ac:dyDescent="0.25">
      <c r="A120">
        <v>7</v>
      </c>
      <c r="B120" t="str">
        <f>VLOOKUP(A120,'Full BOQ Summary'!A:B,2,FALSE)</f>
        <v>WinCCOA License</v>
      </c>
      <c r="C120" t="str">
        <f>'WinCC OA Licenses'!A34</f>
        <v>Siemens OA Tool</v>
      </c>
      <c r="D120" t="str">
        <f>'WinCC OA Licenses'!B34</f>
        <v>WinCC OA Licenses</v>
      </c>
      <c r="E120">
        <f>'WinCC OA Licenses'!C34</f>
        <v>0</v>
      </c>
      <c r="F120">
        <f>'WinCC OA Licenses'!D34</f>
        <v>0</v>
      </c>
      <c r="G120" s="2">
        <f>'WinCC OA Licenses'!E34</f>
        <v>0</v>
      </c>
      <c r="H120" s="3">
        <f>'WinCC OA Licenses'!F34</f>
        <v>0</v>
      </c>
      <c r="I120" s="3">
        <f>'WinCC OA Licenses'!G34</f>
        <v>0</v>
      </c>
      <c r="J120" s="20">
        <f>H120/Setup!$B$1</f>
        <v>0</v>
      </c>
      <c r="K120" s="20">
        <f>I120/Setup!$B$1</f>
        <v>0</v>
      </c>
      <c r="L120" s="20">
        <f>FV(Setup!$B$2,Setup!$B$3, ,'Full BOQ'!J120*-1)</f>
        <v>0</v>
      </c>
      <c r="M120" s="20">
        <f>FV(Setup!$B$2,Setup!$B$3, ,'Full BOQ'!K120*-1)</f>
        <v>0</v>
      </c>
    </row>
    <row r="121" spans="1:13" x14ac:dyDescent="0.25">
      <c r="A121">
        <v>7</v>
      </c>
      <c r="B121" t="str">
        <f>VLOOKUP(A121,'Full BOQ Summary'!A:B,2,FALSE)</f>
        <v>WinCCOA License</v>
      </c>
      <c r="C121" t="str">
        <f>'WinCC OA Licenses'!A35</f>
        <v>Siemens OA Tool</v>
      </c>
      <c r="D121" t="str">
        <f>'WinCC OA Licenses'!B35</f>
        <v>WinCC OA Licenses</v>
      </c>
      <c r="E121">
        <f>'WinCC OA Licenses'!C35</f>
        <v>0</v>
      </c>
      <c r="F121">
        <f>'WinCC OA Licenses'!D35</f>
        <v>0</v>
      </c>
      <c r="G121" s="2">
        <f>'WinCC OA Licenses'!E35</f>
        <v>0</v>
      </c>
      <c r="H121" s="3">
        <f>'WinCC OA Licenses'!F35</f>
        <v>0</v>
      </c>
      <c r="I121" s="3">
        <f>'WinCC OA Licenses'!G35</f>
        <v>0</v>
      </c>
      <c r="J121" s="20">
        <f>H121/Setup!$B$1</f>
        <v>0</v>
      </c>
      <c r="K121" s="20">
        <f>I121/Setup!$B$1</f>
        <v>0</v>
      </c>
      <c r="L121" s="20">
        <f>FV(Setup!$B$2,Setup!$B$3, ,'Full BOQ'!J121*-1)</f>
        <v>0</v>
      </c>
      <c r="M121" s="20">
        <f>FV(Setup!$B$2,Setup!$B$3, ,'Full BOQ'!K121*-1)</f>
        <v>0</v>
      </c>
    </row>
    <row r="122" spans="1:13" x14ac:dyDescent="0.25">
      <c r="A122">
        <v>7</v>
      </c>
      <c r="B122" t="str">
        <f>VLOOKUP(A122,'Full BOQ Summary'!A:B,2,FALSE)</f>
        <v>WinCCOA License</v>
      </c>
      <c r="C122" t="str">
        <f>'WinCC OA Licenses'!A36</f>
        <v>Siemens OA Tool</v>
      </c>
      <c r="D122" t="str">
        <f>'WinCC OA Licenses'!B36</f>
        <v>WinCC OA Licenses</v>
      </c>
      <c r="E122">
        <f>'WinCC OA Licenses'!C36</f>
        <v>0</v>
      </c>
      <c r="F122">
        <f>'WinCC OA Licenses'!D36</f>
        <v>0</v>
      </c>
      <c r="G122" s="2">
        <f>'WinCC OA Licenses'!E36</f>
        <v>0</v>
      </c>
      <c r="H122" s="3">
        <f>'WinCC OA Licenses'!F36</f>
        <v>0</v>
      </c>
      <c r="I122" s="3">
        <f>'WinCC OA Licenses'!G36</f>
        <v>0</v>
      </c>
      <c r="J122" s="20">
        <f>H122/Setup!$B$1</f>
        <v>0</v>
      </c>
      <c r="K122" s="20">
        <f>I122/Setup!$B$1</f>
        <v>0</v>
      </c>
      <c r="L122" s="20">
        <f>FV(Setup!$B$2,Setup!$B$3, ,'Full BOQ'!J122*-1)</f>
        <v>0</v>
      </c>
      <c r="M122" s="20">
        <f>FV(Setup!$B$2,Setup!$B$3, ,'Full BOQ'!K122*-1)</f>
        <v>0</v>
      </c>
    </row>
    <row r="123" spans="1:13" x14ac:dyDescent="0.25">
      <c r="A123">
        <v>7</v>
      </c>
      <c r="B123" t="str">
        <f>VLOOKUP(A123,'Full BOQ Summary'!A:B,2,FALSE)</f>
        <v>WinCCOA License</v>
      </c>
      <c r="C123" t="str">
        <f>'WinCC OA Licenses'!A37</f>
        <v>Siemens OA Tool</v>
      </c>
      <c r="D123" t="str">
        <f>'WinCC OA Licenses'!B37</f>
        <v>WinCC OA Licenses</v>
      </c>
      <c r="E123">
        <f>'WinCC OA Licenses'!C37</f>
        <v>0</v>
      </c>
      <c r="F123">
        <f>'WinCC OA Licenses'!D37</f>
        <v>0</v>
      </c>
      <c r="G123" s="2">
        <f>'WinCC OA Licenses'!E37</f>
        <v>0</v>
      </c>
      <c r="H123" s="3">
        <f>'WinCC OA Licenses'!F37</f>
        <v>0</v>
      </c>
      <c r="I123" s="3">
        <f>'WinCC OA Licenses'!G37</f>
        <v>0</v>
      </c>
      <c r="J123" s="20">
        <f>H123/Setup!$B$1</f>
        <v>0</v>
      </c>
      <c r="K123" s="20">
        <f>I123/Setup!$B$1</f>
        <v>0</v>
      </c>
      <c r="L123" s="20">
        <f>FV(Setup!$B$2,Setup!$B$3, ,'Full BOQ'!J123*-1)</f>
        <v>0</v>
      </c>
      <c r="M123" s="20">
        <f>FV(Setup!$B$2,Setup!$B$3, ,'Full BOQ'!K123*-1)</f>
        <v>0</v>
      </c>
    </row>
    <row r="124" spans="1:13" x14ac:dyDescent="0.25">
      <c r="A124">
        <v>7</v>
      </c>
      <c r="B124" t="str">
        <f>VLOOKUP(A124,'Full BOQ Summary'!A:B,2,FALSE)</f>
        <v>WinCCOA License</v>
      </c>
      <c r="C124" t="str">
        <f>'WinCC OA Licenses'!A38</f>
        <v>Siemens OA Tool</v>
      </c>
      <c r="D124" t="str">
        <f>'WinCC OA Licenses'!B38</f>
        <v>WinCC OA Licenses</v>
      </c>
      <c r="E124">
        <f>'WinCC OA Licenses'!C38</f>
        <v>0</v>
      </c>
      <c r="F124">
        <f>'WinCC OA Licenses'!D38</f>
        <v>0</v>
      </c>
      <c r="G124" s="2">
        <f>'WinCC OA Licenses'!E38</f>
        <v>0</v>
      </c>
      <c r="H124" s="3">
        <f>'WinCC OA Licenses'!F38</f>
        <v>0</v>
      </c>
      <c r="I124" s="3">
        <f>'WinCC OA Licenses'!G38</f>
        <v>0</v>
      </c>
      <c r="J124" s="20">
        <f>H124/Setup!$B$1</f>
        <v>0</v>
      </c>
      <c r="K124" s="20">
        <f>I124/Setup!$B$1</f>
        <v>0</v>
      </c>
      <c r="L124" s="20">
        <f>FV(Setup!$B$2,Setup!$B$3, ,'Full BOQ'!J124*-1)</f>
        <v>0</v>
      </c>
      <c r="M124" s="20">
        <f>FV(Setup!$B$2,Setup!$B$3, ,'Full BOQ'!K124*-1)</f>
        <v>0</v>
      </c>
    </row>
    <row r="125" spans="1:13" x14ac:dyDescent="0.25">
      <c r="A125">
        <v>7</v>
      </c>
      <c r="B125" t="str">
        <f>VLOOKUP(A125,'Full BOQ Summary'!A:B,2,FALSE)</f>
        <v>WinCCOA License</v>
      </c>
      <c r="C125" t="str">
        <f>'WinCC OA Licenses'!A39</f>
        <v>Siemens OA Tool</v>
      </c>
      <c r="D125" t="str">
        <f>'WinCC OA Licenses'!B39</f>
        <v>WinCC OA Licenses</v>
      </c>
      <c r="E125">
        <f>'WinCC OA Licenses'!C39</f>
        <v>0</v>
      </c>
      <c r="F125">
        <f>'WinCC OA Licenses'!D39</f>
        <v>0</v>
      </c>
      <c r="G125" s="2">
        <f>'WinCC OA Licenses'!E39</f>
        <v>0</v>
      </c>
      <c r="H125" s="3">
        <f>'WinCC OA Licenses'!F39</f>
        <v>0</v>
      </c>
      <c r="I125" s="3">
        <f>'WinCC OA Licenses'!G39</f>
        <v>0</v>
      </c>
      <c r="J125" s="20">
        <f>H125/Setup!$B$1</f>
        <v>0</v>
      </c>
      <c r="K125" s="20">
        <f>I125/Setup!$B$1</f>
        <v>0</v>
      </c>
      <c r="L125" s="20">
        <f>FV(Setup!$B$2,Setup!$B$3, ,'Full BOQ'!J125*-1)</f>
        <v>0</v>
      </c>
      <c r="M125" s="20">
        <f>FV(Setup!$B$2,Setup!$B$3, ,'Full BOQ'!K125*-1)</f>
        <v>0</v>
      </c>
    </row>
    <row r="126" spans="1:13" x14ac:dyDescent="0.25">
      <c r="A126">
        <v>7</v>
      </c>
      <c r="B126" t="str">
        <f>VLOOKUP(A126,'Full BOQ Summary'!A:B,2,FALSE)</f>
        <v>WinCCOA License</v>
      </c>
      <c r="C126" t="str">
        <f>'WinCC OA Licenses'!A40</f>
        <v>Siemens OA Tool</v>
      </c>
      <c r="D126" t="str">
        <f>'WinCC OA Licenses'!B40</f>
        <v>WinCC OA Licenses</v>
      </c>
      <c r="E126">
        <f>'WinCC OA Licenses'!C40</f>
        <v>0</v>
      </c>
      <c r="F126">
        <f>'WinCC OA Licenses'!D40</f>
        <v>0</v>
      </c>
      <c r="G126" s="2">
        <f>'WinCC OA Licenses'!E40</f>
        <v>0</v>
      </c>
      <c r="H126" s="3">
        <f>'WinCC OA Licenses'!F40</f>
        <v>0</v>
      </c>
      <c r="I126" s="3">
        <f>'WinCC OA Licenses'!G40</f>
        <v>0</v>
      </c>
      <c r="J126" s="20">
        <f>H126/Setup!$B$1</f>
        <v>0</v>
      </c>
      <c r="K126" s="20">
        <f>I126/Setup!$B$1</f>
        <v>0</v>
      </c>
      <c r="L126" s="20">
        <f>FV(Setup!$B$2,Setup!$B$3, ,'Full BOQ'!J126*-1)</f>
        <v>0</v>
      </c>
      <c r="M126" s="20">
        <f>FV(Setup!$B$2,Setup!$B$3, ,'Full BOQ'!K126*-1)</f>
        <v>0</v>
      </c>
    </row>
    <row r="127" spans="1:13" x14ac:dyDescent="0.25">
      <c r="A127">
        <v>7</v>
      </c>
      <c r="B127" t="str">
        <f>VLOOKUP(A127,'Full BOQ Summary'!A:B,2,FALSE)</f>
        <v>WinCCOA License</v>
      </c>
      <c r="C127" t="str">
        <f>'WinCC OA Licenses'!A41</f>
        <v>Siemens OA Tool</v>
      </c>
      <c r="D127" t="str">
        <f>'WinCC OA Licenses'!B41</f>
        <v>WinCC OA Licenses</v>
      </c>
      <c r="E127">
        <f>'WinCC OA Licenses'!C41</f>
        <v>0</v>
      </c>
      <c r="F127">
        <f>'WinCC OA Licenses'!D41</f>
        <v>0</v>
      </c>
      <c r="G127" s="2">
        <f>'WinCC OA Licenses'!E41</f>
        <v>0</v>
      </c>
      <c r="H127" s="3">
        <f>'WinCC OA Licenses'!F41</f>
        <v>0</v>
      </c>
      <c r="I127" s="3">
        <f>'WinCC OA Licenses'!G41</f>
        <v>0</v>
      </c>
      <c r="J127" s="20">
        <f>H127/Setup!$B$1</f>
        <v>0</v>
      </c>
      <c r="K127" s="20">
        <f>I127/Setup!$B$1</f>
        <v>0</v>
      </c>
      <c r="L127" s="20">
        <f>FV(Setup!$B$2,Setup!$B$3, ,'Full BOQ'!J127*-1)</f>
        <v>0</v>
      </c>
      <c r="M127" s="20">
        <f>FV(Setup!$B$2,Setup!$B$3, ,'Full BOQ'!K127*-1)</f>
        <v>0</v>
      </c>
    </row>
    <row r="128" spans="1:13" x14ac:dyDescent="0.25">
      <c r="A128">
        <v>7</v>
      </c>
      <c r="B128" t="str">
        <f>VLOOKUP(A128,'Full BOQ Summary'!A:B,2,FALSE)</f>
        <v>WinCCOA License</v>
      </c>
      <c r="C128" t="str">
        <f>'WinCC OA Licenses'!A42</f>
        <v>Siemens OA Tool</v>
      </c>
      <c r="D128" t="str">
        <f>'WinCC OA Licenses'!B42</f>
        <v>WinCC OA Licenses</v>
      </c>
      <c r="E128">
        <f>'WinCC OA Licenses'!C42</f>
        <v>0</v>
      </c>
      <c r="F128">
        <f>'WinCC OA Licenses'!D42</f>
        <v>0</v>
      </c>
      <c r="G128" s="2">
        <f>'WinCC OA Licenses'!E42</f>
        <v>0</v>
      </c>
      <c r="H128" s="3">
        <f>'WinCC OA Licenses'!F42</f>
        <v>0</v>
      </c>
      <c r="I128" s="3">
        <f>'WinCC OA Licenses'!G42</f>
        <v>0</v>
      </c>
      <c r="J128" s="20">
        <f>H128/Setup!$B$1</f>
        <v>0</v>
      </c>
      <c r="K128" s="20">
        <f>I128/Setup!$B$1</f>
        <v>0</v>
      </c>
      <c r="L128" s="20">
        <f>FV(Setup!$B$2,Setup!$B$3, ,'Full BOQ'!J128*-1)</f>
        <v>0</v>
      </c>
      <c r="M128" s="20">
        <f>FV(Setup!$B$2,Setup!$B$3, ,'Full BOQ'!K128*-1)</f>
        <v>0</v>
      </c>
    </row>
    <row r="129" spans="1:13" x14ac:dyDescent="0.25">
      <c r="A129">
        <v>7</v>
      </c>
      <c r="B129" t="str">
        <f>VLOOKUP(A129,'Full BOQ Summary'!A:B,2,FALSE)</f>
        <v>WinCCOA License</v>
      </c>
      <c r="C129" t="str">
        <f>'WinCC OA Licenses'!A43</f>
        <v>Siemens OA Tool</v>
      </c>
      <c r="D129" t="str">
        <f>'WinCC OA Licenses'!B43</f>
        <v>WinCC OA Licenses</v>
      </c>
      <c r="E129">
        <f>'WinCC OA Licenses'!C43</f>
        <v>0</v>
      </c>
      <c r="F129">
        <f>'WinCC OA Licenses'!D43</f>
        <v>0</v>
      </c>
      <c r="G129" s="2">
        <f>'WinCC OA Licenses'!E43</f>
        <v>0</v>
      </c>
      <c r="H129" s="3">
        <f>'WinCC OA Licenses'!F43</f>
        <v>0</v>
      </c>
      <c r="I129" s="3">
        <f>'WinCC OA Licenses'!G43</f>
        <v>0</v>
      </c>
      <c r="J129" s="20">
        <f>H129/Setup!$B$1</f>
        <v>0</v>
      </c>
      <c r="K129" s="20">
        <f>I129/Setup!$B$1</f>
        <v>0</v>
      </c>
      <c r="L129" s="20">
        <f>FV(Setup!$B$2,Setup!$B$3, ,'Full BOQ'!J129*-1)</f>
        <v>0</v>
      </c>
      <c r="M129" s="20">
        <f>FV(Setup!$B$2,Setup!$B$3, ,'Full BOQ'!K129*-1)</f>
        <v>0</v>
      </c>
    </row>
    <row r="130" spans="1:13" x14ac:dyDescent="0.25">
      <c r="A130">
        <v>7</v>
      </c>
      <c r="B130" t="str">
        <f>VLOOKUP(A130,'Full BOQ Summary'!A:B,2,FALSE)</f>
        <v>WinCCOA License</v>
      </c>
      <c r="C130" t="str">
        <f>'WinCC OA Licenses'!A44</f>
        <v>Siemens OA Tool</v>
      </c>
      <c r="D130" t="str">
        <f>'WinCC OA Licenses'!B44</f>
        <v>WinCC OA Licenses</v>
      </c>
      <c r="E130">
        <f>'WinCC OA Licenses'!C44</f>
        <v>0</v>
      </c>
      <c r="F130">
        <f>'WinCC OA Licenses'!D44</f>
        <v>0</v>
      </c>
      <c r="G130" s="2">
        <f>'WinCC OA Licenses'!E44</f>
        <v>0</v>
      </c>
      <c r="H130" s="3">
        <f>'WinCC OA Licenses'!F44</f>
        <v>0</v>
      </c>
      <c r="I130" s="3">
        <f>'WinCC OA Licenses'!G44</f>
        <v>0</v>
      </c>
      <c r="J130" s="20">
        <f>H130/Setup!$B$1</f>
        <v>0</v>
      </c>
      <c r="K130" s="20">
        <f>I130/Setup!$B$1</f>
        <v>0</v>
      </c>
      <c r="L130" s="20">
        <f>FV(Setup!$B$2,Setup!$B$3, ,'Full BOQ'!J130*-1)</f>
        <v>0</v>
      </c>
      <c r="M130" s="20">
        <f>FV(Setup!$B$2,Setup!$B$3, ,'Full BOQ'!K130*-1)</f>
        <v>0</v>
      </c>
    </row>
    <row r="131" spans="1:13" x14ac:dyDescent="0.25">
      <c r="A131">
        <v>7</v>
      </c>
      <c r="B131" t="str">
        <f>VLOOKUP(A131,'Full BOQ Summary'!A:B,2,FALSE)</f>
        <v>WinCCOA License</v>
      </c>
      <c r="C131" t="str">
        <f>'WinCC OA Licenses'!A45</f>
        <v>Siemens OA Tool</v>
      </c>
      <c r="D131" t="str">
        <f>'WinCC OA Licenses'!B45</f>
        <v>WinCC OA Licenses</v>
      </c>
      <c r="E131">
        <f>'WinCC OA Licenses'!C45</f>
        <v>0</v>
      </c>
      <c r="F131">
        <f>'WinCC OA Licenses'!D45</f>
        <v>0</v>
      </c>
      <c r="G131" s="2">
        <f>'WinCC OA Licenses'!E45</f>
        <v>0</v>
      </c>
      <c r="H131" s="3">
        <f>'WinCC OA Licenses'!F45</f>
        <v>0</v>
      </c>
      <c r="I131" s="3">
        <f>'WinCC OA Licenses'!G45</f>
        <v>0</v>
      </c>
      <c r="J131" s="20">
        <f>H131/Setup!$B$1</f>
        <v>0</v>
      </c>
      <c r="K131" s="20">
        <f>I131/Setup!$B$1</f>
        <v>0</v>
      </c>
      <c r="L131" s="20">
        <f>FV(Setup!$B$2,Setup!$B$3, ,'Full BOQ'!J131*-1)</f>
        <v>0</v>
      </c>
      <c r="M131" s="20">
        <f>FV(Setup!$B$2,Setup!$B$3, ,'Full BOQ'!K131*-1)</f>
        <v>0</v>
      </c>
    </row>
    <row r="132" spans="1:13" x14ac:dyDescent="0.25">
      <c r="A132">
        <v>7</v>
      </c>
      <c r="B132" t="str">
        <f>VLOOKUP(A132,'Full BOQ Summary'!A:B,2,FALSE)</f>
        <v>WinCCOA License</v>
      </c>
      <c r="C132" t="str">
        <f>'WinCC OA Licenses'!A46</f>
        <v>Siemens OA Tool</v>
      </c>
      <c r="D132" t="str">
        <f>'WinCC OA Licenses'!B46</f>
        <v>WinCC OA Licenses</v>
      </c>
      <c r="E132">
        <f>'WinCC OA Licenses'!C46</f>
        <v>0</v>
      </c>
      <c r="F132">
        <f>'WinCC OA Licenses'!D46</f>
        <v>0</v>
      </c>
      <c r="G132" s="2">
        <f>'WinCC OA Licenses'!E46</f>
        <v>0</v>
      </c>
      <c r="H132" s="3">
        <f>'WinCC OA Licenses'!F46</f>
        <v>0</v>
      </c>
      <c r="I132" s="3">
        <f>'WinCC OA Licenses'!G46</f>
        <v>0</v>
      </c>
      <c r="J132" s="20">
        <f>H132/Setup!$B$1</f>
        <v>0</v>
      </c>
      <c r="K132" s="20">
        <f>I132/Setup!$B$1</f>
        <v>0</v>
      </c>
      <c r="L132" s="20">
        <f>FV(Setup!$B$2,Setup!$B$3, ,'Full BOQ'!J132*-1)</f>
        <v>0</v>
      </c>
      <c r="M132" s="20">
        <f>FV(Setup!$B$2,Setup!$B$3, ,'Full BOQ'!K132*-1)</f>
        <v>0</v>
      </c>
    </row>
    <row r="133" spans="1:13" x14ac:dyDescent="0.25">
      <c r="A133">
        <v>7</v>
      </c>
      <c r="B133" t="str">
        <f>VLOOKUP(A133,'Full BOQ Summary'!A:B,2,FALSE)</f>
        <v>WinCCOA License</v>
      </c>
      <c r="C133" t="str">
        <f>'WinCC OA Licenses'!A47</f>
        <v>Siemens OA Tool</v>
      </c>
      <c r="D133" t="str">
        <f>'WinCC OA Licenses'!B47</f>
        <v>WinCC OA Licenses</v>
      </c>
      <c r="E133">
        <f>'WinCC OA Licenses'!C47</f>
        <v>0</v>
      </c>
      <c r="F133">
        <f>'WinCC OA Licenses'!D47</f>
        <v>0</v>
      </c>
      <c r="G133" s="2">
        <f>'WinCC OA Licenses'!E47</f>
        <v>0</v>
      </c>
      <c r="H133" s="3">
        <f>'WinCC OA Licenses'!F47</f>
        <v>0</v>
      </c>
      <c r="I133" s="3">
        <f>'WinCC OA Licenses'!G47</f>
        <v>0</v>
      </c>
      <c r="J133" s="20">
        <f>H133/Setup!$B$1</f>
        <v>0</v>
      </c>
      <c r="K133" s="20">
        <f>I133/Setup!$B$1</f>
        <v>0</v>
      </c>
      <c r="L133" s="20">
        <f>FV(Setup!$B$2,Setup!$B$3, ,'Full BOQ'!J133*-1)</f>
        <v>0</v>
      </c>
      <c r="M133" s="20">
        <f>FV(Setup!$B$2,Setup!$B$3, ,'Full BOQ'!K133*-1)</f>
        <v>0</v>
      </c>
    </row>
    <row r="134" spans="1:13" x14ac:dyDescent="0.25">
      <c r="A134">
        <v>7</v>
      </c>
      <c r="B134" t="str">
        <f>VLOOKUP(A134,'Full BOQ Summary'!A:B,2,FALSE)</f>
        <v>WinCCOA License</v>
      </c>
      <c r="C134" t="str">
        <f>'WinCC OA Licenses'!A48</f>
        <v>Siemens OA Tool</v>
      </c>
      <c r="D134" t="str">
        <f>'WinCC OA Licenses'!B48</f>
        <v>WinCC OA Licenses</v>
      </c>
      <c r="E134">
        <f>'WinCC OA Licenses'!C48</f>
        <v>0</v>
      </c>
      <c r="F134">
        <f>'WinCC OA Licenses'!D48</f>
        <v>0</v>
      </c>
      <c r="G134" s="2">
        <f>'WinCC OA Licenses'!E48</f>
        <v>0</v>
      </c>
      <c r="H134" s="3">
        <f>'WinCC OA Licenses'!F48</f>
        <v>0</v>
      </c>
      <c r="I134" s="3">
        <f>'WinCC OA Licenses'!G48</f>
        <v>0</v>
      </c>
      <c r="J134" s="20">
        <f>H134/Setup!$B$1</f>
        <v>0</v>
      </c>
      <c r="K134" s="20">
        <f>I134/Setup!$B$1</f>
        <v>0</v>
      </c>
      <c r="L134" s="20">
        <f>FV(Setup!$B$2,Setup!$B$3, ,'Full BOQ'!J134*-1)</f>
        <v>0</v>
      </c>
      <c r="M134" s="20">
        <f>FV(Setup!$B$2,Setup!$B$3, ,'Full BOQ'!K134*-1)</f>
        <v>0</v>
      </c>
    </row>
    <row r="135" spans="1:13" x14ac:dyDescent="0.25">
      <c r="A135">
        <v>7</v>
      </c>
      <c r="B135" t="str">
        <f>VLOOKUP(A135,'Full BOQ Summary'!A:B,2,FALSE)</f>
        <v>WinCCOA License</v>
      </c>
      <c r="C135" t="str">
        <f>'WinCC OA Licenses'!A49</f>
        <v>Siemens OA Tool</v>
      </c>
      <c r="D135" t="str">
        <f>'WinCC OA Licenses'!B49</f>
        <v>WinCC OA Licenses</v>
      </c>
      <c r="E135">
        <f>'WinCC OA Licenses'!C49</f>
        <v>0</v>
      </c>
      <c r="F135">
        <f>'WinCC OA Licenses'!D49</f>
        <v>0</v>
      </c>
      <c r="G135" s="2">
        <f>'WinCC OA Licenses'!E49</f>
        <v>0</v>
      </c>
      <c r="H135" s="3">
        <f>'WinCC OA Licenses'!F49</f>
        <v>0</v>
      </c>
      <c r="I135" s="3">
        <f>'WinCC OA Licenses'!G49</f>
        <v>0</v>
      </c>
      <c r="J135" s="20">
        <f>H135/Setup!$B$1</f>
        <v>0</v>
      </c>
      <c r="K135" s="20">
        <f>I135/Setup!$B$1</f>
        <v>0</v>
      </c>
      <c r="L135" s="20">
        <f>FV(Setup!$B$2,Setup!$B$3, ,'Full BOQ'!J135*-1)</f>
        <v>0</v>
      </c>
      <c r="M135" s="20">
        <f>FV(Setup!$B$2,Setup!$B$3, ,'Full BOQ'!K135*-1)</f>
        <v>0</v>
      </c>
    </row>
    <row r="136" spans="1:13" x14ac:dyDescent="0.25">
      <c r="A136">
        <v>7</v>
      </c>
      <c r="B136" t="str">
        <f>VLOOKUP(A136,'Full BOQ Summary'!A:B,2,FALSE)</f>
        <v>WinCCOA License</v>
      </c>
      <c r="C136" t="str">
        <f>'WinCC OA Licenses'!A50</f>
        <v>Siemens OA Tool</v>
      </c>
      <c r="D136" t="str">
        <f>'WinCC OA Licenses'!B50</f>
        <v>WinCC OA Licenses</v>
      </c>
      <c r="E136">
        <f>'WinCC OA Licenses'!C50</f>
        <v>0</v>
      </c>
      <c r="F136">
        <f>'WinCC OA Licenses'!D50</f>
        <v>0</v>
      </c>
      <c r="G136" s="2">
        <f>'WinCC OA Licenses'!E50</f>
        <v>0</v>
      </c>
      <c r="H136" s="3">
        <f>'WinCC OA Licenses'!F50</f>
        <v>0</v>
      </c>
      <c r="I136" s="3">
        <f>'WinCC OA Licenses'!G50</f>
        <v>0</v>
      </c>
      <c r="J136" s="20">
        <f>H136/Setup!$B$1</f>
        <v>0</v>
      </c>
      <c r="K136" s="20">
        <f>I136/Setup!$B$1</f>
        <v>0</v>
      </c>
      <c r="L136" s="20">
        <f>FV(Setup!$B$2,Setup!$B$3, ,'Full BOQ'!J136*-1)</f>
        <v>0</v>
      </c>
      <c r="M136" s="20">
        <f>FV(Setup!$B$2,Setup!$B$3, ,'Full BOQ'!K136*-1)</f>
        <v>0</v>
      </c>
    </row>
    <row r="137" spans="1:13" x14ac:dyDescent="0.25">
      <c r="A137">
        <v>7</v>
      </c>
      <c r="B137" t="str">
        <f>VLOOKUP(A137,'Full BOQ Summary'!A:B,2,FALSE)</f>
        <v>WinCCOA License</v>
      </c>
      <c r="C137" t="str">
        <f>'WinCC OA Licenses'!A51</f>
        <v>Siemens OA Tool</v>
      </c>
      <c r="D137" t="str">
        <f>'WinCC OA Licenses'!B51</f>
        <v>WinCC OA Licenses</v>
      </c>
      <c r="E137">
        <f>'WinCC OA Licenses'!C51</f>
        <v>0</v>
      </c>
      <c r="F137">
        <f>'WinCC OA Licenses'!D51</f>
        <v>0</v>
      </c>
      <c r="G137" s="2">
        <f>'WinCC OA Licenses'!E51</f>
        <v>0</v>
      </c>
      <c r="H137" s="3">
        <f>'WinCC OA Licenses'!F51</f>
        <v>0</v>
      </c>
      <c r="I137" s="3">
        <f>'WinCC OA Licenses'!G51</f>
        <v>0</v>
      </c>
      <c r="J137" s="20">
        <f>H137/Setup!$B$1</f>
        <v>0</v>
      </c>
      <c r="K137" s="20">
        <f>I137/Setup!$B$1</f>
        <v>0</v>
      </c>
      <c r="L137" s="20">
        <f>FV(Setup!$B$2,Setup!$B$3, ,'Full BOQ'!J137*-1)</f>
        <v>0</v>
      </c>
      <c r="M137" s="20">
        <f>FV(Setup!$B$2,Setup!$B$3, ,'Full BOQ'!K137*-1)</f>
        <v>0</v>
      </c>
    </row>
    <row r="138" spans="1:13" x14ac:dyDescent="0.25">
      <c r="A138">
        <v>7</v>
      </c>
      <c r="B138" t="str">
        <f>VLOOKUP(A138,'Full BOQ Summary'!A:B,2,FALSE)</f>
        <v>WinCCOA License</v>
      </c>
      <c r="C138" t="str">
        <f>'WinCC OA Licenses'!A52</f>
        <v>Siemens OA Tool</v>
      </c>
      <c r="D138" t="str">
        <f>'WinCC OA Licenses'!B52</f>
        <v>WinCC OA Licenses</v>
      </c>
      <c r="E138">
        <f>'WinCC OA Licenses'!C52</f>
        <v>0</v>
      </c>
      <c r="F138">
        <f>'WinCC OA Licenses'!D52</f>
        <v>0</v>
      </c>
      <c r="G138" s="2">
        <f>'WinCC OA Licenses'!E52</f>
        <v>0</v>
      </c>
      <c r="H138" s="3">
        <f>'WinCC OA Licenses'!F52</f>
        <v>0</v>
      </c>
      <c r="I138" s="3">
        <f>'WinCC OA Licenses'!G52</f>
        <v>0</v>
      </c>
      <c r="J138" s="20">
        <f>H138/Setup!$B$1</f>
        <v>0</v>
      </c>
      <c r="K138" s="20">
        <f>I138/Setup!$B$1</f>
        <v>0</v>
      </c>
      <c r="L138" s="20">
        <f>FV(Setup!$B$2,Setup!$B$3, ,'Full BOQ'!J138*-1)</f>
        <v>0</v>
      </c>
      <c r="M138" s="20">
        <f>FV(Setup!$B$2,Setup!$B$3, ,'Full BOQ'!K138*-1)</f>
        <v>0</v>
      </c>
    </row>
    <row r="139" spans="1:13" x14ac:dyDescent="0.25">
      <c r="A139">
        <v>7</v>
      </c>
      <c r="B139" t="str">
        <f>VLOOKUP(A139,'Full BOQ Summary'!A:B,2,FALSE)</f>
        <v>WinCCOA License</v>
      </c>
      <c r="C139" t="str">
        <f>'WinCC OA Licenses'!A53</f>
        <v>Siemens OA Tool</v>
      </c>
      <c r="D139" t="str">
        <f>'WinCC OA Licenses'!B53</f>
        <v>WinCC OA Licenses</v>
      </c>
      <c r="E139">
        <f>'WinCC OA Licenses'!C53</f>
        <v>0</v>
      </c>
      <c r="F139">
        <f>'WinCC OA Licenses'!D53</f>
        <v>0</v>
      </c>
      <c r="G139" s="2">
        <f>'WinCC OA Licenses'!E53</f>
        <v>0</v>
      </c>
      <c r="H139" s="3">
        <f>'WinCC OA Licenses'!F53</f>
        <v>0</v>
      </c>
      <c r="I139" s="3">
        <f>'WinCC OA Licenses'!G53</f>
        <v>0</v>
      </c>
      <c r="J139" s="20">
        <f>H139/Setup!$B$1</f>
        <v>0</v>
      </c>
      <c r="K139" s="20">
        <f>I139/Setup!$B$1</f>
        <v>0</v>
      </c>
      <c r="L139" s="20">
        <f>FV(Setup!$B$2,Setup!$B$3, ,'Full BOQ'!J139*-1)</f>
        <v>0</v>
      </c>
      <c r="M139" s="20">
        <f>FV(Setup!$B$2,Setup!$B$3, ,'Full BOQ'!K139*-1)</f>
        <v>0</v>
      </c>
    </row>
    <row r="140" spans="1:13" ht="60" x14ac:dyDescent="0.25">
      <c r="A140">
        <v>7</v>
      </c>
      <c r="B140" t="str">
        <f>VLOOKUP(A140,'Full BOQ Summary'!A:B,2,FALSE)</f>
        <v>WinCCOA License</v>
      </c>
      <c r="C140" t="str">
        <f>'WinCC OA Licenses'!A54</f>
        <v>Pricelist from Ritesh</v>
      </c>
      <c r="D140" t="str">
        <f>'WinCC OA Licenses'!B54</f>
        <v>WinCC OA Licenses</v>
      </c>
      <c r="E140" t="str">
        <f>'WinCC OA Licenses'!C54</f>
        <v>6AV6355-3BA00-0BA0</v>
      </c>
      <c r="F140">
        <f>'WinCC OA Licenses'!D54</f>
        <v>4</v>
      </c>
      <c r="G140" s="2" t="str">
        <f>'WinCC OA Licenses'!E54</f>
        <v>Certified WinCC OA Basic training. In this course, the participants acquire the expertise and the necessary skills required to be able to successfully set up and develop a WinCC OA application. This training is geared toward WinCC OA beginners. Please specify contact data for coordination of a training date.</v>
      </c>
      <c r="H140" s="3">
        <f>'WinCC OA Licenses'!F54</f>
        <v>56210</v>
      </c>
      <c r="I140" s="3">
        <f>'WinCC OA Licenses'!G54</f>
        <v>224840</v>
      </c>
      <c r="J140" s="20">
        <f>H140/Setup!$B$1</f>
        <v>2810.5</v>
      </c>
      <c r="K140" s="20">
        <f>I140/Setup!$B$1</f>
        <v>11242</v>
      </c>
      <c r="L140" s="20">
        <f>FV(Setup!$B$2,Setup!$B$3, ,'Full BOQ'!J140*-1)</f>
        <v>2866.71</v>
      </c>
      <c r="M140" s="20">
        <f>FV(Setup!$B$2,Setup!$B$3, ,'Full BOQ'!K140*-1)</f>
        <v>11466.84</v>
      </c>
    </row>
    <row r="141" spans="1:13" ht="90" x14ac:dyDescent="0.25">
      <c r="A141">
        <v>7</v>
      </c>
      <c r="B141" t="str">
        <f>VLOOKUP(A141,'Full BOQ Summary'!A:B,2,FALSE)</f>
        <v>WinCCOA License</v>
      </c>
      <c r="C141" t="str">
        <f>'WinCC OA Licenses'!A55</f>
        <v>Pricelist from Ritesh</v>
      </c>
      <c r="D141" t="str">
        <f>'WinCC OA Licenses'!B55</f>
        <v>WinCC OA Licenses</v>
      </c>
      <c r="E141" t="str">
        <f>'WinCC OA Licenses'!C55</f>
        <v>6AV6355-1EA00-0GA1</v>
      </c>
      <c r="F141">
        <f>'WinCC OA Licenses'!D55</f>
        <v>2</v>
      </c>
      <c r="G141" s="2" t="str">
        <f>'WinCC OA Licenses'!E55</f>
        <v>WinCC OA - 2 Inhouse DEV package. Consisting of 2 temporary licenses, recommended for certified partners. License is valid for 1 year, includes 2 WinCC OA Server licenses (functionally unlimited) with almost all options (not including video, BACnet and SmartSCADA). For setting up a redundant system, two licenses are required. The excluded expansions can be purchased separately. Automatic chargeable extension by 1 year if not terminated 3 months prior to expiration. Including 10 hours of hotline support.</v>
      </c>
      <c r="H141" s="3">
        <f>'WinCC OA Licenses'!F55</f>
        <v>123200</v>
      </c>
      <c r="I141" s="3">
        <f>'WinCC OA Licenses'!G55</f>
        <v>246400</v>
      </c>
      <c r="J141" s="20">
        <f>H141/Setup!$B$1</f>
        <v>6160</v>
      </c>
      <c r="K141" s="20">
        <f>I141/Setup!$B$1</f>
        <v>12320</v>
      </c>
      <c r="L141" s="20">
        <f>FV(Setup!$B$2,Setup!$B$3, ,'Full BOQ'!J141*-1)</f>
        <v>6283.2</v>
      </c>
      <c r="M141" s="20">
        <f>FV(Setup!$B$2,Setup!$B$3, ,'Full BOQ'!K141*-1)</f>
        <v>12566.4</v>
      </c>
    </row>
    <row r="142" spans="1:13" x14ac:dyDescent="0.25">
      <c r="A142">
        <v>7</v>
      </c>
      <c r="B142" t="str">
        <f>VLOOKUP(A142,'Full BOQ Summary'!A:B,2,FALSE)</f>
        <v>WinCCOA License</v>
      </c>
      <c r="C142" t="str">
        <f>'WinCC OA Licenses'!A56</f>
        <v>Pricelist from Ritesh</v>
      </c>
      <c r="D142" t="str">
        <f>'WinCC OA Licenses'!B56</f>
        <v>WinCC OA Licenses</v>
      </c>
      <c r="E142">
        <f>'WinCC OA Licenses'!C56</f>
        <v>0</v>
      </c>
      <c r="F142">
        <f>'WinCC OA Licenses'!D56</f>
        <v>0</v>
      </c>
      <c r="G142" s="2">
        <f>'WinCC OA Licenses'!E56</f>
        <v>0</v>
      </c>
      <c r="H142" s="3">
        <f>'WinCC OA Licenses'!F56</f>
        <v>0</v>
      </c>
      <c r="I142" s="3">
        <f>'WinCC OA Licenses'!G56</f>
        <v>0</v>
      </c>
      <c r="J142" s="20">
        <f>H142/Setup!$B$1</f>
        <v>0</v>
      </c>
      <c r="K142" s="20">
        <f>I142/Setup!$B$1</f>
        <v>0</v>
      </c>
      <c r="L142" s="20">
        <f>FV(Setup!$B$2,Setup!$B$3, ,'Full BOQ'!J142*-1)</f>
        <v>0</v>
      </c>
      <c r="M142" s="20">
        <f>FV(Setup!$B$2,Setup!$B$3, ,'Full BOQ'!K142*-1)</f>
        <v>0</v>
      </c>
    </row>
    <row r="143" spans="1:13" x14ac:dyDescent="0.25">
      <c r="A143">
        <v>7</v>
      </c>
      <c r="B143" t="str">
        <f>VLOOKUP(A143,'Full BOQ Summary'!A:B,2,FALSE)</f>
        <v>WinCCOA License</v>
      </c>
      <c r="C143" t="str">
        <f>'WinCC OA Licenses'!A57</f>
        <v>Pricelist from Ritesh</v>
      </c>
      <c r="D143" t="str">
        <f>'WinCC OA Licenses'!B57</f>
        <v>WinCC OA Licenses</v>
      </c>
      <c r="E143">
        <f>'WinCC OA Licenses'!C57</f>
        <v>0</v>
      </c>
      <c r="F143">
        <f>'WinCC OA Licenses'!D57</f>
        <v>0</v>
      </c>
      <c r="G143" s="2">
        <f>'WinCC OA Licenses'!E57</f>
        <v>0</v>
      </c>
      <c r="H143" s="3">
        <f>'WinCC OA Licenses'!F57</f>
        <v>0</v>
      </c>
      <c r="I143" s="3">
        <f>'WinCC OA Licenses'!G57</f>
        <v>0</v>
      </c>
      <c r="J143" s="20">
        <f>H143/Setup!$B$1</f>
        <v>0</v>
      </c>
      <c r="K143" s="20">
        <f>I143/Setup!$B$1</f>
        <v>0</v>
      </c>
      <c r="L143" s="20">
        <f>FV(Setup!$B$2,Setup!$B$3, ,'Full BOQ'!J143*-1)</f>
        <v>0</v>
      </c>
      <c r="M143" s="20">
        <f>FV(Setup!$B$2,Setup!$B$3, ,'Full BOQ'!K143*-1)</f>
        <v>0</v>
      </c>
    </row>
    <row r="144" spans="1:13" x14ac:dyDescent="0.25">
      <c r="A144">
        <v>7</v>
      </c>
      <c r="B144" t="str">
        <f>VLOOKUP(A144,'Full BOQ Summary'!A:B,2,FALSE)</f>
        <v>WinCCOA License</v>
      </c>
      <c r="C144" t="str">
        <f>'WinCC OA Licenses'!A58</f>
        <v>Pricelist from Ritesh</v>
      </c>
      <c r="D144" t="str">
        <f>'WinCC OA Licenses'!B58</f>
        <v>WinCC OA Licenses</v>
      </c>
      <c r="E144">
        <f>'WinCC OA Licenses'!C58</f>
        <v>0</v>
      </c>
      <c r="F144">
        <f>'WinCC OA Licenses'!D58</f>
        <v>0</v>
      </c>
      <c r="G144" s="2">
        <f>'WinCC OA Licenses'!E58</f>
        <v>0</v>
      </c>
      <c r="H144" s="3">
        <f>'WinCC OA Licenses'!F58</f>
        <v>0</v>
      </c>
      <c r="I144" s="3">
        <f>'WinCC OA Licenses'!G58</f>
        <v>0</v>
      </c>
      <c r="J144" s="20">
        <f>H144/Setup!$B$1</f>
        <v>0</v>
      </c>
      <c r="K144" s="20">
        <f>I144/Setup!$B$1</f>
        <v>0</v>
      </c>
      <c r="L144" s="20">
        <f>FV(Setup!$B$2,Setup!$B$3, ,'Full BOQ'!J144*-1)</f>
        <v>0</v>
      </c>
      <c r="M144" s="20">
        <f>FV(Setup!$B$2,Setup!$B$3, ,'Full BOQ'!K144*-1)</f>
        <v>0</v>
      </c>
    </row>
    <row r="145" spans="1:13" x14ac:dyDescent="0.25">
      <c r="A145">
        <v>7</v>
      </c>
      <c r="B145" t="str">
        <f>VLOOKUP(A145,'Full BOQ Summary'!A:B,2,FALSE)</f>
        <v>WinCCOA License</v>
      </c>
      <c r="C145" t="str">
        <f>'WinCC OA Licenses'!A59</f>
        <v>Pricelist from Ritesh</v>
      </c>
      <c r="D145" t="str">
        <f>'WinCC OA Licenses'!B59</f>
        <v>WinCC OA Licenses</v>
      </c>
      <c r="E145">
        <f>'WinCC OA Licenses'!C59</f>
        <v>0</v>
      </c>
      <c r="F145">
        <f>'WinCC OA Licenses'!D59</f>
        <v>0</v>
      </c>
      <c r="G145" s="2">
        <f>'WinCC OA Licenses'!E59</f>
        <v>0</v>
      </c>
      <c r="H145" s="3">
        <f>'WinCC OA Licenses'!F59</f>
        <v>0</v>
      </c>
      <c r="I145" s="3">
        <f>'WinCC OA Licenses'!G59</f>
        <v>0</v>
      </c>
      <c r="J145" s="20">
        <f>H145/Setup!$B$1</f>
        <v>0</v>
      </c>
      <c r="K145" s="20">
        <f>I145/Setup!$B$1</f>
        <v>0</v>
      </c>
      <c r="L145" s="20">
        <f>FV(Setup!$B$2,Setup!$B$3, ,'Full BOQ'!J145*-1)</f>
        <v>0</v>
      </c>
      <c r="M145" s="20">
        <f>FV(Setup!$B$2,Setup!$B$3, ,'Full BOQ'!K145*-1)</f>
        <v>0</v>
      </c>
    </row>
    <row r="146" spans="1:13" x14ac:dyDescent="0.25">
      <c r="A146">
        <v>7</v>
      </c>
      <c r="B146" t="str">
        <f>VLOOKUP(A146,'Full BOQ Summary'!A:B,2,FALSE)</f>
        <v>WinCCOA License</v>
      </c>
      <c r="C146" t="str">
        <f>'WinCC OA Licenses'!A60</f>
        <v>Pricelist from Ritesh</v>
      </c>
      <c r="D146" t="str">
        <f>'WinCC OA Licenses'!B60</f>
        <v>WinCC OA Licenses</v>
      </c>
      <c r="E146">
        <f>'WinCC OA Licenses'!C60</f>
        <v>0</v>
      </c>
      <c r="F146">
        <f>'WinCC OA Licenses'!D60</f>
        <v>0</v>
      </c>
      <c r="G146" s="2">
        <f>'WinCC OA Licenses'!E60</f>
        <v>0</v>
      </c>
      <c r="H146" s="3">
        <f>'WinCC OA Licenses'!F60</f>
        <v>0</v>
      </c>
      <c r="I146" s="3">
        <f>'WinCC OA Licenses'!G60</f>
        <v>0</v>
      </c>
      <c r="J146" s="20">
        <f>H146/Setup!$B$1</f>
        <v>0</v>
      </c>
      <c r="K146" s="20">
        <f>I146/Setup!$B$1</f>
        <v>0</v>
      </c>
      <c r="L146" s="20">
        <f>FV(Setup!$B$2,Setup!$B$3, ,'Full BOQ'!J146*-1)</f>
        <v>0</v>
      </c>
      <c r="M146" s="20">
        <f>FV(Setup!$B$2,Setup!$B$3, ,'Full BOQ'!K146*-1)</f>
        <v>0</v>
      </c>
    </row>
    <row r="147" spans="1:13" x14ac:dyDescent="0.25">
      <c r="A147">
        <v>7</v>
      </c>
      <c r="B147" t="str">
        <f>VLOOKUP(A147,'Full BOQ Summary'!A:B,2,FALSE)</f>
        <v>WinCCOA License</v>
      </c>
      <c r="C147" t="str">
        <f>'WinCC OA Licenses'!A61</f>
        <v>Pricelist from Ritesh</v>
      </c>
      <c r="D147" t="str">
        <f>'WinCC OA Licenses'!B61</f>
        <v>WinCC OA Licenses</v>
      </c>
      <c r="E147">
        <f>'WinCC OA Licenses'!C61</f>
        <v>0</v>
      </c>
      <c r="F147">
        <f>'WinCC OA Licenses'!D61</f>
        <v>0</v>
      </c>
      <c r="G147" s="2">
        <f>'WinCC OA Licenses'!E61</f>
        <v>0</v>
      </c>
      <c r="H147" s="3">
        <f>'WinCC OA Licenses'!F61</f>
        <v>0</v>
      </c>
      <c r="I147" s="3">
        <f>'WinCC OA Licenses'!G61</f>
        <v>0</v>
      </c>
      <c r="J147" s="20">
        <f>H147/Setup!$B$1</f>
        <v>0</v>
      </c>
      <c r="K147" s="20">
        <f>I147/Setup!$B$1</f>
        <v>0</v>
      </c>
      <c r="L147" s="20">
        <f>FV(Setup!$B$2,Setup!$B$3, ,'Full BOQ'!J147*-1)</f>
        <v>0</v>
      </c>
      <c r="M147" s="20">
        <f>FV(Setup!$B$2,Setup!$B$3, ,'Full BOQ'!K147*-1)</f>
        <v>0</v>
      </c>
    </row>
    <row r="148" spans="1:13" x14ac:dyDescent="0.25">
      <c r="A148">
        <v>7</v>
      </c>
      <c r="B148" t="str">
        <f>VLOOKUP(A148,'Full BOQ Summary'!A:B,2,FALSE)</f>
        <v>WinCCOA License</v>
      </c>
      <c r="C148" t="str">
        <f>'WinCC OA Licenses'!A62</f>
        <v>Pricelist from Ritesh</v>
      </c>
      <c r="D148" t="str">
        <f>'WinCC OA Licenses'!B62</f>
        <v>WinCC OA Licenses</v>
      </c>
      <c r="E148">
        <f>'WinCC OA Licenses'!C62</f>
        <v>0</v>
      </c>
      <c r="F148">
        <f>'WinCC OA Licenses'!D62</f>
        <v>0</v>
      </c>
      <c r="G148" s="2">
        <f>'WinCC OA Licenses'!E62</f>
        <v>0</v>
      </c>
      <c r="H148" s="3">
        <f>'WinCC OA Licenses'!F62</f>
        <v>0</v>
      </c>
      <c r="I148" s="3">
        <f>'WinCC OA Licenses'!G62</f>
        <v>0</v>
      </c>
      <c r="J148" s="20">
        <f>H148/Setup!$B$1</f>
        <v>0</v>
      </c>
      <c r="K148" s="20">
        <f>I148/Setup!$B$1</f>
        <v>0</v>
      </c>
      <c r="L148" s="20">
        <f>FV(Setup!$B$2,Setup!$B$3, ,'Full BOQ'!J148*-1)</f>
        <v>0</v>
      </c>
      <c r="M148" s="20">
        <f>FV(Setup!$B$2,Setup!$B$3, ,'Full BOQ'!K148*-1)</f>
        <v>0</v>
      </c>
    </row>
    <row r="149" spans="1:13" x14ac:dyDescent="0.25">
      <c r="A149">
        <v>7</v>
      </c>
      <c r="B149" t="str">
        <f>VLOOKUP(A149,'Full BOQ Summary'!A:B,2,FALSE)</f>
        <v>WinCCOA License</v>
      </c>
      <c r="C149" t="str">
        <f>'WinCC OA Licenses'!A63</f>
        <v>Pricelist from Ritesh</v>
      </c>
      <c r="D149" t="str">
        <f>'WinCC OA Licenses'!B63</f>
        <v>WinCC OA Licenses</v>
      </c>
      <c r="E149">
        <f>'WinCC OA Licenses'!C63</f>
        <v>0</v>
      </c>
      <c r="F149">
        <f>'WinCC OA Licenses'!D63</f>
        <v>0</v>
      </c>
      <c r="G149" s="2">
        <f>'WinCC OA Licenses'!E63</f>
        <v>0</v>
      </c>
      <c r="H149" s="3">
        <f>'WinCC OA Licenses'!F63</f>
        <v>0</v>
      </c>
      <c r="I149" s="3">
        <f>'WinCC OA Licenses'!G63</f>
        <v>0</v>
      </c>
      <c r="J149" s="20">
        <f>H149/Setup!$B$1</f>
        <v>0</v>
      </c>
      <c r="K149" s="20">
        <f>I149/Setup!$B$1</f>
        <v>0</v>
      </c>
      <c r="L149" s="20">
        <f>FV(Setup!$B$2,Setup!$B$3, ,'Full BOQ'!J149*-1)</f>
        <v>0</v>
      </c>
      <c r="M149" s="20">
        <f>FV(Setup!$B$2,Setup!$B$3, ,'Full BOQ'!K149*-1)</f>
        <v>0</v>
      </c>
    </row>
    <row r="150" spans="1:13" x14ac:dyDescent="0.25">
      <c r="A150">
        <v>7</v>
      </c>
      <c r="B150" t="str">
        <f>VLOOKUP(A150,'Full BOQ Summary'!A:B,2,FALSE)</f>
        <v>WinCCOA License</v>
      </c>
      <c r="C150">
        <f>'WinCC OA Licenses'!A64</f>
        <v>0</v>
      </c>
      <c r="D150">
        <f>'WinCC OA Licenses'!B64</f>
        <v>0</v>
      </c>
      <c r="E150">
        <f>'WinCC OA Licenses'!C64</f>
        <v>0</v>
      </c>
      <c r="F150">
        <f>'WinCC OA Licenses'!D64</f>
        <v>0</v>
      </c>
      <c r="G150" s="2">
        <f>'WinCC OA Licenses'!E64</f>
        <v>0</v>
      </c>
      <c r="H150" s="3">
        <f>'WinCC OA Licenses'!F64</f>
        <v>0</v>
      </c>
      <c r="I150" s="3">
        <f>'WinCC OA Licenses'!G64</f>
        <v>0</v>
      </c>
      <c r="J150" s="20">
        <f>H150/Setup!$B$1</f>
        <v>0</v>
      </c>
      <c r="K150" s="20">
        <f>I150/Setup!$B$1</f>
        <v>0</v>
      </c>
      <c r="L150" s="20">
        <f>FV(Setup!$B$2,Setup!$B$3, ,'Full BOQ'!J150*-1)</f>
        <v>0</v>
      </c>
      <c r="M150" s="20">
        <f>FV(Setup!$B$2,Setup!$B$3, ,'Full BOQ'!K150*-1)</f>
        <v>0</v>
      </c>
    </row>
    <row r="151" spans="1:13" x14ac:dyDescent="0.25">
      <c r="A151">
        <v>7</v>
      </c>
      <c r="B151" t="str">
        <f>VLOOKUP(A151,'Full BOQ Summary'!A:B,2,FALSE)</f>
        <v>WinCCOA License</v>
      </c>
      <c r="C151">
        <f>'WinCC OA Licenses'!A65</f>
        <v>0</v>
      </c>
      <c r="D151">
        <f>'WinCC OA Licenses'!B65</f>
        <v>0</v>
      </c>
      <c r="E151">
        <f>'WinCC OA Licenses'!C65</f>
        <v>0</v>
      </c>
      <c r="F151">
        <f>'WinCC OA Licenses'!D65</f>
        <v>0</v>
      </c>
      <c r="G151" s="2">
        <f>'WinCC OA Licenses'!E65</f>
        <v>0</v>
      </c>
      <c r="H151" s="3">
        <f>'WinCC OA Licenses'!F65</f>
        <v>0</v>
      </c>
      <c r="I151" s="3">
        <f>'WinCC OA Licenses'!G65</f>
        <v>0</v>
      </c>
      <c r="J151" s="20">
        <f>H151/Setup!$B$1</f>
        <v>0</v>
      </c>
      <c r="K151" s="20">
        <f>I151/Setup!$B$1</f>
        <v>0</v>
      </c>
      <c r="L151" s="20">
        <f>FV(Setup!$B$2,Setup!$B$3, ,'Full BOQ'!J151*-1)</f>
        <v>0</v>
      </c>
      <c r="M151" s="20">
        <f>FV(Setup!$B$2,Setup!$B$3, ,'Full BOQ'!K151*-1)</f>
        <v>0</v>
      </c>
    </row>
    <row r="152" spans="1:13" x14ac:dyDescent="0.25">
      <c r="A152">
        <v>7</v>
      </c>
      <c r="B152" t="str">
        <f>VLOOKUP(A152,'Full BOQ Summary'!A:B,2,FALSE)</f>
        <v>WinCCOA License</v>
      </c>
      <c r="C152">
        <f>'WinCC OA Licenses'!A66</f>
        <v>0</v>
      </c>
      <c r="D152">
        <f>'WinCC OA Licenses'!B66</f>
        <v>0</v>
      </c>
      <c r="E152">
        <f>'WinCC OA Licenses'!C66</f>
        <v>0</v>
      </c>
      <c r="F152">
        <f>'WinCC OA Licenses'!D66</f>
        <v>0</v>
      </c>
      <c r="G152" s="2">
        <f>'WinCC OA Licenses'!E66</f>
        <v>0</v>
      </c>
      <c r="H152" s="3">
        <f>'WinCC OA Licenses'!F66</f>
        <v>0</v>
      </c>
      <c r="I152" s="3">
        <f>'WinCC OA Licenses'!G66</f>
        <v>0</v>
      </c>
      <c r="J152" s="20">
        <f>H152/Setup!$B$1</f>
        <v>0</v>
      </c>
      <c r="K152" s="20">
        <f>I152/Setup!$B$1</f>
        <v>0</v>
      </c>
      <c r="L152" s="20">
        <f>FV(Setup!$B$2,Setup!$B$3, ,'Full BOQ'!J152*-1)</f>
        <v>0</v>
      </c>
      <c r="M152" s="20">
        <f>FV(Setup!$B$2,Setup!$B$3, ,'Full BOQ'!K152*-1)</f>
        <v>0</v>
      </c>
    </row>
    <row r="153" spans="1:13" x14ac:dyDescent="0.25">
      <c r="A153">
        <v>7</v>
      </c>
      <c r="B153" t="str">
        <f>VLOOKUP(A153,'Full BOQ Summary'!A:B,2,FALSE)</f>
        <v>WinCCOA License</v>
      </c>
      <c r="C153">
        <f>'WinCC OA Licenses'!A67</f>
        <v>0</v>
      </c>
      <c r="D153">
        <f>'WinCC OA Licenses'!B67</f>
        <v>0</v>
      </c>
      <c r="E153">
        <f>'WinCC OA Licenses'!C67</f>
        <v>0</v>
      </c>
      <c r="F153">
        <f>'WinCC OA Licenses'!D67</f>
        <v>0</v>
      </c>
      <c r="G153" s="2">
        <f>'WinCC OA Licenses'!E67</f>
        <v>0</v>
      </c>
      <c r="H153" s="3">
        <f>'WinCC OA Licenses'!F67</f>
        <v>0</v>
      </c>
      <c r="I153" s="3">
        <f>'WinCC OA Licenses'!G67</f>
        <v>0</v>
      </c>
      <c r="J153" s="20">
        <f>H153/Setup!$B$1</f>
        <v>0</v>
      </c>
      <c r="K153" s="20">
        <f>I153/Setup!$B$1</f>
        <v>0</v>
      </c>
      <c r="L153" s="20">
        <f>FV(Setup!$B$2,Setup!$B$3, ,'Full BOQ'!J153*-1)</f>
        <v>0</v>
      </c>
      <c r="M153" s="20">
        <f>FV(Setup!$B$2,Setup!$B$3, ,'Full BOQ'!K153*-1)</f>
        <v>0</v>
      </c>
    </row>
    <row r="154" spans="1:13" x14ac:dyDescent="0.25">
      <c r="A154">
        <v>7</v>
      </c>
      <c r="B154" t="str">
        <f>VLOOKUP(A154,'Full BOQ Summary'!A:B,2,FALSE)</f>
        <v>WinCCOA License</v>
      </c>
      <c r="C154">
        <f>'WinCC OA Licenses'!A68</f>
        <v>0</v>
      </c>
      <c r="D154">
        <f>'WinCC OA Licenses'!B68</f>
        <v>0</v>
      </c>
      <c r="E154">
        <f>'WinCC OA Licenses'!C68</f>
        <v>0</v>
      </c>
      <c r="F154">
        <f>'WinCC OA Licenses'!D68</f>
        <v>0</v>
      </c>
      <c r="G154" s="2">
        <f>'WinCC OA Licenses'!E68</f>
        <v>0</v>
      </c>
      <c r="H154" s="3">
        <f>'WinCC OA Licenses'!F68</f>
        <v>0</v>
      </c>
      <c r="I154" s="3">
        <f>'WinCC OA Licenses'!G68</f>
        <v>0</v>
      </c>
      <c r="J154" s="20">
        <f>H154/Setup!$B$1</f>
        <v>0</v>
      </c>
      <c r="K154" s="20">
        <f>I154/Setup!$B$1</f>
        <v>0</v>
      </c>
      <c r="L154" s="20">
        <f>FV(Setup!$B$2,Setup!$B$3, ,'Full BOQ'!J154*-1)</f>
        <v>0</v>
      </c>
      <c r="M154" s="20">
        <f>FV(Setup!$B$2,Setup!$B$3, ,'Full BOQ'!K154*-1)</f>
        <v>0</v>
      </c>
    </row>
    <row r="155" spans="1:13" x14ac:dyDescent="0.25">
      <c r="A155">
        <v>7</v>
      </c>
      <c r="B155" t="str">
        <f>VLOOKUP(A155,'Full BOQ Summary'!A:B,2,FALSE)</f>
        <v>WinCCOA License</v>
      </c>
      <c r="C155">
        <f>'WinCC OA Licenses'!A69</f>
        <v>0</v>
      </c>
      <c r="D155">
        <f>'WinCC OA Licenses'!B69</f>
        <v>0</v>
      </c>
      <c r="E155">
        <f>'WinCC OA Licenses'!C69</f>
        <v>0</v>
      </c>
      <c r="F155">
        <f>'WinCC OA Licenses'!D69</f>
        <v>0</v>
      </c>
      <c r="G155" s="2">
        <f>'WinCC OA Licenses'!E69</f>
        <v>0</v>
      </c>
      <c r="H155" s="3">
        <f>'WinCC OA Licenses'!F69</f>
        <v>0</v>
      </c>
      <c r="I155" s="3">
        <f>'WinCC OA Licenses'!G69</f>
        <v>0</v>
      </c>
      <c r="J155" s="20">
        <f>H155/Setup!$B$1</f>
        <v>0</v>
      </c>
      <c r="K155" s="20">
        <f>I155/Setup!$B$1</f>
        <v>0</v>
      </c>
      <c r="L155" s="20">
        <f>FV(Setup!$B$2,Setup!$B$3, ,'Full BOQ'!J155*-1)</f>
        <v>0</v>
      </c>
      <c r="M155" s="20">
        <f>FV(Setup!$B$2,Setup!$B$3, ,'Full BOQ'!K155*-1)</f>
        <v>0</v>
      </c>
    </row>
    <row r="156" spans="1:13" x14ac:dyDescent="0.25">
      <c r="A156">
        <v>7</v>
      </c>
      <c r="B156" t="str">
        <f>VLOOKUP(A156,'Full BOQ Summary'!A:B,2,FALSE)</f>
        <v>WinCCOA License</v>
      </c>
      <c r="C156">
        <f>'WinCC OA Licenses'!A70</f>
        <v>0</v>
      </c>
      <c r="D156">
        <f>'WinCC OA Licenses'!B70</f>
        <v>0</v>
      </c>
      <c r="E156">
        <f>'WinCC OA Licenses'!C70</f>
        <v>0</v>
      </c>
      <c r="F156">
        <f>'WinCC OA Licenses'!D70</f>
        <v>0</v>
      </c>
      <c r="G156" s="2">
        <f>'WinCC OA Licenses'!E70</f>
        <v>0</v>
      </c>
      <c r="H156" s="3">
        <f>'WinCC OA Licenses'!F70</f>
        <v>0</v>
      </c>
      <c r="I156" s="3">
        <f>'WinCC OA Licenses'!G70</f>
        <v>0</v>
      </c>
      <c r="J156" s="20">
        <f>H156/Setup!$B$1</f>
        <v>0</v>
      </c>
      <c r="K156" s="20">
        <f>I156/Setup!$B$1</f>
        <v>0</v>
      </c>
      <c r="L156" s="20">
        <f>FV(Setup!$B$2,Setup!$B$3, ,'Full BOQ'!J156*-1)</f>
        <v>0</v>
      </c>
      <c r="M156" s="20">
        <f>FV(Setup!$B$2,Setup!$B$3, ,'Full BOQ'!K156*-1)</f>
        <v>0</v>
      </c>
    </row>
    <row r="157" spans="1:13" x14ac:dyDescent="0.25">
      <c r="A157">
        <v>7</v>
      </c>
      <c r="B157" t="str">
        <f>VLOOKUP(A157,'Full BOQ Summary'!A:B,2,FALSE)</f>
        <v>WinCCOA License</v>
      </c>
      <c r="C157">
        <f>'WinCC OA Licenses'!A71</f>
        <v>0</v>
      </c>
      <c r="D157">
        <f>'WinCC OA Licenses'!B71</f>
        <v>0</v>
      </c>
      <c r="E157">
        <f>'WinCC OA Licenses'!C71</f>
        <v>0</v>
      </c>
      <c r="F157">
        <f>'WinCC OA Licenses'!D71</f>
        <v>0</v>
      </c>
      <c r="G157" s="2">
        <f>'WinCC OA Licenses'!E71</f>
        <v>0</v>
      </c>
      <c r="H157" s="3">
        <f>'WinCC OA Licenses'!F71</f>
        <v>0</v>
      </c>
      <c r="I157" s="3">
        <f>'WinCC OA Licenses'!G71</f>
        <v>0</v>
      </c>
      <c r="J157" s="20">
        <f>H157/Setup!$B$1</f>
        <v>0</v>
      </c>
      <c r="K157" s="20">
        <f>I157/Setup!$B$1</f>
        <v>0</v>
      </c>
      <c r="L157" s="20">
        <f>FV(Setup!$B$2,Setup!$B$3, ,'Full BOQ'!J157*-1)</f>
        <v>0</v>
      </c>
      <c r="M157" s="20">
        <f>FV(Setup!$B$2,Setup!$B$3, ,'Full BOQ'!K157*-1)</f>
        <v>0</v>
      </c>
    </row>
    <row r="158" spans="1:13" x14ac:dyDescent="0.25">
      <c r="A158">
        <v>7</v>
      </c>
      <c r="B158" t="str">
        <f>VLOOKUP(A158,'Full BOQ Summary'!A:B,2,FALSE)</f>
        <v>WinCCOA License</v>
      </c>
      <c r="C158">
        <f>'WinCC OA Licenses'!A72</f>
        <v>0</v>
      </c>
      <c r="D158">
        <f>'WinCC OA Licenses'!B72</f>
        <v>0</v>
      </c>
      <c r="E158">
        <f>'WinCC OA Licenses'!C72</f>
        <v>0</v>
      </c>
      <c r="F158">
        <f>'WinCC OA Licenses'!D72</f>
        <v>0</v>
      </c>
      <c r="G158" s="2">
        <f>'WinCC OA Licenses'!E72</f>
        <v>0</v>
      </c>
      <c r="H158" s="3">
        <f>'WinCC OA Licenses'!F72</f>
        <v>0</v>
      </c>
      <c r="I158" s="3">
        <f>'WinCC OA Licenses'!G72</f>
        <v>0</v>
      </c>
      <c r="J158" s="20">
        <f>H158/Setup!$B$1</f>
        <v>0</v>
      </c>
      <c r="K158" s="20">
        <f>I158/Setup!$B$1</f>
        <v>0</v>
      </c>
      <c r="L158" s="20">
        <f>FV(Setup!$B$2,Setup!$B$3, ,'Full BOQ'!J158*-1)</f>
        <v>0</v>
      </c>
      <c r="M158" s="20">
        <f>FV(Setup!$B$2,Setup!$B$3, ,'Full BOQ'!K158*-1)</f>
        <v>0</v>
      </c>
    </row>
    <row r="159" spans="1:13" x14ac:dyDescent="0.25">
      <c r="A159">
        <v>7</v>
      </c>
      <c r="B159" t="str">
        <f>VLOOKUP(A159,'Full BOQ Summary'!A:B,2,FALSE)</f>
        <v>WinCCOA License</v>
      </c>
      <c r="C159">
        <f>'WinCC OA Licenses'!A73</f>
        <v>0</v>
      </c>
      <c r="D159">
        <f>'WinCC OA Licenses'!B73</f>
        <v>0</v>
      </c>
      <c r="E159">
        <f>'WinCC OA Licenses'!C73</f>
        <v>0</v>
      </c>
      <c r="F159">
        <f>'WinCC OA Licenses'!D73</f>
        <v>0</v>
      </c>
      <c r="G159" s="2">
        <f>'WinCC OA Licenses'!E73</f>
        <v>0</v>
      </c>
      <c r="H159" s="3">
        <f>'WinCC OA Licenses'!F73</f>
        <v>0</v>
      </c>
      <c r="I159" s="3">
        <f>'WinCC OA Licenses'!G73</f>
        <v>0</v>
      </c>
      <c r="J159" s="20">
        <f>H159/Setup!$B$1</f>
        <v>0</v>
      </c>
      <c r="K159" s="20">
        <f>I159/Setup!$B$1</f>
        <v>0</v>
      </c>
      <c r="L159" s="20">
        <f>FV(Setup!$B$2,Setup!$B$3, ,'Full BOQ'!J159*-1)</f>
        <v>0</v>
      </c>
      <c r="M159" s="20">
        <f>FV(Setup!$B$2,Setup!$B$3, ,'Full BOQ'!K159*-1)</f>
        <v>0</v>
      </c>
    </row>
    <row r="160" spans="1:13" x14ac:dyDescent="0.25">
      <c r="A160">
        <v>7</v>
      </c>
      <c r="B160" t="str">
        <f>VLOOKUP(A160,'Full BOQ Summary'!A:B,2,FALSE)</f>
        <v>WinCCOA License</v>
      </c>
      <c r="C160">
        <f>'WinCC OA Licenses'!A74</f>
        <v>0</v>
      </c>
      <c r="D160">
        <f>'WinCC OA Licenses'!B74</f>
        <v>0</v>
      </c>
      <c r="E160">
        <f>'WinCC OA Licenses'!C74</f>
        <v>0</v>
      </c>
      <c r="F160">
        <f>'WinCC OA Licenses'!D74</f>
        <v>0</v>
      </c>
      <c r="G160" s="2">
        <f>'WinCC OA Licenses'!E74</f>
        <v>0</v>
      </c>
      <c r="H160" s="3">
        <f>'WinCC OA Licenses'!F74</f>
        <v>0</v>
      </c>
      <c r="I160" s="3">
        <f>'WinCC OA Licenses'!G74</f>
        <v>0</v>
      </c>
      <c r="J160" s="20">
        <f>H160/Setup!$B$1</f>
        <v>0</v>
      </c>
      <c r="K160" s="20">
        <f>I160/Setup!$B$1</f>
        <v>0</v>
      </c>
      <c r="L160" s="20">
        <f>FV(Setup!$B$2,Setup!$B$3, ,'Full BOQ'!J160*-1)</f>
        <v>0</v>
      </c>
      <c r="M160" s="20">
        <f>FV(Setup!$B$2,Setup!$B$3, ,'Full BOQ'!K160*-1)</f>
        <v>0</v>
      </c>
    </row>
  </sheetData>
  <mergeCells count="10">
    <mergeCell ref="G1:G2"/>
    <mergeCell ref="H1:H2"/>
    <mergeCell ref="J1:J2"/>
    <mergeCell ref="L1:L2"/>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20F65-BDF2-4659-8DC6-CBCF51619481}">
  <sheetPr>
    <tabColor rgb="FFFF0000"/>
  </sheetPr>
  <dimension ref="A1:H13"/>
  <sheetViews>
    <sheetView tabSelected="1" zoomScale="130" zoomScaleNormal="130" workbookViewId="0">
      <selection activeCell="C3" sqref="C3"/>
    </sheetView>
  </sheetViews>
  <sheetFormatPr defaultRowHeight="15" x14ac:dyDescent="0.25"/>
  <cols>
    <col min="1" max="1" width="3.28515625" bestFit="1" customWidth="1"/>
    <col min="2" max="2" width="19.28515625" bestFit="1" customWidth="1"/>
    <col min="3" max="3" width="14.7109375" bestFit="1" customWidth="1"/>
    <col min="4" max="4" width="15" bestFit="1" customWidth="1"/>
    <col min="5" max="5" width="11.85546875" style="20" bestFit="1" customWidth="1"/>
    <col min="6" max="6" width="15" style="20" bestFit="1" customWidth="1"/>
    <col min="7" max="7" width="14.85546875" bestFit="1" customWidth="1"/>
    <col min="8" max="8" width="14.7109375" style="3" bestFit="1" customWidth="1"/>
  </cols>
  <sheetData>
    <row r="1" spans="1:8" ht="45" x14ac:dyDescent="0.25">
      <c r="A1" s="5"/>
      <c r="B1" s="18" t="s">
        <v>11</v>
      </c>
      <c r="C1" s="24" t="s">
        <v>27</v>
      </c>
      <c r="D1" s="24" t="s">
        <v>30</v>
      </c>
      <c r="E1" s="23" t="s">
        <v>26</v>
      </c>
      <c r="F1" s="23" t="s">
        <v>25</v>
      </c>
      <c r="G1" t="s">
        <v>33</v>
      </c>
    </row>
    <row r="2" spans="1:8" x14ac:dyDescent="0.25">
      <c r="A2" s="5">
        <v>1</v>
      </c>
      <c r="B2" s="16" t="s">
        <v>12</v>
      </c>
      <c r="C2" s="17">
        <f>'PLC - Panel'!G4</f>
        <v>0</v>
      </c>
      <c r="D2" s="17">
        <f>FV(Setup!$B$2,Setup!$B$3,,-1*'Full BOQ Summary'!C2)</f>
        <v>0</v>
      </c>
      <c r="E2" s="21">
        <f>C2/Setup!$B$1</f>
        <v>0</v>
      </c>
      <c r="F2" s="21">
        <f>FV(Setup!$B$2,Setup!$B$3,,-1*'Full BOQ Summary'!E2)</f>
        <v>0</v>
      </c>
      <c r="H2" s="3">
        <f>5*400000</f>
        <v>2000000</v>
      </c>
    </row>
    <row r="3" spans="1:8" x14ac:dyDescent="0.25">
      <c r="A3" s="5">
        <v>2</v>
      </c>
      <c r="B3" s="16" t="s">
        <v>13</v>
      </c>
      <c r="C3" s="17">
        <f>'PLC - Free Issue'!G4</f>
        <v>0</v>
      </c>
      <c r="D3" s="17">
        <f>FV(Setup!$B$2,Setup!$B$3,,-1*'Full BOQ Summary'!C3)</f>
        <v>0</v>
      </c>
      <c r="E3" s="21">
        <f>C3/Setup!$B$1</f>
        <v>0</v>
      </c>
      <c r="F3" s="21">
        <f>FV(Setup!$B$2,Setup!$B$3,,-1*'Full BOQ Summary'!E3)</f>
        <v>0</v>
      </c>
      <c r="H3" s="3">
        <v>2000000</v>
      </c>
    </row>
    <row r="4" spans="1:8" x14ac:dyDescent="0.25">
      <c r="A4" s="5">
        <v>3</v>
      </c>
      <c r="B4" s="16" t="s">
        <v>14</v>
      </c>
      <c r="C4" s="17">
        <f>'RIO - Panel'!G4</f>
        <v>0</v>
      </c>
      <c r="D4" s="17">
        <f>FV(Setup!$B$2,Setup!$B$3,,-1*'Full BOQ Summary'!C4)</f>
        <v>0</v>
      </c>
      <c r="E4" s="21">
        <f>C4/Setup!$B$1</f>
        <v>0</v>
      </c>
      <c r="F4" s="21">
        <f>FV(Setup!$B$2,Setup!$B$3,,-1*'Full BOQ Summary'!E4)</f>
        <v>0</v>
      </c>
      <c r="H4" s="3">
        <f>64*400000</f>
        <v>25600000</v>
      </c>
    </row>
    <row r="5" spans="1:8" x14ac:dyDescent="0.25">
      <c r="A5" s="5">
        <v>4</v>
      </c>
      <c r="B5" s="16" t="s">
        <v>15</v>
      </c>
      <c r="C5" s="17">
        <f>'RIO - Free Issue'!G4</f>
        <v>5768210</v>
      </c>
      <c r="D5" s="17">
        <f>FV(Setup!$B$2,Setup!$B$3,,-1*'Full BOQ Summary'!C5)</f>
        <v>5883574.2000000002</v>
      </c>
      <c r="E5" s="21">
        <f>C5/Setup!$B$1</f>
        <v>288410.5</v>
      </c>
      <c r="F5" s="21">
        <f>FV(Setup!$B$2,Setup!$B$3,,-1*'Full BOQ Summary'!E5)</f>
        <v>294178.71000000002</v>
      </c>
    </row>
    <row r="6" spans="1:8" x14ac:dyDescent="0.25">
      <c r="A6" s="5">
        <v>5</v>
      </c>
      <c r="B6" s="16" t="s">
        <v>31</v>
      </c>
      <c r="C6" s="17">
        <f>'CT Conveyors'!G4</f>
        <v>2368104.61</v>
      </c>
      <c r="D6" s="17">
        <f>FV(Setup!$B$2,Setup!$B$3,,-1*'Full BOQ Summary'!C6)</f>
        <v>2415466.7021999997</v>
      </c>
      <c r="E6" s="21">
        <f>C6/Setup!$B$1</f>
        <v>118405.23049999999</v>
      </c>
      <c r="F6" s="21">
        <f>FV(Setup!$B$2,Setup!$B$3,,-1*'Full BOQ Summary'!E6)</f>
        <v>120773.33510999999</v>
      </c>
    </row>
    <row r="7" spans="1:8" x14ac:dyDescent="0.25">
      <c r="A7" s="5">
        <v>6</v>
      </c>
      <c r="B7" s="16" t="s">
        <v>17</v>
      </c>
      <c r="C7" s="17">
        <f>'WinCC OA Hardware'!G4</f>
        <v>888675</v>
      </c>
      <c r="D7" s="17">
        <f>FV(Setup!$B$2,Setup!$B$3,,-1*'Full BOQ Summary'!C7)</f>
        <v>906448.5</v>
      </c>
      <c r="E7" s="21">
        <f>C7/Setup!$B$1</f>
        <v>44433.75</v>
      </c>
      <c r="F7" s="21">
        <f>FV(Setup!$B$2,Setup!$B$3,,-1*'Full BOQ Summary'!E7)</f>
        <v>45322.425000000003</v>
      </c>
    </row>
    <row r="8" spans="1:8" x14ac:dyDescent="0.25">
      <c r="A8" s="5">
        <v>7</v>
      </c>
      <c r="B8" s="16" t="s">
        <v>16</v>
      </c>
      <c r="C8" s="17">
        <f>'WinCC OA Licenses'!G4</f>
        <v>2854565</v>
      </c>
      <c r="D8" s="17">
        <f>FV(Setup!$B$2,Setup!$B$3,,-1*'Full BOQ Summary'!C8)</f>
        <v>2911656.3000000003</v>
      </c>
      <c r="E8" s="21">
        <f>C8/Setup!$B$1</f>
        <v>142728.25</v>
      </c>
      <c r="F8" s="21">
        <f>FV(Setup!$B$2,Setup!$B$3,,-1*'Full BOQ Summary'!E8)</f>
        <v>145582.815</v>
      </c>
    </row>
    <row r="9" spans="1:8" x14ac:dyDescent="0.25">
      <c r="A9" s="5">
        <v>8</v>
      </c>
      <c r="B9" s="16" t="s">
        <v>32</v>
      </c>
      <c r="C9" s="17">
        <f>'MCC-Switches'!G4</f>
        <v>0</v>
      </c>
      <c r="D9" s="17">
        <f>FV(Setup!$B$2,Setup!$B$3,,-1*'Full BOQ Summary'!C9)</f>
        <v>0</v>
      </c>
      <c r="E9" s="21">
        <f>C9/Setup!$B$1</f>
        <v>0</v>
      </c>
      <c r="F9" s="21">
        <f>FV(Setup!$B$2,Setup!$B$3,,-1*'Full BOQ Summary'!E9)</f>
        <v>0</v>
      </c>
      <c r="G9" t="s">
        <v>34</v>
      </c>
    </row>
    <row r="10" spans="1:8" x14ac:dyDescent="0.25">
      <c r="A10" s="5">
        <v>9</v>
      </c>
      <c r="B10" s="16" t="s">
        <v>35</v>
      </c>
      <c r="C10" s="17">
        <f>'Control Room'!G4</f>
        <v>0</v>
      </c>
      <c r="D10" s="17">
        <f>FV(Setup!$B$2,Setup!$B$3,,-1*'Full BOQ Summary'!C10)</f>
        <v>0</v>
      </c>
      <c r="E10" s="21">
        <f>C10/Setup!$B$1</f>
        <v>0</v>
      </c>
      <c r="F10" s="21">
        <f>FV(Setup!$B$2,Setup!$B$3,,-1*'Full BOQ Summary'!E10)</f>
        <v>0</v>
      </c>
    </row>
    <row r="11" spans="1:8" x14ac:dyDescent="0.25">
      <c r="A11" s="5">
        <v>10</v>
      </c>
      <c r="B11" s="16"/>
      <c r="C11" s="17"/>
      <c r="D11" s="17">
        <f>FV(Setup!$B$2,Setup!$B$3,,-1*'Full BOQ Summary'!C11)</f>
        <v>0</v>
      </c>
      <c r="E11" s="21">
        <f>C11/Setup!$B$1</f>
        <v>0</v>
      </c>
      <c r="F11" s="21">
        <f>FV(Setup!$B$2,Setup!$B$3,,-1*'Full BOQ Summary'!E11)</f>
        <v>0</v>
      </c>
    </row>
    <row r="12" spans="1:8" x14ac:dyDescent="0.25">
      <c r="A12" s="5">
        <v>11</v>
      </c>
      <c r="B12" s="16"/>
      <c r="C12" s="17"/>
      <c r="D12" s="17">
        <f>FV(Setup!$B$2,Setup!$B$3,,-1*'Full BOQ Summary'!C12)</f>
        <v>0</v>
      </c>
      <c r="E12" s="21">
        <f>C12/Setup!$B$1</f>
        <v>0</v>
      </c>
      <c r="F12" s="21">
        <f>FV(Setup!$B$2,Setup!$B$3,,-1*'Full BOQ Summary'!E12)</f>
        <v>0</v>
      </c>
    </row>
    <row r="13" spans="1:8" x14ac:dyDescent="0.25">
      <c r="A13" s="5"/>
      <c r="B13" s="5"/>
      <c r="C13" s="27">
        <f>SUM(C2:C12)</f>
        <v>11879554.609999999</v>
      </c>
      <c r="D13" s="27">
        <f>SUM(D2:D12)</f>
        <v>12117145.702200001</v>
      </c>
      <c r="E13" s="27">
        <f>SUM(E2:E12)</f>
        <v>593977.73050000006</v>
      </c>
      <c r="F13" s="27">
        <f>SUM(F2:F12)</f>
        <v>605857.28511000006</v>
      </c>
      <c r="H13" s="3">
        <f>SUM(H2:H12)+C13</f>
        <v>41479554.609999999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ED63F-2671-48F3-9602-BB55FCA2C5DE}">
  <sheetPr>
    <tabColor theme="9" tint="0.39997558519241921"/>
  </sheetPr>
  <dimension ref="A1:G4"/>
  <sheetViews>
    <sheetView workbookViewId="0">
      <selection activeCell="G31" sqref="G31"/>
    </sheetView>
  </sheetViews>
  <sheetFormatPr defaultRowHeight="15" x14ac:dyDescent="0.25"/>
  <cols>
    <col min="7" max="7" width="22.5703125" customWidth="1"/>
  </cols>
  <sheetData>
    <row r="1" spans="1:7" ht="45" x14ac:dyDescent="0.25">
      <c r="A1" s="5" t="s">
        <v>5</v>
      </c>
      <c r="B1" s="5" t="s">
        <v>3</v>
      </c>
      <c r="C1" s="5" t="s">
        <v>0</v>
      </c>
      <c r="D1" s="6" t="s">
        <v>1</v>
      </c>
      <c r="E1" s="7" t="s">
        <v>2</v>
      </c>
      <c r="F1" s="8" t="s">
        <v>4</v>
      </c>
      <c r="G1" s="8" t="s">
        <v>6</v>
      </c>
    </row>
    <row r="2" spans="1:7" ht="15.75" thickBot="1" x14ac:dyDescent="0.3">
      <c r="A2" s="5"/>
      <c r="B2" s="5"/>
      <c r="C2" s="5"/>
      <c r="D2" s="6">
        <v>19</v>
      </c>
      <c r="E2" s="11">
        <v>8</v>
      </c>
      <c r="F2" s="12">
        <v>5</v>
      </c>
      <c r="G2" s="8"/>
    </row>
    <row r="3" spans="1:7" x14ac:dyDescent="0.25">
      <c r="A3" s="5"/>
      <c r="B3" s="5"/>
      <c r="C3" s="5"/>
      <c r="D3" s="6"/>
      <c r="E3" s="11"/>
      <c r="F3" s="12"/>
      <c r="G3" s="15"/>
    </row>
    <row r="4" spans="1:7" ht="15.75" thickBot="1" x14ac:dyDescent="0.3">
      <c r="A4" s="5"/>
      <c r="B4" s="5"/>
      <c r="C4" s="5"/>
      <c r="D4" s="6"/>
      <c r="E4" s="7"/>
      <c r="F4" s="8"/>
      <c r="G4" s="14">
        <f>SUM(G5:G23)</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86B41-8D4C-4839-85D0-0F2FFA3AA3D9}">
  <sheetPr>
    <tabColor theme="9" tint="0.39997558519241921"/>
  </sheetPr>
  <dimension ref="A1:G23"/>
  <sheetViews>
    <sheetView workbookViewId="0">
      <selection activeCell="D4" sqref="D4"/>
    </sheetView>
  </sheetViews>
  <sheetFormatPr defaultColWidth="50.140625" defaultRowHeight="15" x14ac:dyDescent="0.25"/>
  <cols>
    <col min="1" max="1" width="8.42578125" bestFit="1" customWidth="1"/>
    <col min="2" max="2" width="5.7109375" bestFit="1" customWidth="1"/>
    <col min="3" max="3" width="20.28515625" bestFit="1" customWidth="1"/>
    <col min="4" max="4" width="8.7109375" style="1" bestFit="1" customWidth="1"/>
    <col min="5" max="5" width="38.28515625" bestFit="1" customWidth="1"/>
    <col min="6" max="6" width="11.140625" style="4" bestFit="1" customWidth="1"/>
    <col min="7" max="7" width="14.5703125" bestFit="1" customWidth="1"/>
  </cols>
  <sheetData>
    <row r="1" spans="1:7" ht="30" x14ac:dyDescent="0.25">
      <c r="A1" s="5" t="s">
        <v>5</v>
      </c>
      <c r="B1" s="5" t="s">
        <v>3</v>
      </c>
      <c r="C1" s="5" t="s">
        <v>0</v>
      </c>
      <c r="D1" s="6" t="s">
        <v>1</v>
      </c>
      <c r="E1" s="7" t="s">
        <v>2</v>
      </c>
      <c r="F1" s="8" t="s">
        <v>4</v>
      </c>
      <c r="G1" s="8" t="s">
        <v>6</v>
      </c>
    </row>
    <row r="2" spans="1:7" ht="15.75" thickBot="1" x14ac:dyDescent="0.3">
      <c r="A2" s="5"/>
      <c r="B2" s="5"/>
      <c r="C2" s="5"/>
      <c r="D2" s="6">
        <v>19</v>
      </c>
      <c r="E2" s="11">
        <v>8</v>
      </c>
      <c r="F2" s="12">
        <v>5</v>
      </c>
      <c r="G2" s="8"/>
    </row>
    <row r="3" spans="1:7" x14ac:dyDescent="0.25">
      <c r="A3" s="5"/>
      <c r="B3" s="5"/>
      <c r="C3" s="5"/>
      <c r="D3" s="6"/>
      <c r="E3" s="11"/>
      <c r="F3" s="12"/>
      <c r="G3" s="15" t="e">
        <f>IF(G4=#REF!,"OK","Incorrect Value")</f>
        <v>#REF!</v>
      </c>
    </row>
    <row r="4" spans="1:7" ht="15.75" thickBot="1" x14ac:dyDescent="0.3">
      <c r="A4" s="5"/>
      <c r="B4" s="5"/>
      <c r="C4" s="5"/>
      <c r="D4" s="6"/>
      <c r="E4" s="7"/>
      <c r="F4" s="8"/>
      <c r="G4" s="14">
        <f>SUM(G5:G23)</f>
        <v>0</v>
      </c>
    </row>
    <row r="5" spans="1:7" x14ac:dyDescent="0.25">
      <c r="A5" t="s">
        <v>8</v>
      </c>
      <c r="B5" t="s">
        <v>10</v>
      </c>
      <c r="C5" t="e">
        <f>#REF!</f>
        <v>#REF!</v>
      </c>
      <c r="D5" s="1">
        <v>0</v>
      </c>
      <c r="E5" t="e">
        <f>IF(ISNA(VLOOKUP($C5,[1]Kabanga!$E:$L,E$2,FALSE)),"-",VLOOKUP($C5,[1]Kabanga!$E:$L,E$2,FALSE))</f>
        <v>#REF!</v>
      </c>
      <c r="F5" s="4">
        <v>0</v>
      </c>
      <c r="G5" s="3">
        <f>F5*D5</f>
        <v>0</v>
      </c>
    </row>
    <row r="6" spans="1:7" x14ac:dyDescent="0.25">
      <c r="A6" t="s">
        <v>8</v>
      </c>
      <c r="B6" t="s">
        <v>10</v>
      </c>
      <c r="C6" t="e">
        <f>#REF!</f>
        <v>#REF!</v>
      </c>
      <c r="D6" s="1">
        <v>0</v>
      </c>
      <c r="E6" t="e">
        <f>IF(ISNA(VLOOKUP(C6,[1]Kabanga!$E:$L,E$2,FALSE)),"-",VLOOKUP(C6,[1]Kabanga!$E:$L,E$2,FALSE))</f>
        <v>#REF!</v>
      </c>
      <c r="F6" s="4">
        <v>0</v>
      </c>
      <c r="G6" s="3">
        <f t="shared" ref="G6:G7" si="0">F6*D6</f>
        <v>0</v>
      </c>
    </row>
    <row r="7" spans="1:7" x14ac:dyDescent="0.25">
      <c r="A7" t="s">
        <v>8</v>
      </c>
      <c r="B7" t="s">
        <v>10</v>
      </c>
      <c r="C7" t="e">
        <f>#REF!</f>
        <v>#REF!</v>
      </c>
      <c r="D7" s="1">
        <v>0</v>
      </c>
      <c r="E7" t="e">
        <f>IF(ISNA(VLOOKUP(C7,[1]Kabanga!$E:$L,E$2,FALSE)),"-",VLOOKUP(C7,[1]Kabanga!$E:$L,E$2,FALSE))</f>
        <v>#REF!</v>
      </c>
      <c r="F7" s="4">
        <v>0</v>
      </c>
      <c r="G7" s="3">
        <f t="shared" si="0"/>
        <v>0</v>
      </c>
    </row>
    <row r="8" spans="1:7" x14ac:dyDescent="0.25">
      <c r="G8" s="3"/>
    </row>
    <row r="9" spans="1:7" x14ac:dyDescent="0.25">
      <c r="G9" s="3"/>
    </row>
    <row r="10" spans="1:7" x14ac:dyDescent="0.25">
      <c r="G10" s="3"/>
    </row>
    <row r="11" spans="1:7" x14ac:dyDescent="0.25">
      <c r="G11" s="3"/>
    </row>
    <row r="12" spans="1:7" x14ac:dyDescent="0.25">
      <c r="G12" s="3"/>
    </row>
    <row r="13" spans="1:7" x14ac:dyDescent="0.25">
      <c r="G13" s="3"/>
    </row>
    <row r="14" spans="1:7" x14ac:dyDescent="0.25">
      <c r="G14" s="3"/>
    </row>
    <row r="15" spans="1:7" x14ac:dyDescent="0.25">
      <c r="G15" s="3"/>
    </row>
    <row r="16" spans="1:7" x14ac:dyDescent="0.25">
      <c r="G16" s="3"/>
    </row>
    <row r="17" spans="7:7" x14ac:dyDescent="0.25">
      <c r="G17" s="3"/>
    </row>
    <row r="18" spans="7:7" x14ac:dyDescent="0.25">
      <c r="G18" s="3"/>
    </row>
    <row r="19" spans="7:7" x14ac:dyDescent="0.25">
      <c r="G19" s="3"/>
    </row>
    <row r="20" spans="7:7" x14ac:dyDescent="0.25">
      <c r="G20" s="3"/>
    </row>
    <row r="21" spans="7:7" x14ac:dyDescent="0.25">
      <c r="G21" s="3"/>
    </row>
    <row r="22" spans="7:7" x14ac:dyDescent="0.25">
      <c r="G22" s="3"/>
    </row>
    <row r="23" spans="7:7" x14ac:dyDescent="0.25">
      <c r="G23" s="3"/>
    </row>
  </sheetData>
  <conditionalFormatting sqref="G3">
    <cfRule type="cellIs" dxfId="3" priority="1" operator="notEqual">
      <formula>"OK"</formula>
    </cfRule>
    <cfRule type="cellIs" dxfId="2" priority="2" operator="equal">
      <formula>"OK"</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C58EE-6FCE-4104-AEBB-313584463451}">
  <sheetPr>
    <tabColor theme="9" tint="0.39997558519241921"/>
  </sheetPr>
  <dimension ref="A1:G4"/>
  <sheetViews>
    <sheetView workbookViewId="0">
      <selection activeCell="M19" sqref="M19"/>
    </sheetView>
  </sheetViews>
  <sheetFormatPr defaultRowHeight="15" x14ac:dyDescent="0.25"/>
  <sheetData>
    <row r="1" spans="1:7" ht="45" x14ac:dyDescent="0.25">
      <c r="A1" s="5" t="s">
        <v>5</v>
      </c>
      <c r="B1" s="5" t="s">
        <v>3</v>
      </c>
      <c r="C1" s="5" t="s">
        <v>0</v>
      </c>
      <c r="D1" s="6" t="s">
        <v>1</v>
      </c>
      <c r="E1" s="7" t="s">
        <v>2</v>
      </c>
      <c r="F1" s="8" t="s">
        <v>4</v>
      </c>
      <c r="G1" s="8" t="s">
        <v>6</v>
      </c>
    </row>
    <row r="2" spans="1:7" ht="15.75" thickBot="1" x14ac:dyDescent="0.3">
      <c r="A2" s="5"/>
      <c r="B2" s="5"/>
      <c r="C2" s="5"/>
      <c r="D2" s="6">
        <v>19</v>
      </c>
      <c r="E2" s="11">
        <v>8</v>
      </c>
      <c r="F2" s="12">
        <v>5</v>
      </c>
      <c r="G2" s="8"/>
    </row>
    <row r="3" spans="1:7" x14ac:dyDescent="0.25">
      <c r="A3" s="5"/>
      <c r="B3" s="5"/>
      <c r="C3" s="5"/>
      <c r="D3" s="6"/>
      <c r="E3" s="11"/>
      <c r="F3" s="12"/>
      <c r="G3" s="15"/>
    </row>
    <row r="4" spans="1:7" ht="15.75" thickBot="1" x14ac:dyDescent="0.3">
      <c r="A4" s="5"/>
      <c r="B4" s="5"/>
      <c r="C4" s="5"/>
      <c r="D4" s="6"/>
      <c r="E4" s="7"/>
      <c r="F4" s="8"/>
      <c r="G4" s="14">
        <f>SUM(G5:G23)</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43415-A937-49BC-8AD2-178998B8F1B3}">
  <sheetPr>
    <tabColor theme="9" tint="0.39997558519241921"/>
  </sheetPr>
  <dimension ref="A1:G200"/>
  <sheetViews>
    <sheetView workbookViewId="0">
      <pane ySplit="4" topLeftCell="A5" activePane="bottomLeft" state="frozen"/>
      <selection pane="bottomLeft" activeCell="E13" sqref="E13"/>
    </sheetView>
  </sheetViews>
  <sheetFormatPr defaultColWidth="50.140625" defaultRowHeight="15" x14ac:dyDescent="0.25"/>
  <cols>
    <col min="1" max="1" width="8.42578125" bestFit="1" customWidth="1"/>
    <col min="2" max="2" width="5.7109375" bestFit="1" customWidth="1"/>
    <col min="3" max="3" width="20.28515625" bestFit="1" customWidth="1"/>
    <col min="4" max="4" width="8.7109375" style="1" bestFit="1" customWidth="1"/>
    <col min="5" max="5" width="74.28515625" customWidth="1"/>
    <col min="6" max="6" width="10.140625" style="4" bestFit="1" customWidth="1"/>
    <col min="7" max="7" width="14.5703125" bestFit="1" customWidth="1"/>
  </cols>
  <sheetData>
    <row r="1" spans="1:7" ht="30" x14ac:dyDescent="0.25">
      <c r="A1" s="5" t="s">
        <v>5</v>
      </c>
      <c r="B1" s="5" t="s">
        <v>3</v>
      </c>
      <c r="C1" s="5" t="s">
        <v>0</v>
      </c>
      <c r="D1" s="6" t="s">
        <v>1</v>
      </c>
      <c r="E1" s="7" t="s">
        <v>2</v>
      </c>
      <c r="F1" s="8" t="s">
        <v>4</v>
      </c>
      <c r="G1" s="8" t="s">
        <v>6</v>
      </c>
    </row>
    <row r="2" spans="1:7" ht="15.75" thickBot="1" x14ac:dyDescent="0.3">
      <c r="A2" s="5"/>
      <c r="B2" s="5"/>
      <c r="C2" s="5"/>
      <c r="D2" s="6">
        <v>3</v>
      </c>
      <c r="E2" s="11">
        <v>9</v>
      </c>
      <c r="F2" s="11">
        <v>2</v>
      </c>
      <c r="G2" s="8"/>
    </row>
    <row r="3" spans="1:7" x14ac:dyDescent="0.25">
      <c r="A3" s="5"/>
      <c r="B3" s="5"/>
      <c r="C3" s="5"/>
      <c r="D3" s="6"/>
      <c r="E3" s="11"/>
      <c r="F3" s="32"/>
      <c r="G3" s="15" t="str">
        <f>IF(G4='[1]RIO Composition'!$J$2,"OK","Incorrect Value")</f>
        <v>OK</v>
      </c>
    </row>
    <row r="4" spans="1:7" ht="15.75" thickBot="1" x14ac:dyDescent="0.3">
      <c r="A4" s="5"/>
      <c r="B4" s="5"/>
      <c r="C4" s="5"/>
      <c r="D4" s="6"/>
      <c r="E4" s="7"/>
      <c r="F4" s="8"/>
      <c r="G4" s="14">
        <f>SUM(G5:G200)</f>
        <v>5768210</v>
      </c>
    </row>
    <row r="5" spans="1:7" ht="30" x14ac:dyDescent="0.25">
      <c r="A5" t="s">
        <v>8</v>
      </c>
      <c r="B5" t="s">
        <v>9</v>
      </c>
      <c r="C5" t="str">
        <f>IF('[1]Costing Pivot for BOQ'!$B4="-","-",'[1]Costing Pivot for BOQ'!$C4)</f>
        <v>6EP3437-7SB00-3AX0</v>
      </c>
      <c r="D5" s="1">
        <f>IF(C5="-",0,VLOOKUP(C5,'[1]Costing Pivot for BOQ'!$C:$E,D$2,FALSE))</f>
        <v>144</v>
      </c>
      <c r="E5" s="2" t="str">
        <f>IF(C5="-","-",VLOOKUP($C5,'[1]Part Numbers'!$B:$J,E$2,FALSE))</f>
        <v>SITOP PSU6200 24 V/40 A stabilized power supply input: 400 - 500 V AC output: 24 V DC/40 A with diagnostic interface</v>
      </c>
      <c r="F5" s="37">
        <f>IF(C5="-",0,VLOOKUP($C5,'[1]Part Numbers'!$B:$J,F$2,FALSE))</f>
        <v>6750</v>
      </c>
      <c r="G5" s="3">
        <f>F5*D5</f>
        <v>972000</v>
      </c>
    </row>
    <row r="6" spans="1:7" ht="30" x14ac:dyDescent="0.25">
      <c r="A6" t="s">
        <v>8</v>
      </c>
      <c r="B6" t="s">
        <v>9</v>
      </c>
      <c r="C6" t="str">
        <f>IF('[1]Costing Pivot for BOQ'!$B5="-","-",'[1]Costing Pivot for BOQ'!$C5)</f>
        <v>6EP4348-7RB00-0AX0</v>
      </c>
      <c r="D6" s="1">
        <f>IF(C6="-",0,VLOOKUP(C6,'[1]Costing Pivot for BOQ'!$C:$E,D$2,FALSE))</f>
        <v>72</v>
      </c>
      <c r="E6" s="2" t="str">
        <f>IF(C6="-","-",VLOOKUP($C6,'[1]Part Numbers'!$B:$J,E$2,FALSE))</f>
        <v>SITOP RED1200 redundancy module input/output: DC 24/48V/80 A Suitable for decoupling two SITOP power supplies with maximal per 40 A output current</v>
      </c>
      <c r="F6" s="37">
        <f>IF(C6="-",0,VLOOKUP($C6,'[1]Part Numbers'!$B:$J,F$2,FALSE))</f>
        <v>3930</v>
      </c>
      <c r="G6" s="3">
        <f t="shared" ref="G6:G69" si="0">F6*D6</f>
        <v>282960</v>
      </c>
    </row>
    <row r="7" spans="1:7" x14ac:dyDescent="0.25">
      <c r="A7" t="s">
        <v>8</v>
      </c>
      <c r="B7" t="s">
        <v>9</v>
      </c>
      <c r="C7" t="str">
        <f>IF('[1]Costing Pivot for BOQ'!$B6="-","-",'[1]Costing Pivot for BOQ'!$C6)</f>
        <v>6ES5710-8MA11</v>
      </c>
      <c r="D7" s="1">
        <f>IF(C7="-",0,VLOOKUP(C7,'[1]Costing Pivot for BOQ'!$C:$E,D$2,FALSE))</f>
        <v>0</v>
      </c>
      <c r="E7" s="2" t="str">
        <f>IF(C7="-","-",VLOOKUP($C7,'[1]Part Numbers'!$B:$J,E$2,FALSE))</f>
        <v>SIMATIC, Standard mounting rail 35mm, Length 483 mm for 19" cabinet</v>
      </c>
      <c r="F7" s="37">
        <f>IF(C7="-",0,VLOOKUP($C7,'[1]Part Numbers'!$B:$J,F$2,FALSE))</f>
        <v>754</v>
      </c>
      <c r="G7" s="3">
        <f t="shared" si="0"/>
        <v>0</v>
      </c>
    </row>
    <row r="8" spans="1:7" x14ac:dyDescent="0.25">
      <c r="A8" t="s">
        <v>8</v>
      </c>
      <c r="B8" t="s">
        <v>9</v>
      </c>
      <c r="C8" t="str">
        <f>IF('[1]Costing Pivot for BOQ'!$B7="-","-",'[1]Costing Pivot for BOQ'!$C7)</f>
        <v>6ES7131-6BH01-0BA0</v>
      </c>
      <c r="D8" s="1">
        <f>IF(C8="-",0,VLOOKUP(C8,'[1]Costing Pivot for BOQ'!$C:$E,D$2,FALSE))</f>
        <v>188</v>
      </c>
      <c r="E8" s="2">
        <f>IF(C8="-","-",VLOOKUP($C8,'[1]Part Numbers'!$B:$J,E$2,FALSE))</f>
        <v>0</v>
      </c>
      <c r="F8" s="37">
        <f>IF(C8="-",0,VLOOKUP($C8,'[1]Part Numbers'!$B:$J,F$2,FALSE))</f>
        <v>2160</v>
      </c>
      <c r="G8" s="3">
        <f t="shared" si="0"/>
        <v>406080</v>
      </c>
    </row>
    <row r="9" spans="1:7" x14ac:dyDescent="0.25">
      <c r="A9" t="s">
        <v>8</v>
      </c>
      <c r="B9" t="s">
        <v>9</v>
      </c>
      <c r="C9" t="str">
        <f>IF('[1]Costing Pivot for BOQ'!$B8="-","-",'[1]Costing Pivot for BOQ'!$C8)</f>
        <v>6ES7132-6BH01-0BA0</v>
      </c>
      <c r="D9" s="1">
        <f>IF(C9="-",0,VLOOKUP(C9,'[1]Costing Pivot for BOQ'!$C:$E,D$2,FALSE))</f>
        <v>108</v>
      </c>
      <c r="E9" s="2">
        <f>IF(C9="-","-",VLOOKUP($C9,'[1]Part Numbers'!$B:$J,E$2,FALSE))</f>
        <v>0</v>
      </c>
      <c r="F9" s="37">
        <f>IF(C9="-",0,VLOOKUP($C9,'[1]Part Numbers'!$B:$J,F$2,FALSE))</f>
        <v>2510</v>
      </c>
      <c r="G9" s="3">
        <f t="shared" si="0"/>
        <v>271080</v>
      </c>
    </row>
    <row r="10" spans="1:7" x14ac:dyDescent="0.25">
      <c r="A10" t="s">
        <v>8</v>
      </c>
      <c r="B10" t="s">
        <v>9</v>
      </c>
      <c r="C10" t="str">
        <f>IF('[1]Costing Pivot for BOQ'!$B9="-","-",'[1]Costing Pivot for BOQ'!$C9)</f>
        <v>6ES7134-6GF00-0AA1</v>
      </c>
      <c r="D10" s="1">
        <f>IF(C10="-",0,VLOOKUP(C10,'[1]Costing Pivot for BOQ'!$C:$E,D$2,FALSE))</f>
        <v>183</v>
      </c>
      <c r="E10" s="2">
        <f>IF(C10="-","-",VLOOKUP($C10,'[1]Part Numbers'!$B:$J,E$2,FALSE))</f>
        <v>0</v>
      </c>
      <c r="F10" s="37">
        <f>IF(C10="-",0,VLOOKUP($C10,'[1]Part Numbers'!$B:$J,F$2,FALSE))</f>
        <v>5770</v>
      </c>
      <c r="G10" s="3">
        <f t="shared" si="0"/>
        <v>1055910</v>
      </c>
    </row>
    <row r="11" spans="1:7" x14ac:dyDescent="0.25">
      <c r="A11" t="s">
        <v>8</v>
      </c>
      <c r="B11" t="s">
        <v>9</v>
      </c>
      <c r="C11" t="str">
        <f>IF('[1]Costing Pivot for BOQ'!$B10="-","-",'[1]Costing Pivot for BOQ'!$C10)</f>
        <v>6ES7135-6HD00-0BA1</v>
      </c>
      <c r="D11" s="1">
        <f>IF(C11="-",0,VLOOKUP(C11,'[1]Costing Pivot for BOQ'!$C:$E,D$2,FALSE))</f>
        <v>194</v>
      </c>
      <c r="E11" s="2">
        <f>IF(C11="-","-",VLOOKUP($C11,'[1]Part Numbers'!$B:$J,E$2,FALSE))</f>
        <v>0</v>
      </c>
      <c r="F11" s="37">
        <f>IF(C11="-",0,VLOOKUP($C11,'[1]Part Numbers'!$B:$J,F$2,FALSE))</f>
        <v>5540</v>
      </c>
      <c r="G11" s="3">
        <f t="shared" si="0"/>
        <v>1074760</v>
      </c>
    </row>
    <row r="12" spans="1:7" x14ac:dyDescent="0.25">
      <c r="A12" t="s">
        <v>8</v>
      </c>
      <c r="B12" t="s">
        <v>9</v>
      </c>
      <c r="C12" t="str">
        <f>IF('[1]Costing Pivot for BOQ'!$B11="-","-",'[1]Costing Pivot for BOQ'!$C11)</f>
        <v>6ES7155-5AA00-0AC0</v>
      </c>
      <c r="D12" s="1">
        <f>IF(C12="-",0,VLOOKUP(C12,'[1]Costing Pivot for BOQ'!$C:$E,D$2,FALSE))</f>
        <v>0</v>
      </c>
      <c r="E12" s="2">
        <f>IF(C12="-","-",VLOOKUP($C12,'[1]Part Numbers'!$B:$J,E$2,FALSE))</f>
        <v>0</v>
      </c>
      <c r="F12" s="37">
        <f>IF(C12="-",0,VLOOKUP($C12,'[1]Part Numbers'!$B:$J,F$2,FALSE))</f>
        <v>12500</v>
      </c>
      <c r="G12" s="3">
        <f t="shared" si="0"/>
        <v>0</v>
      </c>
    </row>
    <row r="13" spans="1:7" ht="60" x14ac:dyDescent="0.25">
      <c r="A13" t="s">
        <v>8</v>
      </c>
      <c r="B13" t="s">
        <v>9</v>
      </c>
      <c r="C13" t="str">
        <f>IF('[1]Costing Pivot for BOQ'!$B12="-","-",'[1]Costing Pivot for BOQ'!$C12)</f>
        <v>6ES7155-6AU01-0CN0</v>
      </c>
      <c r="D13" s="1">
        <f>IF(C13="-",0,VLOOKUP(C13,'[1]Costing Pivot for BOQ'!$C:$E,D$2,FALSE))</f>
        <v>72</v>
      </c>
      <c r="E13" s="2" t="str">
        <f>IF(C13="-","-",VLOOKUP($C13,'[1]Part Numbers'!$B:$J,E$2,FALSE))</f>
        <v>SIMATIC ET 200SP, PROFINET, 2-port interface module IM 155-6PN/2 High Feature, 1 slot for BusAdapter, max. 64 I/O modules and 16 ET 200AL modules, S2 redundancy, multi-hotswap, 0.25 ms, isochronous mode, optional PN strain relief, including server module</v>
      </c>
      <c r="F13" s="37">
        <f>IF(C13="-",0,VLOOKUP($C13,'[1]Part Numbers'!$B:$J,F$2,FALSE))</f>
        <v>7270</v>
      </c>
      <c r="G13" s="3">
        <f t="shared" si="0"/>
        <v>523440</v>
      </c>
    </row>
    <row r="14" spans="1:7" ht="30" x14ac:dyDescent="0.25">
      <c r="A14" t="s">
        <v>8</v>
      </c>
      <c r="B14" t="s">
        <v>9</v>
      </c>
      <c r="C14" t="str">
        <f>IF('[1]Costing Pivot for BOQ'!$B13="-","-",'[1]Costing Pivot for BOQ'!$C13)</f>
        <v>6ES7193-6AG50-0AA0</v>
      </c>
      <c r="D14" s="1">
        <f>IF(C14="-",0,VLOOKUP(C14,'[1]Costing Pivot for BOQ'!$C:$E,D$2,FALSE))</f>
        <v>72</v>
      </c>
      <c r="E14" s="2" t="str">
        <f>IF(C14="-","-",VLOOKUP($C14,'[1]Part Numbers'!$B:$J,E$2,FALSE))</f>
        <v>SIMATIC BusAdapter BA 2xLC-LD 2x LC-LD port, for single-mode fiber-optic cable, up to 20 km</v>
      </c>
      <c r="F14" s="37">
        <f>IF(C14="-",0,VLOOKUP($C14,'[1]Part Numbers'!$B:$J,F$2,FALSE))</f>
        <v>10500</v>
      </c>
      <c r="G14" s="3">
        <f t="shared" si="0"/>
        <v>756000</v>
      </c>
    </row>
    <row r="15" spans="1:7" ht="30" x14ac:dyDescent="0.25">
      <c r="A15" t="s">
        <v>8</v>
      </c>
      <c r="B15" t="s">
        <v>9</v>
      </c>
      <c r="C15" t="str">
        <f>IF('[1]Costing Pivot for BOQ'!$B14="-","-",'[1]Costing Pivot for BOQ'!$C14)</f>
        <v>6ES7193-6BP20-0BA0</v>
      </c>
      <c r="D15" s="1">
        <f>IF(C15="-",0,VLOOKUP(C15,'[1]Costing Pivot for BOQ'!$C:$E,D$2,FALSE))</f>
        <v>385</v>
      </c>
      <c r="E15" s="2" t="str">
        <f>IF(C15="-","-",VLOOKUP($C15,'[1]Part Numbers'!$B:$J,E$2,FALSE))</f>
        <v>SIMATIC ET 200SP, BaseUnit BU15-P16+A10+2B, BU type A0, Push-in terminals, with 10 AUX terminals, bridged to the left, WxH: 15 mmx141 mm</v>
      </c>
      <c r="F15" s="37">
        <f>IF(C15="-",0,VLOOKUP($C15,'[1]Part Numbers'!$B:$J,F$2,FALSE))</f>
        <v>508</v>
      </c>
      <c r="G15" s="3">
        <f t="shared" si="0"/>
        <v>195580</v>
      </c>
    </row>
    <row r="16" spans="1:7" ht="30" x14ac:dyDescent="0.25">
      <c r="A16" t="s">
        <v>8</v>
      </c>
      <c r="B16" t="s">
        <v>9</v>
      </c>
      <c r="C16" t="str">
        <f>IF('[1]Costing Pivot for BOQ'!$B15="-","-",'[1]Costing Pivot for BOQ'!$C15)</f>
        <v>6ES7193-6BP20-0DA0</v>
      </c>
      <c r="D16" s="1">
        <f>IF(C16="-",0,VLOOKUP(C16,'[1]Costing Pivot for BOQ'!$C:$E,D$2,FALSE))</f>
        <v>288</v>
      </c>
      <c r="E16" s="2" t="str">
        <f>IF(C16="-","-",VLOOKUP($C16,'[1]Part Numbers'!$B:$J,E$2,FALSE))</f>
        <v>SIMATIC ET 200SP, BaseUnit BU15-P16+A10+2D, BU type A0, Push-in terminals, with 10 AUX terminals, New load group, WxH: 15 mmx141 mm</v>
      </c>
      <c r="F16" s="37">
        <f>IF(C16="-",0,VLOOKUP($C16,'[1]Part Numbers'!$B:$J,F$2,FALSE))</f>
        <v>800</v>
      </c>
      <c r="G16" s="3">
        <f t="shared" si="0"/>
        <v>230400</v>
      </c>
    </row>
    <row r="17" spans="1:7" ht="30" x14ac:dyDescent="0.25">
      <c r="A17" t="s">
        <v>8</v>
      </c>
      <c r="B17" t="s">
        <v>9</v>
      </c>
      <c r="C17" t="str">
        <f>IF('[1]Costing Pivot for BOQ'!$B16="-","-",'[1]Costing Pivot for BOQ'!$C16)</f>
        <v>6ES7505-0KA00-0AB0</v>
      </c>
      <c r="D17" s="1">
        <f>IF(C17="-",0,VLOOKUP(C17,'[1]Costing Pivot for BOQ'!$C:$E,D$2,FALSE))</f>
        <v>0</v>
      </c>
      <c r="E17" s="2" t="str">
        <f>IF(C17="-","-",VLOOKUP($C17,'[1]Part Numbers'!$B:$J,E$2,FALSE))</f>
        <v>SIMATIC S7-1500, System power supply PS 25W 24 V DC, supplies the backplane bus of the S7-1500 with operating voltage</v>
      </c>
      <c r="F17" s="37">
        <f>IF(C17="-",0,VLOOKUP($C17,'[1]Part Numbers'!$B:$J,F$2,FALSE))</f>
        <v>5470</v>
      </c>
      <c r="G17" s="3">
        <f t="shared" si="0"/>
        <v>0</v>
      </c>
    </row>
    <row r="18" spans="1:7" x14ac:dyDescent="0.25">
      <c r="A18" t="s">
        <v>8</v>
      </c>
      <c r="B18" t="s">
        <v>9</v>
      </c>
      <c r="C18" t="str">
        <f>IF('[1]Costing Pivot for BOQ'!$B17="-","-",'[1]Costing Pivot for BOQ'!$C17)</f>
        <v>6ES7521-1BH00-0AB0</v>
      </c>
      <c r="D18" s="1">
        <f>IF(C18="-",0,VLOOKUP(C18,'[1]Costing Pivot for BOQ'!$C:$E,D$2,FALSE))</f>
        <v>0</v>
      </c>
      <c r="E18" s="2">
        <f>IF(C18="-","-",VLOOKUP($C18,'[1]Part Numbers'!$B:$J,E$2,FALSE))</f>
        <v>0</v>
      </c>
      <c r="F18" s="37">
        <f>IF(C18="-",0,VLOOKUP($C18,'[1]Part Numbers'!$B:$J,F$2,FALSE))</f>
        <v>5200</v>
      </c>
      <c r="G18" s="3">
        <f t="shared" si="0"/>
        <v>0</v>
      </c>
    </row>
    <row r="19" spans="1:7" x14ac:dyDescent="0.25">
      <c r="A19" t="s">
        <v>8</v>
      </c>
      <c r="B19" t="s">
        <v>9</v>
      </c>
      <c r="C19" t="str">
        <f>IF('[1]Costing Pivot for BOQ'!$B18="-","-",'[1]Costing Pivot for BOQ'!$C18)</f>
        <v>6ES7522-1BH01-0AB0</v>
      </c>
      <c r="D19" s="1">
        <f>IF(C19="-",0,VLOOKUP(C19,'[1]Costing Pivot for BOQ'!$C:$E,D$2,FALSE))</f>
        <v>0</v>
      </c>
      <c r="E19" s="2">
        <f>IF(C19="-","-",VLOOKUP($C19,'[1]Part Numbers'!$B:$J,E$2,FALSE))</f>
        <v>0</v>
      </c>
      <c r="F19" s="37">
        <f>IF(C19="-",0,VLOOKUP($C19,'[1]Part Numbers'!$B:$J,F$2,FALSE))</f>
        <v>5540</v>
      </c>
      <c r="G19" s="3">
        <f t="shared" si="0"/>
        <v>0</v>
      </c>
    </row>
    <row r="20" spans="1:7" x14ac:dyDescent="0.25">
      <c r="A20" t="s">
        <v>8</v>
      </c>
      <c r="B20" t="s">
        <v>9</v>
      </c>
      <c r="C20" t="str">
        <f>IF('[1]Costing Pivot for BOQ'!$B19="-","-",'[1]Costing Pivot for BOQ'!$C19)</f>
        <v>6ES7531-7KF00-0AB0</v>
      </c>
      <c r="D20" s="1">
        <f>IF(C20="-",0,VLOOKUP(C20,'[1]Costing Pivot for BOQ'!$C:$E,D$2,FALSE))</f>
        <v>0</v>
      </c>
      <c r="E20" s="2">
        <f>IF(C20="-","-",VLOOKUP($C20,'[1]Part Numbers'!$B:$J,E$2,FALSE))</f>
        <v>0</v>
      </c>
      <c r="F20" s="37">
        <f>IF(C20="-",0,VLOOKUP($C20,'[1]Part Numbers'!$B:$J,F$2,FALSE))</f>
        <v>15700</v>
      </c>
      <c r="G20" s="3">
        <f t="shared" si="0"/>
        <v>0</v>
      </c>
    </row>
    <row r="21" spans="1:7" x14ac:dyDescent="0.25">
      <c r="A21" t="s">
        <v>8</v>
      </c>
      <c r="B21" t="s">
        <v>9</v>
      </c>
      <c r="C21" t="str">
        <f>IF('[1]Costing Pivot for BOQ'!$B20="-","-",'[1]Costing Pivot for BOQ'!$C20)</f>
        <v>6ES7532-5HF00-0AB0</v>
      </c>
      <c r="D21" s="1">
        <f>IF(C21="-",0,VLOOKUP(C21,'[1]Costing Pivot for BOQ'!$C:$E,D$2,FALSE))</f>
        <v>0</v>
      </c>
      <c r="E21" s="2">
        <f>IF(C21="-","-",VLOOKUP($C21,'[1]Part Numbers'!$B:$J,E$2,FALSE))</f>
        <v>0</v>
      </c>
      <c r="F21" s="37">
        <f>IF(C21="-",0,VLOOKUP($C21,'[1]Part Numbers'!$B:$J,F$2,FALSE))</f>
        <v>19100</v>
      </c>
      <c r="G21" s="3">
        <f t="shared" si="0"/>
        <v>0</v>
      </c>
    </row>
    <row r="22" spans="1:7" ht="45" x14ac:dyDescent="0.25">
      <c r="A22" t="s">
        <v>8</v>
      </c>
      <c r="B22" t="s">
        <v>9</v>
      </c>
      <c r="C22" t="str">
        <f>IF('[1]Costing Pivot for BOQ'!$B21="-","-",'[1]Costing Pivot for BOQ'!$C21)</f>
        <v>6ES7590-1AE80-0AA0</v>
      </c>
      <c r="D22" s="1">
        <f>IF(C22="-",0,VLOOKUP(C22,'[1]Costing Pivot for BOQ'!$C:$E,D$2,FALSE))</f>
        <v>0</v>
      </c>
      <c r="E22" s="2" t="str">
        <f>IF(C22="-","-",VLOOKUP($C22,'[1]Part Numbers'!$B:$J,E$2,FALSE))</f>
        <v>SIMATIC S7-1500, mounting rail 482.6 mm (approx. 19 inch); incl. grounding screw, integrated DIN rail for mounting of incidentals such as terminals, automatic circuit breakers and relays</v>
      </c>
      <c r="F22" s="37">
        <f>IF(C22="-",0,VLOOKUP($C22,'[1]Part Numbers'!$B:$J,F$2,FALSE))</f>
        <v>754</v>
      </c>
      <c r="G22" s="3">
        <f t="shared" si="0"/>
        <v>0</v>
      </c>
    </row>
    <row r="23" spans="1:7" ht="45" x14ac:dyDescent="0.25">
      <c r="A23" t="s">
        <v>8</v>
      </c>
      <c r="B23" t="s">
        <v>9</v>
      </c>
      <c r="C23" t="str">
        <f>IF('[1]Costing Pivot for BOQ'!$B22="-","-",'[1]Costing Pivot for BOQ'!$C22)</f>
        <v>6ES7590-1AF30-0AA0</v>
      </c>
      <c r="D23" s="1">
        <f>IF(C23="-",0,VLOOKUP(C23,'[1]Costing Pivot for BOQ'!$C:$E,D$2,FALSE))</f>
        <v>0</v>
      </c>
      <c r="E23" s="2" t="str">
        <f>IF(C23="-","-",VLOOKUP($C23,'[1]Part Numbers'!$B:$J,E$2,FALSE))</f>
        <v>SIMATIC S7-1500, mounting rail 530 mm (approx. 20.9 inch); incl. grounding screw, integrated DIN rail for mounting of incidentals such as terminals, automatic circuit breakers and relays</v>
      </c>
      <c r="F23" s="37">
        <f>IF(C23="-",0,VLOOKUP($C23,'[1]Part Numbers'!$B:$J,F$2,FALSE))</f>
        <v>924</v>
      </c>
      <c r="G23" s="3">
        <f t="shared" si="0"/>
        <v>0</v>
      </c>
    </row>
    <row r="24" spans="1:7" ht="30" x14ac:dyDescent="0.25">
      <c r="A24" t="s">
        <v>8</v>
      </c>
      <c r="B24" t="s">
        <v>9</v>
      </c>
      <c r="C24" t="str">
        <f>IF('[1]Costing Pivot for BOQ'!$B23="-","-",'[1]Costing Pivot for BOQ'!$C23)</f>
        <v>6ES7592-1AM00-0XB0</v>
      </c>
      <c r="D24" s="1">
        <f>IF(C24="-",0,VLOOKUP(C24,'[1]Costing Pivot for BOQ'!$C:$E,D$2,FALSE))</f>
        <v>0</v>
      </c>
      <c r="E24" s="2" t="str">
        <f>IF(C24="-","-",VLOOKUP($C24,'[1]Part Numbers'!$B:$J,E$2,FALSE))</f>
        <v>SIMATIC S7-1500, Front connector Screw-type connection system, 40-pole for 35 mm wide modules incl. 4 potential bridges, and cable ties</v>
      </c>
      <c r="F24" s="37">
        <f>IF(C24="-",0,VLOOKUP($C24,'[1]Part Numbers'!$B:$J,F$2,FALSE))</f>
        <v>924</v>
      </c>
      <c r="G24" s="3">
        <f t="shared" si="0"/>
        <v>0</v>
      </c>
    </row>
    <row r="25" spans="1:7" ht="75" x14ac:dyDescent="0.25">
      <c r="A25" t="s">
        <v>8</v>
      </c>
      <c r="B25" t="s">
        <v>9</v>
      </c>
      <c r="C25" t="str">
        <f>IF('[1]Costing Pivot for BOQ'!$B24="-","-",'[1]Costing Pivot for BOQ'!$C24)</f>
        <v>6GK5206-2BS00-2AC2</v>
      </c>
      <c r="D25" s="1">
        <f>IF(C25="-",0,VLOOKUP(C25,'[1]Costing Pivot for BOQ'!$C:$E,D$2,FALSE))</f>
        <v>0</v>
      </c>
      <c r="E25" s="2" t="str">
        <f>IF(C25="-","-",VLOOKUP($C25,'[1]Part Numbers'!$B:$J,E$2,FALSE))</f>
        <v>SCALANCE XC206-2SFP manageable Layer 2 IE switch; IEC 62443-4-2 certified; 6x 10/100 MBit/s RJ45 ports; 2x 100/1000 Mbit/s SFP; 1x console port; diagnostics LED; redundant power supply; temperature range -40 °C to +70 °C; assembly: DIN rail/S7 mounting rail/wall Office redundancy functions features (RSTP, VLAN,...); PROFINET IO device; Ethernet/IP-compliant; C-plug slot;</v>
      </c>
      <c r="F25" s="37">
        <f>IF(C25="-",0,VLOOKUP($C25,'[1]Part Numbers'!$B:$J,F$2,FALSE))</f>
        <v>24900</v>
      </c>
      <c r="G25" s="3">
        <f t="shared" si="0"/>
        <v>0</v>
      </c>
    </row>
    <row r="26" spans="1:7" ht="90" x14ac:dyDescent="0.25">
      <c r="A26" t="s">
        <v>8</v>
      </c>
      <c r="B26" t="s">
        <v>9</v>
      </c>
      <c r="C26" t="str">
        <f>IF('[1]Costing Pivot for BOQ'!$B25="-","-",'[1]Costing Pivot for BOQ'!$C25)</f>
        <v>6GK5206-2GS00-2AC2</v>
      </c>
      <c r="D26" s="1">
        <f>IF(C26="-",0,VLOOKUP(C26,'[1]Costing Pivot for BOQ'!$C:$E,D$2,FALSE))</f>
        <v>0</v>
      </c>
      <c r="E26" s="2" t="str">
        <f>IF(C26="-","-",VLOOKUP($C26,'[1]Part Numbers'!$B:$J,E$2,FALSE))</f>
        <v xml:space="preserve">	SCALANCE XC206-2SFP G manageable Layer 2 IE switch; IEC 62443-4-2 certified; 6x 10/100/1000 Mbps RJ45 ports; 2x 1000 Mbps SFP; 1x console port; diagnostics LED; redundant power supply; temperature range -40 °C to +70 °C; assembly: DIN rail/S7 mounting rail/wall; redundancy functions; office features (RSTP, VLAN,...); PROFINET IO device; Ethernet/IP-compliant; C-PLUG slot; IEEE 1588v2 PTP</v>
      </c>
      <c r="F26" s="37">
        <f>IF(C26="-",0,VLOOKUP($C26,'[1]Part Numbers'!$B:$J,F$2,FALSE))</f>
        <v>27600</v>
      </c>
      <c r="G26" s="3">
        <f t="shared" si="0"/>
        <v>0</v>
      </c>
    </row>
    <row r="27" spans="1:7" ht="30" x14ac:dyDescent="0.25">
      <c r="A27" t="s">
        <v>8</v>
      </c>
      <c r="B27" t="s">
        <v>9</v>
      </c>
      <c r="C27" t="str">
        <f>IF('[1]Costing Pivot for BOQ'!$B26="-","-",'[1]Costing Pivot for BOQ'!$C26)</f>
        <v>6GK5991-1AD00-8AA0</v>
      </c>
      <c r="D27" s="1">
        <f>IF(C27="-",0,VLOOKUP(C27,'[1]Costing Pivot for BOQ'!$C:$E,D$2,FALSE))</f>
        <v>0</v>
      </c>
      <c r="E27" s="2" t="str">
        <f>IF(C27="-","-",VLOOKUP($C27,'[1]Part Numbers'!$B:$J,E$2,FALSE))</f>
        <v>SCALANCE X accessory; Plug-in transceiver SFP991-1; 1x 100 Mbit/s LC port, optical; multimode optical up to max. 5 km.</v>
      </c>
      <c r="F27" s="37">
        <f>IF(C27="-",0,VLOOKUP($C27,'[1]Part Numbers'!$B:$J,F$2,FALSE))</f>
        <v>3660</v>
      </c>
      <c r="G27" s="3">
        <f t="shared" si="0"/>
        <v>0</v>
      </c>
    </row>
    <row r="28" spans="1:7" ht="30" x14ac:dyDescent="0.25">
      <c r="A28" t="s">
        <v>8</v>
      </c>
      <c r="B28" t="s">
        <v>9</v>
      </c>
      <c r="C28" t="str">
        <f>IF('[1]Costing Pivot for BOQ'!$B27="-","-",'[1]Costing Pivot for BOQ'!$C27)</f>
        <v>6GK5991-1AF00-8GA0</v>
      </c>
      <c r="D28" s="1">
        <f>IF(C28="-",0,VLOOKUP(C28,'[1]Costing Pivot for BOQ'!$C:$E,D$2,FALSE))</f>
        <v>0</v>
      </c>
      <c r="E28" s="2" t="str">
        <f>IF(C28="-","-",VLOOKUP($C28,'[1]Part Numbers'!$B:$J,E$2,FALSE))</f>
        <v>SCALANCE X accessory; Active plug-in transceiver SFP991-1LD A; 1x 100 Mbit/s LC port, optical; single-mode optical up to max. 26 km</v>
      </c>
      <c r="F28" s="37">
        <f>IF(C28="-",0,VLOOKUP($C28,'[1]Part Numbers'!$B:$J,F$2,FALSE))</f>
        <v>8190</v>
      </c>
      <c r="G28" s="3">
        <f t="shared" si="0"/>
        <v>0</v>
      </c>
    </row>
    <row r="29" spans="1:7" x14ac:dyDescent="0.25">
      <c r="A29" t="s">
        <v>8</v>
      </c>
      <c r="B29" t="s">
        <v>9</v>
      </c>
      <c r="C29" t="str">
        <f>IF('[1]Costing Pivot for BOQ'!$B28="-","-",'[1]Costing Pivot for BOQ'!$C28)</f>
        <v>-</v>
      </c>
      <c r="D29" s="1">
        <f>IF(C29="-",0,VLOOKUP(C29,'[1]Costing Pivot for BOQ'!$C:$E,D$2,FALSE))</f>
        <v>0</v>
      </c>
      <c r="E29" s="2" t="str">
        <f>IF(C29="-","-",VLOOKUP($C29,'[1]Part Numbers'!$B:$J,E$2,FALSE))</f>
        <v>-</v>
      </c>
      <c r="F29" s="37">
        <f>IF(C29="-",0,VLOOKUP($C29,'[1]Part Numbers'!$B:$J,F$2,FALSE))</f>
        <v>0</v>
      </c>
      <c r="G29" s="3">
        <f t="shared" si="0"/>
        <v>0</v>
      </c>
    </row>
    <row r="30" spans="1:7" x14ac:dyDescent="0.25">
      <c r="A30" t="s">
        <v>8</v>
      </c>
      <c r="B30" t="s">
        <v>9</v>
      </c>
      <c r="C30" t="str">
        <f>IF('[1]Costing Pivot for BOQ'!$B29="-","-",'[1]Costing Pivot for BOQ'!$C29)</f>
        <v>-</v>
      </c>
      <c r="D30" s="1">
        <f>IF(C30="-",0,VLOOKUP(C30,'[1]Costing Pivot for BOQ'!$C:$E,D$2,FALSE))</f>
        <v>0</v>
      </c>
      <c r="E30" s="2" t="str">
        <f>IF(C30="-","-",VLOOKUP($C30,'[1]Part Numbers'!$B:$J,E$2,FALSE))</f>
        <v>-</v>
      </c>
      <c r="F30" s="37">
        <f>IF(C30="-",0,VLOOKUP($C30,'[1]Part Numbers'!$B:$J,F$2,FALSE))</f>
        <v>0</v>
      </c>
      <c r="G30" s="3">
        <f t="shared" si="0"/>
        <v>0</v>
      </c>
    </row>
    <row r="31" spans="1:7" x14ac:dyDescent="0.25">
      <c r="A31" t="s">
        <v>8</v>
      </c>
      <c r="B31" t="s">
        <v>9</v>
      </c>
      <c r="C31" t="str">
        <f>IF('[1]Costing Pivot for BOQ'!$B30="-","-",'[1]Costing Pivot for BOQ'!$C30)</f>
        <v>-</v>
      </c>
      <c r="D31" s="1">
        <f>IF(C31="-",0,VLOOKUP(C31,'[1]Costing Pivot for BOQ'!$C:$E,D$2,FALSE))</f>
        <v>0</v>
      </c>
      <c r="E31" s="2" t="str">
        <f>IF(C31="-","-",VLOOKUP($C31,'[1]Part Numbers'!$B:$J,E$2,FALSE))</f>
        <v>-</v>
      </c>
      <c r="F31" s="37">
        <f>IF(C31="-",0,VLOOKUP($C31,'[1]Part Numbers'!$B:$J,F$2,FALSE))</f>
        <v>0</v>
      </c>
      <c r="G31" s="3">
        <f t="shared" si="0"/>
        <v>0</v>
      </c>
    </row>
    <row r="32" spans="1:7" x14ac:dyDescent="0.25">
      <c r="A32" t="s">
        <v>8</v>
      </c>
      <c r="B32" t="s">
        <v>9</v>
      </c>
      <c r="C32" t="str">
        <f>IF('[1]Costing Pivot for BOQ'!$B31="-","-",'[1]Costing Pivot for BOQ'!$C31)</f>
        <v>-</v>
      </c>
      <c r="D32" s="1">
        <f>IF(C32="-",0,VLOOKUP(C32,'[1]Costing Pivot for BOQ'!$C:$E,D$2,FALSE))</f>
        <v>0</v>
      </c>
      <c r="E32" s="2" t="str">
        <f>IF(C32="-","-",VLOOKUP($C32,'[1]Part Numbers'!$B:$J,E$2,FALSE))</f>
        <v>-</v>
      </c>
      <c r="F32" s="37">
        <f>IF(C32="-",0,VLOOKUP($C32,'[1]Part Numbers'!$B:$J,F$2,FALSE))</f>
        <v>0</v>
      </c>
      <c r="G32" s="3">
        <f t="shared" si="0"/>
        <v>0</v>
      </c>
    </row>
    <row r="33" spans="1:7" x14ac:dyDescent="0.25">
      <c r="A33" t="s">
        <v>8</v>
      </c>
      <c r="B33" t="s">
        <v>9</v>
      </c>
      <c r="C33" t="str">
        <f>IF('[1]Costing Pivot for BOQ'!$B32="-","-",'[1]Costing Pivot for BOQ'!$C32)</f>
        <v>-</v>
      </c>
      <c r="D33" s="1">
        <f>IF(C33="-",0,VLOOKUP(C33,'[1]Costing Pivot for BOQ'!$C:$E,D$2,FALSE))</f>
        <v>0</v>
      </c>
      <c r="E33" s="2" t="str">
        <f>IF(C33="-","-",VLOOKUP($C33,'[1]Part Numbers'!$B:$J,E$2,FALSE))</f>
        <v>-</v>
      </c>
      <c r="F33" s="37">
        <f>IF(C33="-",0,VLOOKUP($C33,'[1]Part Numbers'!$B:$J,F$2,FALSE))</f>
        <v>0</v>
      </c>
      <c r="G33" s="3">
        <f t="shared" si="0"/>
        <v>0</v>
      </c>
    </row>
    <row r="34" spans="1:7" x14ac:dyDescent="0.25">
      <c r="A34" t="s">
        <v>8</v>
      </c>
      <c r="B34" t="s">
        <v>9</v>
      </c>
      <c r="C34" t="str">
        <f>IF('[1]Costing Pivot for BOQ'!$B33="-","-",'[1]Costing Pivot for BOQ'!$C33)</f>
        <v>-</v>
      </c>
      <c r="D34" s="1">
        <f>IF(C34="-",0,VLOOKUP(C34,'[1]Costing Pivot for BOQ'!$C:$E,D$2,FALSE))</f>
        <v>0</v>
      </c>
      <c r="E34" s="2" t="str">
        <f>IF(C34="-","-",VLOOKUP($C34,'[1]Part Numbers'!$B:$J,E$2,FALSE))</f>
        <v>-</v>
      </c>
      <c r="F34" s="37">
        <f>IF(C34="-",0,VLOOKUP($C34,'[1]Part Numbers'!$B:$J,F$2,FALSE))</f>
        <v>0</v>
      </c>
      <c r="G34" s="3">
        <f t="shared" si="0"/>
        <v>0</v>
      </c>
    </row>
    <row r="35" spans="1:7" x14ac:dyDescent="0.25">
      <c r="A35" t="s">
        <v>8</v>
      </c>
      <c r="B35" t="s">
        <v>9</v>
      </c>
      <c r="C35" t="str">
        <f>IF('[1]Costing Pivot for BOQ'!$B34="-","-",'[1]Costing Pivot for BOQ'!$C34)</f>
        <v>-</v>
      </c>
      <c r="D35" s="1">
        <f>IF(C35="-",0,VLOOKUP(C35,'[1]Costing Pivot for BOQ'!$C:$E,D$2,FALSE))</f>
        <v>0</v>
      </c>
      <c r="E35" s="2" t="str">
        <f>IF(C35="-","-",VLOOKUP($C35,'[1]Part Numbers'!$B:$J,E$2,FALSE))</f>
        <v>-</v>
      </c>
      <c r="F35" s="37">
        <f>IF(C35="-",0,VLOOKUP($C35,'[1]Part Numbers'!$B:$J,F$2,FALSE))</f>
        <v>0</v>
      </c>
      <c r="G35" s="3">
        <f t="shared" si="0"/>
        <v>0</v>
      </c>
    </row>
    <row r="36" spans="1:7" x14ac:dyDescent="0.25">
      <c r="A36" t="s">
        <v>8</v>
      </c>
      <c r="B36" t="s">
        <v>9</v>
      </c>
      <c r="C36" t="str">
        <f>IF('[1]Costing Pivot for BOQ'!$B35="-","-",'[1]Costing Pivot for BOQ'!$C35)</f>
        <v>-</v>
      </c>
      <c r="D36" s="1">
        <f>IF(C36="-",0,VLOOKUP(C36,'[1]Costing Pivot for BOQ'!$C:$E,D$2,FALSE))</f>
        <v>0</v>
      </c>
      <c r="E36" s="2" t="str">
        <f>IF(C36="-","-",VLOOKUP($C36,'[1]Part Numbers'!$B:$J,E$2,FALSE))</f>
        <v>-</v>
      </c>
      <c r="F36" s="37">
        <f>IF(C36="-",0,VLOOKUP($C36,'[1]Part Numbers'!$B:$J,F$2,FALSE))</f>
        <v>0</v>
      </c>
      <c r="G36" s="3">
        <f t="shared" si="0"/>
        <v>0</v>
      </c>
    </row>
    <row r="37" spans="1:7" x14ac:dyDescent="0.25">
      <c r="A37" t="s">
        <v>8</v>
      </c>
      <c r="B37" t="s">
        <v>9</v>
      </c>
      <c r="C37" t="str">
        <f>IF('[1]Costing Pivot for BOQ'!$B36="-","-",'[1]Costing Pivot for BOQ'!$C36)</f>
        <v>-</v>
      </c>
      <c r="D37" s="1">
        <f>IF(C37="-",0,VLOOKUP(C37,'[1]Costing Pivot for BOQ'!$C:$E,D$2,FALSE))</f>
        <v>0</v>
      </c>
      <c r="E37" s="2" t="str">
        <f>IF(C37="-","-",VLOOKUP($C37,'[1]Part Numbers'!$B:$J,E$2,FALSE))</f>
        <v>-</v>
      </c>
      <c r="F37" s="37">
        <f>IF(C37="-",0,VLOOKUP($C37,'[1]Part Numbers'!$B:$J,F$2,FALSE))</f>
        <v>0</v>
      </c>
      <c r="G37" s="3">
        <f t="shared" si="0"/>
        <v>0</v>
      </c>
    </row>
    <row r="38" spans="1:7" x14ac:dyDescent="0.25">
      <c r="A38" t="s">
        <v>8</v>
      </c>
      <c r="B38" t="s">
        <v>9</v>
      </c>
      <c r="C38" t="str">
        <f>IF('[1]Costing Pivot for BOQ'!$B37="-","-",'[1]Costing Pivot for BOQ'!$C37)</f>
        <v>-</v>
      </c>
      <c r="D38" s="1">
        <f>IF(C38="-",0,VLOOKUP(C38,'[1]Costing Pivot for BOQ'!$C:$E,D$2,FALSE))</f>
        <v>0</v>
      </c>
      <c r="E38" s="2" t="str">
        <f>IF(C38="-","-",VLOOKUP($C38,'[1]Part Numbers'!$B:$J,E$2,FALSE))</f>
        <v>-</v>
      </c>
      <c r="F38" s="37">
        <f>IF(C38="-",0,VLOOKUP($C38,'[1]Part Numbers'!$B:$J,F$2,FALSE))</f>
        <v>0</v>
      </c>
      <c r="G38" s="3">
        <f t="shared" si="0"/>
        <v>0</v>
      </c>
    </row>
    <row r="39" spans="1:7" x14ac:dyDescent="0.25">
      <c r="A39" t="s">
        <v>8</v>
      </c>
      <c r="B39" t="s">
        <v>9</v>
      </c>
      <c r="C39" t="str">
        <f>IF('[1]Costing Pivot for BOQ'!$B38="-","-",'[1]Costing Pivot for BOQ'!$C38)</f>
        <v>-</v>
      </c>
      <c r="D39" s="1">
        <f>IF(C39="-",0,VLOOKUP(C39,'[1]Costing Pivot for BOQ'!$C:$E,D$2,FALSE))</f>
        <v>0</v>
      </c>
      <c r="E39" s="2" t="str">
        <f>IF(C39="-","-",VLOOKUP($C39,'[1]Part Numbers'!$B:$J,E$2,FALSE))</f>
        <v>-</v>
      </c>
      <c r="F39" s="37">
        <f>IF(C39="-",0,VLOOKUP($C39,'[1]Part Numbers'!$B:$J,F$2,FALSE))</f>
        <v>0</v>
      </c>
      <c r="G39" s="3">
        <f t="shared" si="0"/>
        <v>0</v>
      </c>
    </row>
    <row r="40" spans="1:7" x14ac:dyDescent="0.25">
      <c r="A40" t="s">
        <v>8</v>
      </c>
      <c r="B40" t="s">
        <v>9</v>
      </c>
      <c r="C40" t="str">
        <f>IF('[1]Costing Pivot for BOQ'!$B39="-","-",'[1]Costing Pivot for BOQ'!$C39)</f>
        <v>-</v>
      </c>
      <c r="D40" s="1">
        <f>IF(C40="-",0,VLOOKUP(C40,'[1]Costing Pivot for BOQ'!$C:$E,D$2,FALSE))</f>
        <v>0</v>
      </c>
      <c r="E40" s="2" t="str">
        <f>IF(C40="-","-",VLOOKUP($C40,'[1]Part Numbers'!$B:$J,E$2,FALSE))</f>
        <v>-</v>
      </c>
      <c r="F40" s="37">
        <f>IF(C40="-",0,VLOOKUP($C40,'[1]Part Numbers'!$B:$J,F$2,FALSE))</f>
        <v>0</v>
      </c>
      <c r="G40" s="3">
        <f t="shared" si="0"/>
        <v>0</v>
      </c>
    </row>
    <row r="41" spans="1:7" x14ac:dyDescent="0.25">
      <c r="A41" t="s">
        <v>8</v>
      </c>
      <c r="B41" t="s">
        <v>9</v>
      </c>
      <c r="C41" t="str">
        <f>IF('[1]Costing Pivot for BOQ'!$B40="-","-",'[1]Costing Pivot for BOQ'!$C40)</f>
        <v>-</v>
      </c>
      <c r="D41" s="1">
        <f>IF(C41="-",0,VLOOKUP(C41,'[1]Costing Pivot for BOQ'!$C:$E,D$2,FALSE))</f>
        <v>0</v>
      </c>
      <c r="E41" s="2" t="str">
        <f>IF(C41="-","-",VLOOKUP($C41,'[1]Part Numbers'!$B:$J,E$2,FALSE))</f>
        <v>-</v>
      </c>
      <c r="F41" s="37">
        <f>IF(C41="-",0,VLOOKUP($C41,'[1]Part Numbers'!$B:$J,F$2,FALSE))</f>
        <v>0</v>
      </c>
      <c r="G41" s="3">
        <f t="shared" si="0"/>
        <v>0</v>
      </c>
    </row>
    <row r="42" spans="1:7" x14ac:dyDescent="0.25">
      <c r="A42" t="s">
        <v>8</v>
      </c>
      <c r="B42" t="s">
        <v>9</v>
      </c>
      <c r="C42" t="str">
        <f>IF('[1]Costing Pivot for BOQ'!$B41="-","-",'[1]Costing Pivot for BOQ'!$C41)</f>
        <v>-</v>
      </c>
      <c r="D42" s="1">
        <f>IF(C42="-",0,VLOOKUP(C42,'[1]Costing Pivot for BOQ'!$C:$E,D$2,FALSE))</f>
        <v>0</v>
      </c>
      <c r="E42" s="2" t="str">
        <f>IF(C42="-","-",VLOOKUP($C42,'[1]Part Numbers'!$B:$J,E$2,FALSE))</f>
        <v>-</v>
      </c>
      <c r="F42" s="37">
        <f>IF(C42="-",0,VLOOKUP($C42,'[1]Part Numbers'!$B:$J,F$2,FALSE))</f>
        <v>0</v>
      </c>
      <c r="G42" s="3">
        <f t="shared" si="0"/>
        <v>0</v>
      </c>
    </row>
    <row r="43" spans="1:7" x14ac:dyDescent="0.25">
      <c r="A43" t="s">
        <v>8</v>
      </c>
      <c r="B43" t="s">
        <v>9</v>
      </c>
      <c r="C43" t="str">
        <f>IF('[1]Costing Pivot for BOQ'!$B42="-","-",'[1]Costing Pivot for BOQ'!$C42)</f>
        <v>-</v>
      </c>
      <c r="D43" s="1">
        <f>IF(C43="-",0,VLOOKUP(C43,'[1]Costing Pivot for BOQ'!$C:$E,D$2,FALSE))</f>
        <v>0</v>
      </c>
      <c r="E43" s="2" t="str">
        <f>IF(C43="-","-",VLOOKUP($C43,'[1]Part Numbers'!$B:$J,E$2,FALSE))</f>
        <v>-</v>
      </c>
      <c r="F43" s="37">
        <f>IF(C43="-",0,VLOOKUP($C43,'[1]Part Numbers'!$B:$J,F$2,FALSE))</f>
        <v>0</v>
      </c>
      <c r="G43" s="3">
        <f t="shared" si="0"/>
        <v>0</v>
      </c>
    </row>
    <row r="44" spans="1:7" x14ac:dyDescent="0.25">
      <c r="A44" t="s">
        <v>8</v>
      </c>
      <c r="B44" t="s">
        <v>9</v>
      </c>
      <c r="C44" t="str">
        <f>IF('[1]Costing Pivot for BOQ'!$B43="-","-",'[1]Costing Pivot for BOQ'!$C43)</f>
        <v>-</v>
      </c>
      <c r="D44" s="1">
        <f>IF(C44="-",0,VLOOKUP(C44,'[1]Costing Pivot for BOQ'!$C:$E,D$2,FALSE))</f>
        <v>0</v>
      </c>
      <c r="E44" s="2" t="str">
        <f>IF(C44="-","-",VLOOKUP($C44,'[1]Part Numbers'!$B:$J,E$2,FALSE))</f>
        <v>-</v>
      </c>
      <c r="F44" s="37">
        <f>IF(C44="-",0,VLOOKUP($C44,'[1]Part Numbers'!$B:$J,F$2,FALSE))</f>
        <v>0</v>
      </c>
      <c r="G44" s="3">
        <f t="shared" si="0"/>
        <v>0</v>
      </c>
    </row>
    <row r="45" spans="1:7" x14ac:dyDescent="0.25">
      <c r="A45" t="s">
        <v>8</v>
      </c>
      <c r="B45" t="s">
        <v>9</v>
      </c>
      <c r="C45" t="str">
        <f>IF('[1]Costing Pivot for BOQ'!$B44="-","-",'[1]Costing Pivot for BOQ'!$C44)</f>
        <v>-</v>
      </c>
      <c r="D45" s="1">
        <f>IF(C45="-",0,VLOOKUP(C45,'[1]Costing Pivot for BOQ'!$C:$E,D$2,FALSE))</f>
        <v>0</v>
      </c>
      <c r="E45" s="2" t="str">
        <f>IF(C45="-","-",VLOOKUP($C45,'[1]Part Numbers'!$B:$J,E$2,FALSE))</f>
        <v>-</v>
      </c>
      <c r="F45" s="37">
        <f>IF(C45="-",0,VLOOKUP($C45,'[1]Part Numbers'!$B:$J,F$2,FALSE))</f>
        <v>0</v>
      </c>
      <c r="G45" s="3">
        <f t="shared" si="0"/>
        <v>0</v>
      </c>
    </row>
    <row r="46" spans="1:7" x14ac:dyDescent="0.25">
      <c r="A46" t="s">
        <v>8</v>
      </c>
      <c r="B46" t="s">
        <v>9</v>
      </c>
      <c r="C46" t="str">
        <f>IF('[1]Costing Pivot for BOQ'!$B45="-","-",'[1]Costing Pivot for BOQ'!$C45)</f>
        <v>-</v>
      </c>
      <c r="D46" s="1">
        <f>IF(C46="-",0,VLOOKUP(C46,'[1]Costing Pivot for BOQ'!$C:$E,D$2,FALSE))</f>
        <v>0</v>
      </c>
      <c r="E46" s="2" t="str">
        <f>IF(C46="-","-",VLOOKUP($C46,'[1]Part Numbers'!$B:$J,E$2,FALSE))</f>
        <v>-</v>
      </c>
      <c r="F46" s="37">
        <f>IF(C46="-",0,VLOOKUP($C46,'[1]Part Numbers'!$B:$J,F$2,FALSE))</f>
        <v>0</v>
      </c>
      <c r="G46" s="3">
        <f t="shared" si="0"/>
        <v>0</v>
      </c>
    </row>
    <row r="47" spans="1:7" x14ac:dyDescent="0.25">
      <c r="A47" t="s">
        <v>8</v>
      </c>
      <c r="B47" t="s">
        <v>9</v>
      </c>
      <c r="C47" t="str">
        <f>IF('[1]Costing Pivot for BOQ'!$B46="-","-",'[1]Costing Pivot for BOQ'!$C46)</f>
        <v>-</v>
      </c>
      <c r="D47" s="1">
        <f>IF(C47="-",0,VLOOKUP(C47,'[1]Costing Pivot for BOQ'!$C:$E,D$2,FALSE))</f>
        <v>0</v>
      </c>
      <c r="E47" s="2" t="str">
        <f>IF(C47="-","-",VLOOKUP($C47,'[1]Part Numbers'!$B:$J,E$2,FALSE))</f>
        <v>-</v>
      </c>
      <c r="F47" s="37">
        <f>IF(C47="-",0,VLOOKUP($C47,'[1]Part Numbers'!$B:$J,F$2,FALSE))</f>
        <v>0</v>
      </c>
      <c r="G47" s="3">
        <f t="shared" si="0"/>
        <v>0</v>
      </c>
    </row>
    <row r="48" spans="1:7" x14ac:dyDescent="0.25">
      <c r="A48" t="s">
        <v>8</v>
      </c>
      <c r="B48" t="s">
        <v>9</v>
      </c>
      <c r="C48" t="str">
        <f>IF('[1]Costing Pivot for BOQ'!$B47="-","-",'[1]Costing Pivot for BOQ'!$C47)</f>
        <v>-</v>
      </c>
      <c r="D48" s="1">
        <f>IF(C48="-",0,VLOOKUP(C48,'[1]Costing Pivot for BOQ'!$C:$E,D$2,FALSE))</f>
        <v>0</v>
      </c>
      <c r="E48" s="2" t="str">
        <f>IF(C48="-","-",VLOOKUP($C48,'[1]Part Numbers'!$B:$J,E$2,FALSE))</f>
        <v>-</v>
      </c>
      <c r="F48" s="37">
        <f>IF(C48="-",0,VLOOKUP($C48,'[1]Part Numbers'!$B:$J,F$2,FALSE))</f>
        <v>0</v>
      </c>
      <c r="G48" s="3">
        <f t="shared" si="0"/>
        <v>0</v>
      </c>
    </row>
    <row r="49" spans="1:7" x14ac:dyDescent="0.25">
      <c r="A49" t="s">
        <v>8</v>
      </c>
      <c r="B49" t="s">
        <v>9</v>
      </c>
      <c r="C49" t="str">
        <f>IF('[1]Costing Pivot for BOQ'!$B48="-","-",'[1]Costing Pivot for BOQ'!$C48)</f>
        <v>-</v>
      </c>
      <c r="D49" s="1">
        <f>IF(C49="-",0,VLOOKUP(C49,'[1]Costing Pivot for BOQ'!$C:$E,D$2,FALSE))</f>
        <v>0</v>
      </c>
      <c r="E49" s="2" t="str">
        <f>IF(C49="-","-",VLOOKUP($C49,'[1]Part Numbers'!$B:$J,E$2,FALSE))</f>
        <v>-</v>
      </c>
      <c r="F49" s="37">
        <f>IF(C49="-",0,VLOOKUP($C49,'[1]Part Numbers'!$B:$J,F$2,FALSE))</f>
        <v>0</v>
      </c>
      <c r="G49" s="3">
        <f t="shared" si="0"/>
        <v>0</v>
      </c>
    </row>
    <row r="50" spans="1:7" x14ac:dyDescent="0.25">
      <c r="A50" t="s">
        <v>8</v>
      </c>
      <c r="B50" t="s">
        <v>9</v>
      </c>
      <c r="C50" t="str">
        <f>IF('[1]Costing Pivot for BOQ'!$B49="-","-",'[1]Costing Pivot for BOQ'!$C49)</f>
        <v>-</v>
      </c>
      <c r="D50" s="1">
        <f>IF(C50="-",0,VLOOKUP(C50,'[1]Costing Pivot for BOQ'!$C:$E,D$2,FALSE))</f>
        <v>0</v>
      </c>
      <c r="E50" s="2" t="str">
        <f>IF(C50="-","-",VLOOKUP($C50,'[1]Part Numbers'!$B:$J,E$2,FALSE))</f>
        <v>-</v>
      </c>
      <c r="F50" s="37">
        <f>IF(C50="-",0,VLOOKUP($C50,'[1]Part Numbers'!$B:$J,F$2,FALSE))</f>
        <v>0</v>
      </c>
      <c r="G50" s="3">
        <f t="shared" si="0"/>
        <v>0</v>
      </c>
    </row>
    <row r="51" spans="1:7" x14ac:dyDescent="0.25">
      <c r="A51" t="s">
        <v>8</v>
      </c>
      <c r="B51" t="s">
        <v>9</v>
      </c>
      <c r="C51" t="str">
        <f>IF('[1]Costing Pivot for BOQ'!$B50="-","-",'[1]Costing Pivot for BOQ'!$C50)</f>
        <v>-</v>
      </c>
      <c r="D51" s="1">
        <f>IF(C51="-",0,VLOOKUP(C51,'[1]Costing Pivot for BOQ'!$C:$E,D$2,FALSE))</f>
        <v>0</v>
      </c>
      <c r="E51" s="2" t="str">
        <f>IF(C51="-","-",VLOOKUP($C51,'[1]Part Numbers'!$B:$J,E$2,FALSE))</f>
        <v>-</v>
      </c>
      <c r="F51" s="37">
        <f>IF(C51="-",0,VLOOKUP($C51,'[1]Part Numbers'!$B:$J,F$2,FALSE))</f>
        <v>0</v>
      </c>
      <c r="G51" s="3">
        <f t="shared" si="0"/>
        <v>0</v>
      </c>
    </row>
    <row r="52" spans="1:7" x14ac:dyDescent="0.25">
      <c r="A52" t="s">
        <v>8</v>
      </c>
      <c r="B52" t="s">
        <v>9</v>
      </c>
      <c r="C52" t="str">
        <f>IF('[1]Costing Pivot for BOQ'!$B51="-","-",'[1]Costing Pivot for BOQ'!$C51)</f>
        <v>-</v>
      </c>
      <c r="D52" s="1">
        <f>IF(C52="-",0,VLOOKUP(C52,'[1]Costing Pivot for BOQ'!$C:$E,D$2,FALSE))</f>
        <v>0</v>
      </c>
      <c r="E52" s="2" t="str">
        <f>IF(C52="-","-",VLOOKUP($C52,'[1]Part Numbers'!$B:$J,E$2,FALSE))</f>
        <v>-</v>
      </c>
      <c r="F52" s="37">
        <f>IF(C52="-",0,VLOOKUP($C52,'[1]Part Numbers'!$B:$J,F$2,FALSE))</f>
        <v>0</v>
      </c>
      <c r="G52" s="3">
        <f t="shared" si="0"/>
        <v>0</v>
      </c>
    </row>
    <row r="53" spans="1:7" x14ac:dyDescent="0.25">
      <c r="A53" t="s">
        <v>8</v>
      </c>
      <c r="B53" t="s">
        <v>9</v>
      </c>
      <c r="C53" t="str">
        <f>IF('[1]Costing Pivot for BOQ'!$B52="-","-",'[1]Costing Pivot for BOQ'!$C52)</f>
        <v>-</v>
      </c>
      <c r="D53" s="1">
        <f>IF(C53="-",0,VLOOKUP(C53,'[1]Costing Pivot for BOQ'!$C:$E,D$2,FALSE))</f>
        <v>0</v>
      </c>
      <c r="E53" s="2" t="str">
        <f>IF(C53="-","-",VLOOKUP($C53,'[1]Part Numbers'!$B:$J,E$2,FALSE))</f>
        <v>-</v>
      </c>
      <c r="F53" s="37">
        <f>IF(C53="-",0,VLOOKUP($C53,'[1]Part Numbers'!$B:$J,F$2,FALSE))</f>
        <v>0</v>
      </c>
      <c r="G53" s="3">
        <f t="shared" si="0"/>
        <v>0</v>
      </c>
    </row>
    <row r="54" spans="1:7" x14ac:dyDescent="0.25">
      <c r="A54" t="s">
        <v>8</v>
      </c>
      <c r="B54" t="s">
        <v>9</v>
      </c>
      <c r="C54" t="str">
        <f>IF('[1]Costing Pivot for BOQ'!$B53="-","-",'[1]Costing Pivot for BOQ'!$C53)</f>
        <v>-</v>
      </c>
      <c r="D54" s="1">
        <f>IF(C54="-",0,VLOOKUP(C54,'[1]Costing Pivot for BOQ'!$C:$E,D$2,FALSE))</f>
        <v>0</v>
      </c>
      <c r="E54" s="2" t="str">
        <f>IF(C54="-","-",VLOOKUP($C54,'[1]Part Numbers'!$B:$J,E$2,FALSE))</f>
        <v>-</v>
      </c>
      <c r="F54" s="37">
        <f>IF(C54="-",0,VLOOKUP($C54,'[1]Part Numbers'!$B:$J,F$2,FALSE))</f>
        <v>0</v>
      </c>
      <c r="G54" s="3">
        <f t="shared" si="0"/>
        <v>0</v>
      </c>
    </row>
    <row r="55" spans="1:7" x14ac:dyDescent="0.25">
      <c r="A55" t="s">
        <v>8</v>
      </c>
      <c r="B55" t="s">
        <v>9</v>
      </c>
      <c r="C55" t="str">
        <f>IF('[1]Costing Pivot for BOQ'!$B54="-","-",'[1]Costing Pivot for BOQ'!$C54)</f>
        <v>-</v>
      </c>
      <c r="D55" s="1">
        <f>IF(C55="-",0,VLOOKUP(C55,'[1]Costing Pivot for BOQ'!$C:$E,D$2,FALSE))</f>
        <v>0</v>
      </c>
      <c r="E55" s="2" t="str">
        <f>IF(C55="-","-",VLOOKUP($C55,'[1]Part Numbers'!$B:$J,E$2,FALSE))</f>
        <v>-</v>
      </c>
      <c r="F55" s="37">
        <f>IF(C55="-",0,VLOOKUP($C55,'[1]Part Numbers'!$B:$J,F$2,FALSE))</f>
        <v>0</v>
      </c>
      <c r="G55" s="3">
        <f t="shared" si="0"/>
        <v>0</v>
      </c>
    </row>
    <row r="56" spans="1:7" x14ac:dyDescent="0.25">
      <c r="A56" t="s">
        <v>8</v>
      </c>
      <c r="B56" t="s">
        <v>9</v>
      </c>
      <c r="C56" t="str">
        <f>IF('[1]Costing Pivot for BOQ'!$B55="-","-",'[1]Costing Pivot for BOQ'!$C55)</f>
        <v>-</v>
      </c>
      <c r="D56" s="1">
        <f>IF(C56="-",0,VLOOKUP(C56,'[1]Costing Pivot for BOQ'!$C:$E,D$2,FALSE))</f>
        <v>0</v>
      </c>
      <c r="E56" s="2" t="str">
        <f>IF(C56="-","-",VLOOKUP($C56,'[1]Part Numbers'!$B:$J,E$2,FALSE))</f>
        <v>-</v>
      </c>
      <c r="F56" s="37">
        <f>IF(C56="-",0,VLOOKUP($C56,'[1]Part Numbers'!$B:$J,F$2,FALSE))</f>
        <v>0</v>
      </c>
      <c r="G56" s="3">
        <f t="shared" si="0"/>
        <v>0</v>
      </c>
    </row>
    <row r="57" spans="1:7" x14ac:dyDescent="0.25">
      <c r="A57" t="s">
        <v>8</v>
      </c>
      <c r="B57" t="s">
        <v>9</v>
      </c>
      <c r="C57" t="str">
        <f>IF('[1]Costing Pivot for BOQ'!$B56="-","-",'[1]Costing Pivot for BOQ'!$C56)</f>
        <v>-</v>
      </c>
      <c r="D57" s="1">
        <f>IF(C57="-",0,VLOOKUP(C57,'[1]Costing Pivot for BOQ'!$C:$E,D$2,FALSE))</f>
        <v>0</v>
      </c>
      <c r="E57" s="2" t="str">
        <f>IF(C57="-","-",VLOOKUP($C57,'[1]Part Numbers'!$B:$J,E$2,FALSE))</f>
        <v>-</v>
      </c>
      <c r="F57" s="37">
        <f>IF(C57="-",0,VLOOKUP($C57,'[1]Part Numbers'!$B:$J,F$2,FALSE))</f>
        <v>0</v>
      </c>
      <c r="G57" s="3">
        <f t="shared" si="0"/>
        <v>0</v>
      </c>
    </row>
    <row r="58" spans="1:7" x14ac:dyDescent="0.25">
      <c r="A58" t="s">
        <v>8</v>
      </c>
      <c r="B58" t="s">
        <v>9</v>
      </c>
      <c r="C58" t="str">
        <f>IF('[1]Costing Pivot for BOQ'!$B57="-","-",'[1]Costing Pivot for BOQ'!$C57)</f>
        <v>-</v>
      </c>
      <c r="D58" s="1">
        <f>IF(C58="-",0,VLOOKUP(C58,'[1]Costing Pivot for BOQ'!$C:$E,D$2,FALSE))</f>
        <v>0</v>
      </c>
      <c r="E58" s="2" t="str">
        <f>IF(C58="-","-",VLOOKUP($C58,'[1]Part Numbers'!$B:$J,E$2,FALSE))</f>
        <v>-</v>
      </c>
      <c r="F58" s="37">
        <f>IF(C58="-",0,VLOOKUP($C58,'[1]Part Numbers'!$B:$J,F$2,FALSE))</f>
        <v>0</v>
      </c>
      <c r="G58" s="3">
        <f t="shared" si="0"/>
        <v>0</v>
      </c>
    </row>
    <row r="59" spans="1:7" x14ac:dyDescent="0.25">
      <c r="A59" t="s">
        <v>8</v>
      </c>
      <c r="B59" t="s">
        <v>9</v>
      </c>
      <c r="C59" t="str">
        <f>IF('[1]Costing Pivot for BOQ'!$B58="-","-",'[1]Costing Pivot for BOQ'!$C58)</f>
        <v>-</v>
      </c>
      <c r="D59" s="1">
        <f>IF(C59="-",0,VLOOKUP(C59,'[1]Costing Pivot for BOQ'!$C:$E,D$2,FALSE))</f>
        <v>0</v>
      </c>
      <c r="E59" s="2" t="str">
        <f>IF(C59="-","-",VLOOKUP($C59,'[1]Part Numbers'!$B:$J,E$2,FALSE))</f>
        <v>-</v>
      </c>
      <c r="F59" s="37">
        <f>IF(C59="-",0,VLOOKUP($C59,'[1]Part Numbers'!$B:$J,F$2,FALSE))</f>
        <v>0</v>
      </c>
      <c r="G59" s="3">
        <f t="shared" si="0"/>
        <v>0</v>
      </c>
    </row>
    <row r="60" spans="1:7" x14ac:dyDescent="0.25">
      <c r="A60" t="s">
        <v>8</v>
      </c>
      <c r="B60" t="s">
        <v>9</v>
      </c>
      <c r="C60" t="str">
        <f>IF('[1]Costing Pivot for BOQ'!$B59="-","-",'[1]Costing Pivot for BOQ'!$C59)</f>
        <v>-</v>
      </c>
      <c r="D60" s="1">
        <f>IF(C60="-",0,VLOOKUP(C60,'[1]Costing Pivot for BOQ'!$C:$E,D$2,FALSE))</f>
        <v>0</v>
      </c>
      <c r="E60" s="2" t="str">
        <f>IF(C60="-","-",VLOOKUP($C60,'[1]Part Numbers'!$B:$J,E$2,FALSE))</f>
        <v>-</v>
      </c>
      <c r="F60" s="37">
        <f>IF(C60="-",0,VLOOKUP($C60,'[1]Part Numbers'!$B:$J,F$2,FALSE))</f>
        <v>0</v>
      </c>
      <c r="G60" s="3">
        <f t="shared" si="0"/>
        <v>0</v>
      </c>
    </row>
    <row r="61" spans="1:7" x14ac:dyDescent="0.25">
      <c r="A61" t="s">
        <v>8</v>
      </c>
      <c r="B61" t="s">
        <v>9</v>
      </c>
      <c r="C61" t="str">
        <f>IF('[1]Costing Pivot for BOQ'!$B60="-","-",'[1]Costing Pivot for BOQ'!$C60)</f>
        <v>-</v>
      </c>
      <c r="D61" s="1">
        <f>IF(C61="-",0,VLOOKUP(C61,'[1]Costing Pivot for BOQ'!$C:$E,D$2,FALSE))</f>
        <v>0</v>
      </c>
      <c r="E61" s="2" t="str">
        <f>IF(C61="-","-",VLOOKUP($C61,'[1]Part Numbers'!$B:$J,E$2,FALSE))</f>
        <v>-</v>
      </c>
      <c r="F61" s="37">
        <f>IF(C61="-",0,VLOOKUP($C61,'[1]Part Numbers'!$B:$J,F$2,FALSE))</f>
        <v>0</v>
      </c>
      <c r="G61" s="3">
        <f t="shared" si="0"/>
        <v>0</v>
      </c>
    </row>
    <row r="62" spans="1:7" x14ac:dyDescent="0.25">
      <c r="A62" t="s">
        <v>8</v>
      </c>
      <c r="B62" t="s">
        <v>9</v>
      </c>
      <c r="C62" t="str">
        <f>IF('[1]Costing Pivot for BOQ'!$B61="-","-",'[1]Costing Pivot for BOQ'!$C61)</f>
        <v>-</v>
      </c>
      <c r="D62" s="1">
        <f>IF(C62="-",0,VLOOKUP(C62,'[1]Costing Pivot for BOQ'!$C:$E,D$2,FALSE))</f>
        <v>0</v>
      </c>
      <c r="E62" s="2" t="str">
        <f>IF(C62="-","-",VLOOKUP($C62,'[1]Part Numbers'!$B:$J,E$2,FALSE))</f>
        <v>-</v>
      </c>
      <c r="F62" s="37">
        <f>IF(C62="-",0,VLOOKUP($C62,'[1]Part Numbers'!$B:$J,F$2,FALSE))</f>
        <v>0</v>
      </c>
      <c r="G62" s="3">
        <f t="shared" si="0"/>
        <v>0</v>
      </c>
    </row>
    <row r="63" spans="1:7" x14ac:dyDescent="0.25">
      <c r="A63" t="s">
        <v>8</v>
      </c>
      <c r="B63" t="s">
        <v>9</v>
      </c>
      <c r="C63" t="str">
        <f>IF('[1]Costing Pivot for BOQ'!$B62="-","-",'[1]Costing Pivot for BOQ'!$C62)</f>
        <v>-</v>
      </c>
      <c r="D63" s="1">
        <f>IF(C63="-",0,VLOOKUP(C63,'[1]Costing Pivot for BOQ'!$C:$E,D$2,FALSE))</f>
        <v>0</v>
      </c>
      <c r="E63" s="2" t="str">
        <f>IF(C63="-","-",VLOOKUP($C63,'[1]Part Numbers'!$B:$J,E$2,FALSE))</f>
        <v>-</v>
      </c>
      <c r="F63" s="37">
        <f>IF(C63="-",0,VLOOKUP($C63,'[1]Part Numbers'!$B:$J,F$2,FALSE))</f>
        <v>0</v>
      </c>
      <c r="G63" s="3">
        <f t="shared" si="0"/>
        <v>0</v>
      </c>
    </row>
    <row r="64" spans="1:7" x14ac:dyDescent="0.25">
      <c r="A64" t="s">
        <v>8</v>
      </c>
      <c r="B64" t="s">
        <v>9</v>
      </c>
      <c r="C64" t="str">
        <f>IF('[1]Costing Pivot for BOQ'!$B63="-","-",'[1]Costing Pivot for BOQ'!$C63)</f>
        <v>-</v>
      </c>
      <c r="D64" s="1">
        <f>IF(C64="-",0,VLOOKUP(C64,'[1]Costing Pivot for BOQ'!$C:$E,D$2,FALSE))</f>
        <v>0</v>
      </c>
      <c r="E64" s="2" t="str">
        <f>IF(C64="-","-",VLOOKUP($C64,'[1]Part Numbers'!$B:$J,E$2,FALSE))</f>
        <v>-</v>
      </c>
      <c r="F64" s="37">
        <f>IF(C64="-",0,VLOOKUP($C64,'[1]Part Numbers'!$B:$J,F$2,FALSE))</f>
        <v>0</v>
      </c>
      <c r="G64" s="3">
        <f t="shared" si="0"/>
        <v>0</v>
      </c>
    </row>
    <row r="65" spans="1:7" x14ac:dyDescent="0.25">
      <c r="A65" t="s">
        <v>8</v>
      </c>
      <c r="B65" t="s">
        <v>9</v>
      </c>
      <c r="C65" t="str">
        <f>IF('[1]Costing Pivot for BOQ'!$B64="-","-",'[1]Costing Pivot for BOQ'!$C64)</f>
        <v>-</v>
      </c>
      <c r="D65" s="1">
        <f>IF(C65="-",0,VLOOKUP(C65,'[1]Costing Pivot for BOQ'!$C:$E,D$2,FALSE))</f>
        <v>0</v>
      </c>
      <c r="E65" s="2" t="str">
        <f>IF(C65="-","-",VLOOKUP($C65,'[1]Part Numbers'!$B:$J,E$2,FALSE))</f>
        <v>-</v>
      </c>
      <c r="F65" s="37">
        <f>IF(C65="-",0,VLOOKUP($C65,'[1]Part Numbers'!$B:$J,F$2,FALSE))</f>
        <v>0</v>
      </c>
      <c r="G65" s="3">
        <f t="shared" si="0"/>
        <v>0</v>
      </c>
    </row>
    <row r="66" spans="1:7" x14ac:dyDescent="0.25">
      <c r="A66" t="s">
        <v>8</v>
      </c>
      <c r="B66" t="s">
        <v>9</v>
      </c>
      <c r="C66" t="str">
        <f>IF('[1]Costing Pivot for BOQ'!$B65="-","-",'[1]Costing Pivot for BOQ'!$C65)</f>
        <v>-</v>
      </c>
      <c r="D66" s="1">
        <f>IF(C66="-",0,VLOOKUP(C66,'[1]Costing Pivot for BOQ'!$C:$E,D$2,FALSE))</f>
        <v>0</v>
      </c>
      <c r="E66" s="2" t="str">
        <f>IF(C66="-","-",VLOOKUP($C66,'[1]Part Numbers'!$B:$J,E$2,FALSE))</f>
        <v>-</v>
      </c>
      <c r="F66" s="37">
        <f>IF(C66="-",0,VLOOKUP($C66,'[1]Part Numbers'!$B:$J,F$2,FALSE))</f>
        <v>0</v>
      </c>
      <c r="G66" s="3">
        <f t="shared" si="0"/>
        <v>0</v>
      </c>
    </row>
    <row r="67" spans="1:7" x14ac:dyDescent="0.25">
      <c r="A67" t="s">
        <v>8</v>
      </c>
      <c r="B67" t="s">
        <v>9</v>
      </c>
      <c r="C67" t="str">
        <f>IF('[1]Costing Pivot for BOQ'!$B66="-","-",'[1]Costing Pivot for BOQ'!$C66)</f>
        <v>-</v>
      </c>
      <c r="D67" s="1">
        <f>IF(C67="-",0,VLOOKUP(C67,'[1]Costing Pivot for BOQ'!$C:$E,D$2,FALSE))</f>
        <v>0</v>
      </c>
      <c r="E67" s="2" t="str">
        <f>IF(C67="-","-",VLOOKUP($C67,'[1]Part Numbers'!$B:$J,E$2,FALSE))</f>
        <v>-</v>
      </c>
      <c r="F67" s="37">
        <f>IF(C67="-",0,VLOOKUP($C67,'[1]Part Numbers'!$B:$J,F$2,FALSE))</f>
        <v>0</v>
      </c>
      <c r="G67" s="3">
        <f t="shared" si="0"/>
        <v>0</v>
      </c>
    </row>
    <row r="68" spans="1:7" x14ac:dyDescent="0.25">
      <c r="A68" t="s">
        <v>8</v>
      </c>
      <c r="B68" t="s">
        <v>9</v>
      </c>
      <c r="C68" t="str">
        <f>IF('[1]Costing Pivot for BOQ'!$B67="-","-",'[1]Costing Pivot for BOQ'!$C67)</f>
        <v>-</v>
      </c>
      <c r="D68" s="1">
        <f>IF(C68="-",0,VLOOKUP(C68,'[1]Costing Pivot for BOQ'!$C:$E,D$2,FALSE))</f>
        <v>0</v>
      </c>
      <c r="E68" s="2" t="str">
        <f>IF(C68="-","-",VLOOKUP($C68,'[1]Part Numbers'!$B:$J,E$2,FALSE))</f>
        <v>-</v>
      </c>
      <c r="F68" s="37">
        <f>IF(C68="-",0,VLOOKUP($C68,'[1]Part Numbers'!$B:$J,F$2,FALSE))</f>
        <v>0</v>
      </c>
      <c r="G68" s="3">
        <f t="shared" si="0"/>
        <v>0</v>
      </c>
    </row>
    <row r="69" spans="1:7" x14ac:dyDescent="0.25">
      <c r="A69" t="s">
        <v>8</v>
      </c>
      <c r="B69" t="s">
        <v>9</v>
      </c>
      <c r="C69" t="str">
        <f>IF('[1]Costing Pivot for BOQ'!$B68="-","-",'[1]Costing Pivot for BOQ'!$C68)</f>
        <v>-</v>
      </c>
      <c r="D69" s="1">
        <f>IF(C69="-",0,VLOOKUP(C69,'[1]Costing Pivot for BOQ'!$C:$E,D$2,FALSE))</f>
        <v>0</v>
      </c>
      <c r="E69" s="2" t="str">
        <f>IF(C69="-","-",VLOOKUP($C69,'[1]Part Numbers'!$B:$J,E$2,FALSE))</f>
        <v>-</v>
      </c>
      <c r="F69" s="37">
        <f>IF(C69="-",0,VLOOKUP($C69,'[1]Part Numbers'!$B:$J,F$2,FALSE))</f>
        <v>0</v>
      </c>
      <c r="G69" s="3">
        <f t="shared" si="0"/>
        <v>0</v>
      </c>
    </row>
    <row r="70" spans="1:7" x14ac:dyDescent="0.25">
      <c r="A70" t="s">
        <v>8</v>
      </c>
      <c r="B70" t="s">
        <v>9</v>
      </c>
      <c r="C70" t="str">
        <f>IF('[1]Costing Pivot for BOQ'!$B69="-","-",'[1]Costing Pivot for BOQ'!$C69)</f>
        <v>-</v>
      </c>
      <c r="D70" s="1">
        <f>IF(C70="-",0,VLOOKUP(C70,'[1]Costing Pivot for BOQ'!$C:$E,D$2,FALSE))</f>
        <v>0</v>
      </c>
      <c r="E70" s="2" t="str">
        <f>IF(C70="-","-",VLOOKUP($C70,'[1]Part Numbers'!$B:$J,E$2,FALSE))</f>
        <v>-</v>
      </c>
      <c r="F70" s="37">
        <f>IF(C70="-",0,VLOOKUP($C70,'[1]Part Numbers'!$B:$J,F$2,FALSE))</f>
        <v>0</v>
      </c>
      <c r="G70" s="3">
        <f t="shared" ref="G70:G133" si="1">F70*D70</f>
        <v>0</v>
      </c>
    </row>
    <row r="71" spans="1:7" x14ac:dyDescent="0.25">
      <c r="A71" t="s">
        <v>8</v>
      </c>
      <c r="B71" t="s">
        <v>9</v>
      </c>
      <c r="C71" t="str">
        <f>IF('[1]Costing Pivot for BOQ'!$B70="-","-",'[1]Costing Pivot for BOQ'!$C70)</f>
        <v>-</v>
      </c>
      <c r="D71" s="1">
        <f>IF(C71="-",0,VLOOKUP(C71,'[1]Costing Pivot for BOQ'!$C:$E,D$2,FALSE))</f>
        <v>0</v>
      </c>
      <c r="E71" s="2" t="str">
        <f>IF(C71="-","-",VLOOKUP($C71,'[1]Part Numbers'!$B:$J,E$2,FALSE))</f>
        <v>-</v>
      </c>
      <c r="F71" s="37">
        <f>IF(C71="-",0,VLOOKUP($C71,'[1]Part Numbers'!$B:$J,F$2,FALSE))</f>
        <v>0</v>
      </c>
      <c r="G71" s="3">
        <f t="shared" si="1"/>
        <v>0</v>
      </c>
    </row>
    <row r="72" spans="1:7" x14ac:dyDescent="0.25">
      <c r="A72" t="s">
        <v>8</v>
      </c>
      <c r="B72" t="s">
        <v>9</v>
      </c>
      <c r="C72" t="str">
        <f>IF('[1]Costing Pivot for BOQ'!$B71="-","-",'[1]Costing Pivot for BOQ'!$C71)</f>
        <v>-</v>
      </c>
      <c r="D72" s="1">
        <f>IF(C72="-",0,VLOOKUP(C72,'[1]Costing Pivot for BOQ'!$C:$E,D$2,FALSE))</f>
        <v>0</v>
      </c>
      <c r="E72" s="2" t="str">
        <f>IF(C72="-","-",VLOOKUP($C72,'[1]Part Numbers'!$B:$J,E$2,FALSE))</f>
        <v>-</v>
      </c>
      <c r="F72" s="37">
        <f>IF(C72="-",0,VLOOKUP($C72,'[1]Part Numbers'!$B:$J,F$2,FALSE))</f>
        <v>0</v>
      </c>
      <c r="G72" s="3">
        <f t="shared" si="1"/>
        <v>0</v>
      </c>
    </row>
    <row r="73" spans="1:7" x14ac:dyDescent="0.25">
      <c r="A73" t="s">
        <v>8</v>
      </c>
      <c r="B73" t="s">
        <v>9</v>
      </c>
      <c r="C73" t="str">
        <f>IF('[1]Costing Pivot for BOQ'!$B72="-","-",'[1]Costing Pivot for BOQ'!$C72)</f>
        <v>-</v>
      </c>
      <c r="D73" s="1">
        <f>IF(C73="-",0,VLOOKUP(C73,'[1]Costing Pivot for BOQ'!$C:$E,D$2,FALSE))</f>
        <v>0</v>
      </c>
      <c r="E73" s="2" t="str">
        <f>IF(C73="-","-",VLOOKUP($C73,'[1]Part Numbers'!$B:$J,E$2,FALSE))</f>
        <v>-</v>
      </c>
      <c r="F73" s="37">
        <f>IF(C73="-",0,VLOOKUP($C73,'[1]Part Numbers'!$B:$J,F$2,FALSE))</f>
        <v>0</v>
      </c>
      <c r="G73" s="3">
        <f t="shared" si="1"/>
        <v>0</v>
      </c>
    </row>
    <row r="74" spans="1:7" x14ac:dyDescent="0.25">
      <c r="A74" t="s">
        <v>8</v>
      </c>
      <c r="B74" t="s">
        <v>9</v>
      </c>
      <c r="C74" t="str">
        <f>IF('[1]Costing Pivot for BOQ'!$B73="-","-",'[1]Costing Pivot for BOQ'!$C73)</f>
        <v>-</v>
      </c>
      <c r="D74" s="1">
        <f>IF(C74="-",0,VLOOKUP(C74,'[1]Costing Pivot for BOQ'!$C:$E,D$2,FALSE))</f>
        <v>0</v>
      </c>
      <c r="E74" s="2" t="str">
        <f>IF(C74="-","-",VLOOKUP($C74,'[1]Part Numbers'!$B:$J,E$2,FALSE))</f>
        <v>-</v>
      </c>
      <c r="F74" s="37">
        <f>IF(C74="-",0,VLOOKUP($C74,'[1]Part Numbers'!$B:$J,F$2,FALSE))</f>
        <v>0</v>
      </c>
      <c r="G74" s="3">
        <f t="shared" si="1"/>
        <v>0</v>
      </c>
    </row>
    <row r="75" spans="1:7" x14ac:dyDescent="0.25">
      <c r="A75" t="s">
        <v>8</v>
      </c>
      <c r="B75" t="s">
        <v>9</v>
      </c>
      <c r="C75" t="str">
        <f>IF('[1]Costing Pivot for BOQ'!$B74="-","-",'[1]Costing Pivot for BOQ'!$C74)</f>
        <v>-</v>
      </c>
      <c r="D75" s="1">
        <f>IF(C75="-",0,VLOOKUP(C75,'[1]Costing Pivot for BOQ'!$C:$E,D$2,FALSE))</f>
        <v>0</v>
      </c>
      <c r="E75" s="2" t="str">
        <f>IF(C75="-","-",VLOOKUP($C75,'[1]Part Numbers'!$B:$J,E$2,FALSE))</f>
        <v>-</v>
      </c>
      <c r="F75" s="37">
        <f>IF(C75="-",0,VLOOKUP($C75,'[1]Part Numbers'!$B:$J,F$2,FALSE))</f>
        <v>0</v>
      </c>
      <c r="G75" s="3">
        <f t="shared" si="1"/>
        <v>0</v>
      </c>
    </row>
    <row r="76" spans="1:7" x14ac:dyDescent="0.25">
      <c r="A76" t="s">
        <v>8</v>
      </c>
      <c r="B76" t="s">
        <v>9</v>
      </c>
      <c r="C76" t="str">
        <f>IF('[1]Costing Pivot for BOQ'!$B75="-","-",'[1]Costing Pivot for BOQ'!$C75)</f>
        <v>-</v>
      </c>
      <c r="D76" s="1">
        <f>IF(C76="-",0,VLOOKUP(C76,'[1]Costing Pivot for BOQ'!$C:$E,D$2,FALSE))</f>
        <v>0</v>
      </c>
      <c r="E76" s="2" t="str">
        <f>IF(C76="-","-",VLOOKUP($C76,'[1]Part Numbers'!$B:$J,E$2,FALSE))</f>
        <v>-</v>
      </c>
      <c r="F76" s="37">
        <f>IF(C76="-",0,VLOOKUP($C76,'[1]Part Numbers'!$B:$J,F$2,FALSE))</f>
        <v>0</v>
      </c>
      <c r="G76" s="3">
        <f t="shared" si="1"/>
        <v>0</v>
      </c>
    </row>
    <row r="77" spans="1:7" x14ac:dyDescent="0.25">
      <c r="A77" t="s">
        <v>8</v>
      </c>
      <c r="B77" t="s">
        <v>9</v>
      </c>
      <c r="C77" t="str">
        <f>IF('[1]Costing Pivot for BOQ'!$B76="-","-",'[1]Costing Pivot for BOQ'!$C76)</f>
        <v>-</v>
      </c>
      <c r="D77" s="1">
        <f>IF(C77="-",0,VLOOKUP(C77,'[1]Costing Pivot for BOQ'!$C:$E,D$2,FALSE))</f>
        <v>0</v>
      </c>
      <c r="E77" s="2" t="str">
        <f>IF(C77="-","-",VLOOKUP($C77,'[1]Part Numbers'!$B:$J,E$2,FALSE))</f>
        <v>-</v>
      </c>
      <c r="F77" s="37">
        <f>IF(C77="-",0,VLOOKUP($C77,'[1]Part Numbers'!$B:$J,F$2,FALSE))</f>
        <v>0</v>
      </c>
      <c r="G77" s="3">
        <f t="shared" si="1"/>
        <v>0</v>
      </c>
    </row>
    <row r="78" spans="1:7" x14ac:dyDescent="0.25">
      <c r="A78" t="s">
        <v>8</v>
      </c>
      <c r="B78" t="s">
        <v>9</v>
      </c>
      <c r="C78" t="str">
        <f>IF('[1]Costing Pivot for BOQ'!$B77="-","-",'[1]Costing Pivot for BOQ'!$C77)</f>
        <v>-</v>
      </c>
      <c r="D78" s="1">
        <f>IF(C78="-",0,VLOOKUP(C78,'[1]Costing Pivot for BOQ'!$C:$E,D$2,FALSE))</f>
        <v>0</v>
      </c>
      <c r="E78" s="2" t="str">
        <f>IF(C78="-","-",VLOOKUP($C78,'[1]Part Numbers'!$B:$J,E$2,FALSE))</f>
        <v>-</v>
      </c>
      <c r="F78" s="37">
        <f>IF(C78="-",0,VLOOKUP($C78,'[1]Part Numbers'!$B:$J,F$2,FALSE))</f>
        <v>0</v>
      </c>
      <c r="G78" s="3">
        <f t="shared" si="1"/>
        <v>0</v>
      </c>
    </row>
    <row r="79" spans="1:7" x14ac:dyDescent="0.25">
      <c r="A79" t="s">
        <v>8</v>
      </c>
      <c r="B79" t="s">
        <v>9</v>
      </c>
      <c r="C79" t="str">
        <f>IF('[1]Costing Pivot for BOQ'!$B78="-","-",'[1]Costing Pivot for BOQ'!$C78)</f>
        <v>-</v>
      </c>
      <c r="D79" s="1">
        <f>IF(C79="-",0,VLOOKUP(C79,'[1]Costing Pivot for BOQ'!$C:$E,D$2,FALSE))</f>
        <v>0</v>
      </c>
      <c r="E79" s="2" t="str">
        <f>IF(C79="-","-",VLOOKUP($C79,'[1]Part Numbers'!$B:$J,E$2,FALSE))</f>
        <v>-</v>
      </c>
      <c r="F79" s="37">
        <f>IF(C79="-",0,VLOOKUP($C79,'[1]Part Numbers'!$B:$J,F$2,FALSE))</f>
        <v>0</v>
      </c>
      <c r="G79" s="3">
        <f t="shared" si="1"/>
        <v>0</v>
      </c>
    </row>
    <row r="80" spans="1:7" x14ac:dyDescent="0.25">
      <c r="A80" t="s">
        <v>8</v>
      </c>
      <c r="B80" t="s">
        <v>9</v>
      </c>
      <c r="C80" t="str">
        <f>IF('[1]Costing Pivot for BOQ'!$B79="-","-",'[1]Costing Pivot for BOQ'!$C79)</f>
        <v>-</v>
      </c>
      <c r="D80" s="1">
        <f>IF(C80="-",0,VLOOKUP(C80,'[1]Costing Pivot for BOQ'!$C:$E,D$2,FALSE))</f>
        <v>0</v>
      </c>
      <c r="E80" s="2" t="str">
        <f>IF(C80="-","-",VLOOKUP($C80,'[1]Part Numbers'!$B:$J,E$2,FALSE))</f>
        <v>-</v>
      </c>
      <c r="F80" s="37">
        <f>IF(C80="-",0,VLOOKUP($C80,'[1]Part Numbers'!$B:$J,F$2,FALSE))</f>
        <v>0</v>
      </c>
      <c r="G80" s="3">
        <f t="shared" si="1"/>
        <v>0</v>
      </c>
    </row>
    <row r="81" spans="1:7" x14ac:dyDescent="0.25">
      <c r="A81" t="s">
        <v>8</v>
      </c>
      <c r="B81" t="s">
        <v>9</v>
      </c>
      <c r="C81" t="str">
        <f>IF('[1]Costing Pivot for BOQ'!$B80="-","-",'[1]Costing Pivot for BOQ'!$C80)</f>
        <v>-</v>
      </c>
      <c r="D81" s="1">
        <f>IF(C81="-",0,VLOOKUP(C81,'[1]Costing Pivot for BOQ'!$C:$E,D$2,FALSE))</f>
        <v>0</v>
      </c>
      <c r="E81" s="2" t="str">
        <f>IF(C81="-","-",VLOOKUP($C81,'[1]Part Numbers'!$B:$J,E$2,FALSE))</f>
        <v>-</v>
      </c>
      <c r="F81" s="37">
        <f>IF(C81="-",0,VLOOKUP($C81,'[1]Part Numbers'!$B:$J,F$2,FALSE))</f>
        <v>0</v>
      </c>
      <c r="G81" s="3">
        <f t="shared" si="1"/>
        <v>0</v>
      </c>
    </row>
    <row r="82" spans="1:7" x14ac:dyDescent="0.25">
      <c r="A82" t="s">
        <v>8</v>
      </c>
      <c r="B82" t="s">
        <v>9</v>
      </c>
      <c r="C82" t="str">
        <f>IF('[1]Costing Pivot for BOQ'!$B81="-","-",'[1]Costing Pivot for BOQ'!$C81)</f>
        <v>-</v>
      </c>
      <c r="D82" s="1">
        <f>IF(C82="-",0,VLOOKUP(C82,'[1]Costing Pivot for BOQ'!$C:$E,D$2,FALSE))</f>
        <v>0</v>
      </c>
      <c r="E82" s="2" t="str">
        <f>IF(C82="-","-",VLOOKUP($C82,'[1]Part Numbers'!$B:$J,E$2,FALSE))</f>
        <v>-</v>
      </c>
      <c r="F82" s="37">
        <f>IF(C82="-",0,VLOOKUP($C82,'[1]Part Numbers'!$B:$J,F$2,FALSE))</f>
        <v>0</v>
      </c>
      <c r="G82" s="3">
        <f t="shared" si="1"/>
        <v>0</v>
      </c>
    </row>
    <row r="83" spans="1:7" x14ac:dyDescent="0.25">
      <c r="A83" t="s">
        <v>8</v>
      </c>
      <c r="B83" t="s">
        <v>9</v>
      </c>
      <c r="C83" t="str">
        <f>IF('[1]Costing Pivot for BOQ'!$B82="-","-",'[1]Costing Pivot for BOQ'!$C82)</f>
        <v>-</v>
      </c>
      <c r="D83" s="1">
        <f>IF(C83="-",0,VLOOKUP(C83,'[1]Costing Pivot for BOQ'!$C:$E,D$2,FALSE))</f>
        <v>0</v>
      </c>
      <c r="E83" s="2" t="str">
        <f>IF(C83="-","-",VLOOKUP($C83,'[1]Part Numbers'!$B:$J,E$2,FALSE))</f>
        <v>-</v>
      </c>
      <c r="F83" s="37">
        <f>IF(C83="-",0,VLOOKUP($C83,'[1]Part Numbers'!$B:$J,F$2,FALSE))</f>
        <v>0</v>
      </c>
      <c r="G83" s="3">
        <f t="shared" si="1"/>
        <v>0</v>
      </c>
    </row>
    <row r="84" spans="1:7" x14ac:dyDescent="0.25">
      <c r="A84" t="s">
        <v>8</v>
      </c>
      <c r="B84" t="s">
        <v>9</v>
      </c>
      <c r="C84" t="str">
        <f>IF('[1]Costing Pivot for BOQ'!$B83="-","-",'[1]Costing Pivot for BOQ'!$C83)</f>
        <v>-</v>
      </c>
      <c r="D84" s="1">
        <f>IF(C84="-",0,VLOOKUP(C84,'[1]Costing Pivot for BOQ'!$C:$E,D$2,FALSE))</f>
        <v>0</v>
      </c>
      <c r="E84" s="2" t="str">
        <f>IF(C84="-","-",VLOOKUP($C84,'[1]Part Numbers'!$B:$J,E$2,FALSE))</f>
        <v>-</v>
      </c>
      <c r="F84" s="37">
        <f>IF(C84="-",0,VLOOKUP($C84,'[1]Part Numbers'!$B:$J,F$2,FALSE))</f>
        <v>0</v>
      </c>
      <c r="G84" s="3">
        <f t="shared" si="1"/>
        <v>0</v>
      </c>
    </row>
    <row r="85" spans="1:7" x14ac:dyDescent="0.25">
      <c r="A85" t="s">
        <v>8</v>
      </c>
      <c r="B85" t="s">
        <v>9</v>
      </c>
      <c r="C85" t="str">
        <f>IF('[1]Costing Pivot for BOQ'!$B84="-","-",'[1]Costing Pivot for BOQ'!$C84)</f>
        <v>-</v>
      </c>
      <c r="D85" s="1">
        <f>IF(C85="-",0,VLOOKUP(C85,'[1]Costing Pivot for BOQ'!$C:$E,D$2,FALSE))</f>
        <v>0</v>
      </c>
      <c r="E85" s="2" t="str">
        <f>IF(C85="-","-",VLOOKUP($C85,'[1]Part Numbers'!$B:$J,E$2,FALSE))</f>
        <v>-</v>
      </c>
      <c r="F85" s="37">
        <f>IF(C85="-",0,VLOOKUP($C85,'[1]Part Numbers'!$B:$J,F$2,FALSE))</f>
        <v>0</v>
      </c>
      <c r="G85" s="3">
        <f t="shared" si="1"/>
        <v>0</v>
      </c>
    </row>
    <row r="86" spans="1:7" x14ac:dyDescent="0.25">
      <c r="A86" t="s">
        <v>8</v>
      </c>
      <c r="B86" t="s">
        <v>9</v>
      </c>
      <c r="C86" t="str">
        <f>IF('[1]Costing Pivot for BOQ'!$B85="-","-",'[1]Costing Pivot for BOQ'!$C85)</f>
        <v>-</v>
      </c>
      <c r="D86" s="1">
        <f>IF(C86="-",0,VLOOKUP(C86,'[1]Costing Pivot for BOQ'!$C:$E,D$2,FALSE))</f>
        <v>0</v>
      </c>
      <c r="E86" s="2" t="str">
        <f>IF(C86="-","-",VLOOKUP($C86,'[1]Part Numbers'!$B:$J,E$2,FALSE))</f>
        <v>-</v>
      </c>
      <c r="F86" s="37">
        <f>IF(C86="-",0,VLOOKUP($C86,'[1]Part Numbers'!$B:$J,F$2,FALSE))</f>
        <v>0</v>
      </c>
      <c r="G86" s="3">
        <f t="shared" si="1"/>
        <v>0</v>
      </c>
    </row>
    <row r="87" spans="1:7" x14ac:dyDescent="0.25">
      <c r="A87" t="s">
        <v>8</v>
      </c>
      <c r="B87" t="s">
        <v>9</v>
      </c>
      <c r="C87" t="str">
        <f>IF('[1]Costing Pivot for BOQ'!$B86="-","-",'[1]Costing Pivot for BOQ'!$C86)</f>
        <v>-</v>
      </c>
      <c r="D87" s="1">
        <f>IF(C87="-",0,VLOOKUP(C87,'[1]Costing Pivot for BOQ'!$C:$E,D$2,FALSE))</f>
        <v>0</v>
      </c>
      <c r="E87" s="2" t="str">
        <f>IF(C87="-","-",VLOOKUP($C87,'[1]Part Numbers'!$B:$J,E$2,FALSE))</f>
        <v>-</v>
      </c>
      <c r="F87" s="37">
        <f>IF(C87="-",0,VLOOKUP($C87,'[1]Part Numbers'!$B:$J,F$2,FALSE))</f>
        <v>0</v>
      </c>
      <c r="G87" s="3">
        <f t="shared" si="1"/>
        <v>0</v>
      </c>
    </row>
    <row r="88" spans="1:7" x14ac:dyDescent="0.25">
      <c r="A88" t="s">
        <v>8</v>
      </c>
      <c r="B88" t="s">
        <v>9</v>
      </c>
      <c r="C88" t="str">
        <f>IF('[1]Costing Pivot for BOQ'!$B87="-","-",'[1]Costing Pivot for BOQ'!$C87)</f>
        <v>-</v>
      </c>
      <c r="D88" s="1">
        <f>IF(C88="-",0,VLOOKUP(C88,'[1]Costing Pivot for BOQ'!$C:$E,D$2,FALSE))</f>
        <v>0</v>
      </c>
      <c r="E88" s="2" t="str">
        <f>IF(C88="-","-",VLOOKUP($C88,'[1]Part Numbers'!$B:$J,E$2,FALSE))</f>
        <v>-</v>
      </c>
      <c r="F88" s="37">
        <f>IF(C88="-",0,VLOOKUP($C88,'[1]Part Numbers'!$B:$J,F$2,FALSE))</f>
        <v>0</v>
      </c>
      <c r="G88" s="3">
        <f t="shared" si="1"/>
        <v>0</v>
      </c>
    </row>
    <row r="89" spans="1:7" x14ac:dyDescent="0.25">
      <c r="A89" t="s">
        <v>8</v>
      </c>
      <c r="B89" t="s">
        <v>9</v>
      </c>
      <c r="C89" t="str">
        <f>IF('[1]Costing Pivot for BOQ'!$B88="-","-",'[1]Costing Pivot for BOQ'!$C88)</f>
        <v>-</v>
      </c>
      <c r="D89" s="1">
        <f>IF(C89="-",0,VLOOKUP(C89,'[1]Costing Pivot for BOQ'!$C:$E,D$2,FALSE))</f>
        <v>0</v>
      </c>
      <c r="E89" s="2" t="str">
        <f>IF(C89="-","-",VLOOKUP($C89,'[1]Part Numbers'!$B:$J,E$2,FALSE))</f>
        <v>-</v>
      </c>
      <c r="F89" s="37">
        <f>IF(C89="-",0,VLOOKUP($C89,'[1]Part Numbers'!$B:$J,F$2,FALSE))</f>
        <v>0</v>
      </c>
      <c r="G89" s="3">
        <f t="shared" si="1"/>
        <v>0</v>
      </c>
    </row>
    <row r="90" spans="1:7" x14ac:dyDescent="0.25">
      <c r="A90" t="s">
        <v>8</v>
      </c>
      <c r="B90" t="s">
        <v>9</v>
      </c>
      <c r="C90" t="str">
        <f>IF('[1]Costing Pivot for BOQ'!$B89="-","-",'[1]Costing Pivot for BOQ'!$C89)</f>
        <v>-</v>
      </c>
      <c r="D90" s="1">
        <f>IF(C90="-",0,VLOOKUP(C90,'[1]Costing Pivot for BOQ'!$C:$E,D$2,FALSE))</f>
        <v>0</v>
      </c>
      <c r="E90" s="2" t="str">
        <f>IF(C90="-","-",VLOOKUP($C90,'[1]Part Numbers'!$B:$J,E$2,FALSE))</f>
        <v>-</v>
      </c>
      <c r="F90" s="37">
        <f>IF(C90="-",0,VLOOKUP($C90,'[1]Part Numbers'!$B:$J,F$2,FALSE))</f>
        <v>0</v>
      </c>
      <c r="G90" s="3">
        <f t="shared" si="1"/>
        <v>0</v>
      </c>
    </row>
    <row r="91" spans="1:7" x14ac:dyDescent="0.25">
      <c r="A91" t="s">
        <v>8</v>
      </c>
      <c r="B91" t="s">
        <v>9</v>
      </c>
      <c r="C91" t="str">
        <f>IF('[1]Costing Pivot for BOQ'!$B90="-","-",'[1]Costing Pivot for BOQ'!$C90)</f>
        <v>-</v>
      </c>
      <c r="D91" s="1">
        <f>IF(C91="-",0,VLOOKUP(C91,'[1]Costing Pivot for BOQ'!$C:$E,D$2,FALSE))</f>
        <v>0</v>
      </c>
      <c r="E91" s="2" t="str">
        <f>IF(C91="-","-",VLOOKUP($C91,'[1]Part Numbers'!$B:$J,E$2,FALSE))</f>
        <v>-</v>
      </c>
      <c r="F91" s="37">
        <f>IF(C91="-",0,VLOOKUP($C91,'[1]Part Numbers'!$B:$J,F$2,FALSE))</f>
        <v>0</v>
      </c>
      <c r="G91" s="3">
        <f t="shared" si="1"/>
        <v>0</v>
      </c>
    </row>
    <row r="92" spans="1:7" x14ac:dyDescent="0.25">
      <c r="A92" t="s">
        <v>8</v>
      </c>
      <c r="B92" t="s">
        <v>9</v>
      </c>
      <c r="C92" t="str">
        <f>IF('[1]Costing Pivot for BOQ'!$B91="-","-",'[1]Costing Pivot for BOQ'!$C91)</f>
        <v>-</v>
      </c>
      <c r="D92" s="1">
        <f>IF(C92="-",0,VLOOKUP(C92,'[1]Costing Pivot for BOQ'!$C:$E,D$2,FALSE))</f>
        <v>0</v>
      </c>
      <c r="E92" s="2" t="str">
        <f>IF(C92="-","-",VLOOKUP($C92,'[1]Part Numbers'!$B:$J,E$2,FALSE))</f>
        <v>-</v>
      </c>
      <c r="F92" s="37">
        <f>IF(C92="-",0,VLOOKUP($C92,'[1]Part Numbers'!$B:$J,F$2,FALSE))</f>
        <v>0</v>
      </c>
      <c r="G92" s="3">
        <f t="shared" si="1"/>
        <v>0</v>
      </c>
    </row>
    <row r="93" spans="1:7" x14ac:dyDescent="0.25">
      <c r="A93" t="s">
        <v>8</v>
      </c>
      <c r="B93" t="s">
        <v>9</v>
      </c>
      <c r="C93" t="str">
        <f>IF('[1]Costing Pivot for BOQ'!$B92="-","-",'[1]Costing Pivot for BOQ'!$C92)</f>
        <v>-</v>
      </c>
      <c r="D93" s="1">
        <f>IF(C93="-",0,VLOOKUP(C93,'[1]Costing Pivot for BOQ'!$C:$E,D$2,FALSE))</f>
        <v>0</v>
      </c>
      <c r="E93" s="2" t="str">
        <f>IF(C93="-","-",VLOOKUP($C93,'[1]Part Numbers'!$B:$J,E$2,FALSE))</f>
        <v>-</v>
      </c>
      <c r="F93" s="37">
        <f>IF(C93="-",0,VLOOKUP($C93,'[1]Part Numbers'!$B:$J,F$2,FALSE))</f>
        <v>0</v>
      </c>
      <c r="G93" s="3">
        <f t="shared" si="1"/>
        <v>0</v>
      </c>
    </row>
    <row r="94" spans="1:7" x14ac:dyDescent="0.25">
      <c r="A94" t="s">
        <v>8</v>
      </c>
      <c r="B94" t="s">
        <v>9</v>
      </c>
      <c r="C94" t="str">
        <f>IF('[1]Costing Pivot for BOQ'!$B93="-","-",'[1]Costing Pivot for BOQ'!$C93)</f>
        <v>-</v>
      </c>
      <c r="D94" s="1">
        <f>IF(C94="-",0,VLOOKUP(C94,'[1]Costing Pivot for BOQ'!$C:$E,D$2,FALSE))</f>
        <v>0</v>
      </c>
      <c r="E94" s="2" t="str">
        <f>IF(C94="-","-",VLOOKUP($C94,'[1]Part Numbers'!$B:$J,E$2,FALSE))</f>
        <v>-</v>
      </c>
      <c r="F94" s="37">
        <f>IF(C94="-",0,VLOOKUP($C94,'[1]Part Numbers'!$B:$J,F$2,FALSE))</f>
        <v>0</v>
      </c>
      <c r="G94" s="3">
        <f t="shared" si="1"/>
        <v>0</v>
      </c>
    </row>
    <row r="95" spans="1:7" x14ac:dyDescent="0.25">
      <c r="A95" t="s">
        <v>8</v>
      </c>
      <c r="B95" t="s">
        <v>9</v>
      </c>
      <c r="C95" t="str">
        <f>IF('[1]Costing Pivot for BOQ'!$B94="-","-",'[1]Costing Pivot for BOQ'!$C94)</f>
        <v>-</v>
      </c>
      <c r="D95" s="1">
        <f>IF(C95="-",0,VLOOKUP(C95,'[1]Costing Pivot for BOQ'!$C:$E,D$2,FALSE))</f>
        <v>0</v>
      </c>
      <c r="E95" s="2" t="str">
        <f>IF(C95="-","-",VLOOKUP($C95,'[1]Part Numbers'!$B:$J,E$2,FALSE))</f>
        <v>-</v>
      </c>
      <c r="F95" s="37">
        <f>IF(C95="-",0,VLOOKUP($C95,'[1]Part Numbers'!$B:$J,F$2,FALSE))</f>
        <v>0</v>
      </c>
      <c r="G95" s="3">
        <f t="shared" si="1"/>
        <v>0</v>
      </c>
    </row>
    <row r="96" spans="1:7" x14ac:dyDescent="0.25">
      <c r="A96" t="s">
        <v>8</v>
      </c>
      <c r="B96" t="s">
        <v>9</v>
      </c>
      <c r="C96" t="str">
        <f>IF('[1]Costing Pivot for BOQ'!$B95="-","-",'[1]Costing Pivot for BOQ'!$C95)</f>
        <v>-</v>
      </c>
      <c r="D96" s="1">
        <f>IF(C96="-",0,VLOOKUP(C96,'[1]Costing Pivot for BOQ'!$C:$E,D$2,FALSE))</f>
        <v>0</v>
      </c>
      <c r="E96" s="2" t="str">
        <f>IF(C96="-","-",VLOOKUP($C96,'[1]Part Numbers'!$B:$J,E$2,FALSE))</f>
        <v>-</v>
      </c>
      <c r="F96" s="37">
        <f>IF(C96="-",0,VLOOKUP($C96,'[1]Part Numbers'!$B:$J,F$2,FALSE))</f>
        <v>0</v>
      </c>
      <c r="G96" s="3">
        <f t="shared" si="1"/>
        <v>0</v>
      </c>
    </row>
    <row r="97" spans="1:7" x14ac:dyDescent="0.25">
      <c r="A97" t="s">
        <v>8</v>
      </c>
      <c r="B97" t="s">
        <v>9</v>
      </c>
      <c r="C97" t="str">
        <f>IF('[1]Costing Pivot for BOQ'!$B96="-","-",'[1]Costing Pivot for BOQ'!$C96)</f>
        <v>-</v>
      </c>
      <c r="D97" s="1">
        <f>IF(C97="-",0,VLOOKUP(C97,'[1]Costing Pivot for BOQ'!$C:$E,D$2,FALSE))</f>
        <v>0</v>
      </c>
      <c r="E97" s="2" t="str">
        <f>IF(C97="-","-",VLOOKUP($C97,'[1]Part Numbers'!$B:$J,E$2,FALSE))</f>
        <v>-</v>
      </c>
      <c r="F97" s="37">
        <f>IF(C97="-",0,VLOOKUP($C97,'[1]Part Numbers'!$B:$J,F$2,FALSE))</f>
        <v>0</v>
      </c>
      <c r="G97" s="3">
        <f t="shared" si="1"/>
        <v>0</v>
      </c>
    </row>
    <row r="98" spans="1:7" x14ac:dyDescent="0.25">
      <c r="A98" t="s">
        <v>8</v>
      </c>
      <c r="B98" t="s">
        <v>9</v>
      </c>
      <c r="C98" t="str">
        <f>IF('[1]Costing Pivot for BOQ'!$B97="-","-",'[1]Costing Pivot for BOQ'!$C97)</f>
        <v>-</v>
      </c>
      <c r="D98" s="1">
        <f>IF(C98="-",0,VLOOKUP(C98,'[1]Costing Pivot for BOQ'!$C:$E,D$2,FALSE))</f>
        <v>0</v>
      </c>
      <c r="E98" s="2" t="str">
        <f>IF(C98="-","-",VLOOKUP($C98,'[1]Part Numbers'!$B:$J,E$2,FALSE))</f>
        <v>-</v>
      </c>
      <c r="F98" s="37">
        <f>IF(C98="-",0,VLOOKUP($C98,'[1]Part Numbers'!$B:$J,F$2,FALSE))</f>
        <v>0</v>
      </c>
      <c r="G98" s="3">
        <f t="shared" si="1"/>
        <v>0</v>
      </c>
    </row>
    <row r="99" spans="1:7" x14ac:dyDescent="0.25">
      <c r="A99" t="s">
        <v>8</v>
      </c>
      <c r="B99" t="s">
        <v>9</v>
      </c>
      <c r="C99" t="str">
        <f>IF('[1]Costing Pivot for BOQ'!$B98="-","-",'[1]Costing Pivot for BOQ'!$C98)</f>
        <v>-</v>
      </c>
      <c r="D99" s="1">
        <f>IF(C99="-",0,VLOOKUP(C99,'[1]Costing Pivot for BOQ'!$C:$E,D$2,FALSE))</f>
        <v>0</v>
      </c>
      <c r="E99" s="2" t="str">
        <f>IF(C99="-","-",VLOOKUP($C99,'[1]Part Numbers'!$B:$J,E$2,FALSE))</f>
        <v>-</v>
      </c>
      <c r="F99" s="37">
        <f>IF(C99="-",0,VLOOKUP($C99,'[1]Part Numbers'!$B:$J,F$2,FALSE))</f>
        <v>0</v>
      </c>
      <c r="G99" s="3">
        <f t="shared" si="1"/>
        <v>0</v>
      </c>
    </row>
    <row r="100" spans="1:7" x14ac:dyDescent="0.25">
      <c r="A100" t="s">
        <v>8</v>
      </c>
      <c r="B100" t="s">
        <v>9</v>
      </c>
      <c r="C100" t="str">
        <f>IF('[1]Costing Pivot for BOQ'!$B99="-","-",'[1]Costing Pivot for BOQ'!$C99)</f>
        <v>-</v>
      </c>
      <c r="D100" s="1">
        <f>IF(C100="-",0,VLOOKUP(C100,'[1]Costing Pivot for BOQ'!$C:$E,D$2,FALSE))</f>
        <v>0</v>
      </c>
      <c r="E100" s="2" t="str">
        <f>IF(C100="-","-",VLOOKUP($C100,'[1]Part Numbers'!$B:$J,E$2,FALSE))</f>
        <v>-</v>
      </c>
      <c r="F100" s="37">
        <f>IF(C100="-",0,VLOOKUP($C100,'[1]Part Numbers'!$B:$J,F$2,FALSE))</f>
        <v>0</v>
      </c>
      <c r="G100" s="3">
        <f t="shared" si="1"/>
        <v>0</v>
      </c>
    </row>
    <row r="101" spans="1:7" x14ac:dyDescent="0.25">
      <c r="A101" t="s">
        <v>8</v>
      </c>
      <c r="B101" t="s">
        <v>9</v>
      </c>
      <c r="C101" t="str">
        <f>IF('[1]Costing Pivot for BOQ'!$B100="-","-",'[1]Costing Pivot for BOQ'!$C100)</f>
        <v>-</v>
      </c>
      <c r="D101" s="1">
        <f>IF(C101="-",0,VLOOKUP(C101,'[1]Costing Pivot for BOQ'!$C:$E,D$2,FALSE))</f>
        <v>0</v>
      </c>
      <c r="E101" s="2" t="str">
        <f>IF(C101="-","-",VLOOKUP($C101,'[1]Part Numbers'!$B:$J,E$2,FALSE))</f>
        <v>-</v>
      </c>
      <c r="F101" s="37">
        <f>IF(C101="-",0,VLOOKUP($C101,'[1]Part Numbers'!$B:$J,F$2,FALSE))</f>
        <v>0</v>
      </c>
      <c r="G101" s="3">
        <f t="shared" si="1"/>
        <v>0</v>
      </c>
    </row>
    <row r="102" spans="1:7" x14ac:dyDescent="0.25">
      <c r="A102" t="s">
        <v>8</v>
      </c>
      <c r="B102" t="s">
        <v>9</v>
      </c>
      <c r="C102" t="str">
        <f>IF('[1]Costing Pivot for BOQ'!$B101="-","-",'[1]Costing Pivot for BOQ'!$C101)</f>
        <v>-</v>
      </c>
      <c r="D102" s="1">
        <f>IF(C102="-",0,VLOOKUP(C102,'[1]Costing Pivot for BOQ'!$C:$E,D$2,FALSE))</f>
        <v>0</v>
      </c>
      <c r="E102" s="2" t="str">
        <f>IF(C102="-","-",VLOOKUP($C102,'[1]Part Numbers'!$B:$J,E$2,FALSE))</f>
        <v>-</v>
      </c>
      <c r="F102" s="37">
        <f>IF(C102="-",0,VLOOKUP($C102,'[1]Part Numbers'!$B:$J,F$2,FALSE))</f>
        <v>0</v>
      </c>
      <c r="G102" s="3">
        <f t="shared" si="1"/>
        <v>0</v>
      </c>
    </row>
    <row r="103" spans="1:7" x14ac:dyDescent="0.25">
      <c r="A103" t="s">
        <v>8</v>
      </c>
      <c r="B103" t="s">
        <v>9</v>
      </c>
      <c r="C103" t="str">
        <f>IF('[1]Costing Pivot for BOQ'!$B102="-","-",'[1]Costing Pivot for BOQ'!$C102)</f>
        <v>-</v>
      </c>
      <c r="D103" s="1">
        <f>IF(C103="-",0,VLOOKUP(C103,'[1]Costing Pivot for BOQ'!$C:$E,D$2,FALSE))</f>
        <v>0</v>
      </c>
      <c r="E103" s="2" t="str">
        <f>IF(C103="-","-",VLOOKUP($C103,'[1]Part Numbers'!$B:$J,E$2,FALSE))</f>
        <v>-</v>
      </c>
      <c r="F103" s="37">
        <f>IF(C103="-",0,VLOOKUP($C103,'[1]Part Numbers'!$B:$J,F$2,FALSE))</f>
        <v>0</v>
      </c>
      <c r="G103" s="3">
        <f t="shared" si="1"/>
        <v>0</v>
      </c>
    </row>
    <row r="104" spans="1:7" x14ac:dyDescent="0.25">
      <c r="A104" t="s">
        <v>8</v>
      </c>
      <c r="B104" t="s">
        <v>9</v>
      </c>
      <c r="C104" t="str">
        <f>IF('[1]Costing Pivot for BOQ'!$B103="-","-",'[1]Costing Pivot for BOQ'!$C103)</f>
        <v>-</v>
      </c>
      <c r="D104" s="1">
        <f>IF(C104="-",0,VLOOKUP(C104,'[1]Costing Pivot for BOQ'!$C:$E,D$2,FALSE))</f>
        <v>0</v>
      </c>
      <c r="E104" s="2" t="str">
        <f>IF(C104="-","-",VLOOKUP($C104,'[1]Part Numbers'!$B:$J,E$2,FALSE))</f>
        <v>-</v>
      </c>
      <c r="F104" s="37">
        <f>IF(C104="-",0,VLOOKUP($C104,'[1]Part Numbers'!$B:$J,F$2,FALSE))</f>
        <v>0</v>
      </c>
      <c r="G104" s="3">
        <f t="shared" si="1"/>
        <v>0</v>
      </c>
    </row>
    <row r="105" spans="1:7" x14ac:dyDescent="0.25">
      <c r="A105" t="s">
        <v>8</v>
      </c>
      <c r="B105" t="s">
        <v>9</v>
      </c>
      <c r="C105" t="str">
        <f>IF('[1]Costing Pivot for BOQ'!$B104="-","-",'[1]Costing Pivot for BOQ'!$C104)</f>
        <v>-</v>
      </c>
      <c r="D105" s="1">
        <f>IF(C105="-",0,VLOOKUP(C105,'[1]Costing Pivot for BOQ'!$C:$E,D$2,FALSE))</f>
        <v>0</v>
      </c>
      <c r="E105" s="2" t="str">
        <f>IF(C105="-","-",VLOOKUP($C105,'[1]Part Numbers'!$B:$J,E$2,FALSE))</f>
        <v>-</v>
      </c>
      <c r="F105" s="37">
        <f>IF(C105="-",0,VLOOKUP($C105,'[1]Part Numbers'!$B:$J,F$2,FALSE))</f>
        <v>0</v>
      </c>
      <c r="G105" s="3">
        <f t="shared" si="1"/>
        <v>0</v>
      </c>
    </row>
    <row r="106" spans="1:7" x14ac:dyDescent="0.25">
      <c r="A106" t="s">
        <v>8</v>
      </c>
      <c r="B106" t="s">
        <v>9</v>
      </c>
      <c r="C106" t="str">
        <f>IF('[1]Costing Pivot for BOQ'!$B105="-","-",'[1]Costing Pivot for BOQ'!$C105)</f>
        <v>-</v>
      </c>
      <c r="D106" s="1">
        <f>IF(C106="-",0,VLOOKUP(C106,'[1]Costing Pivot for BOQ'!$C:$E,D$2,FALSE))</f>
        <v>0</v>
      </c>
      <c r="E106" s="2" t="str">
        <f>IF(C106="-","-",VLOOKUP($C106,'[1]Part Numbers'!$B:$J,E$2,FALSE))</f>
        <v>-</v>
      </c>
      <c r="F106" s="37">
        <f>IF(C106="-",0,VLOOKUP($C106,'[1]Part Numbers'!$B:$J,F$2,FALSE))</f>
        <v>0</v>
      </c>
      <c r="G106" s="3">
        <f t="shared" si="1"/>
        <v>0</v>
      </c>
    </row>
    <row r="107" spans="1:7" x14ac:dyDescent="0.25">
      <c r="A107" t="s">
        <v>8</v>
      </c>
      <c r="B107" t="s">
        <v>9</v>
      </c>
      <c r="C107" t="str">
        <f>IF('[1]Costing Pivot for BOQ'!$B106="-","-",'[1]Costing Pivot for BOQ'!$C106)</f>
        <v>-</v>
      </c>
      <c r="D107" s="1">
        <f>IF(C107="-",0,VLOOKUP(C107,'[1]Costing Pivot for BOQ'!$C:$E,D$2,FALSE))</f>
        <v>0</v>
      </c>
      <c r="E107" s="2" t="str">
        <f>IF(C107="-","-",VLOOKUP($C107,'[1]Part Numbers'!$B:$J,E$2,FALSE))</f>
        <v>-</v>
      </c>
      <c r="F107" s="37">
        <f>IF(C107="-",0,VLOOKUP($C107,'[1]Part Numbers'!$B:$J,F$2,FALSE))</f>
        <v>0</v>
      </c>
      <c r="G107" s="3">
        <f t="shared" si="1"/>
        <v>0</v>
      </c>
    </row>
    <row r="108" spans="1:7" x14ac:dyDescent="0.25">
      <c r="A108" t="s">
        <v>8</v>
      </c>
      <c r="B108" t="s">
        <v>9</v>
      </c>
      <c r="C108" t="str">
        <f>IF('[1]Costing Pivot for BOQ'!$B107="-","-",'[1]Costing Pivot for BOQ'!$C107)</f>
        <v>-</v>
      </c>
      <c r="D108" s="1">
        <f>IF(C108="-",0,VLOOKUP(C108,'[1]Costing Pivot for BOQ'!$C:$E,D$2,FALSE))</f>
        <v>0</v>
      </c>
      <c r="E108" s="2" t="str">
        <f>IF(C108="-","-",VLOOKUP($C108,'[1]Part Numbers'!$B:$J,E$2,FALSE))</f>
        <v>-</v>
      </c>
      <c r="F108" s="37">
        <f>IF(C108="-",0,VLOOKUP($C108,'[1]Part Numbers'!$B:$J,F$2,FALSE))</f>
        <v>0</v>
      </c>
      <c r="G108" s="3">
        <f t="shared" si="1"/>
        <v>0</v>
      </c>
    </row>
    <row r="109" spans="1:7" x14ac:dyDescent="0.25">
      <c r="A109" t="s">
        <v>8</v>
      </c>
      <c r="B109" t="s">
        <v>9</v>
      </c>
      <c r="C109" t="str">
        <f>IF('[1]Costing Pivot for BOQ'!$B108="-","-",'[1]Costing Pivot for BOQ'!$C108)</f>
        <v>-</v>
      </c>
      <c r="D109" s="1">
        <f>IF(C109="-",0,VLOOKUP(C109,'[1]Costing Pivot for BOQ'!$C:$E,D$2,FALSE))</f>
        <v>0</v>
      </c>
      <c r="E109" s="2" t="str">
        <f>IF(C109="-","-",VLOOKUP($C109,'[1]Part Numbers'!$B:$J,E$2,FALSE))</f>
        <v>-</v>
      </c>
      <c r="F109" s="37">
        <f>IF(C109="-",0,VLOOKUP($C109,'[1]Part Numbers'!$B:$J,F$2,FALSE))</f>
        <v>0</v>
      </c>
      <c r="G109" s="3">
        <f t="shared" si="1"/>
        <v>0</v>
      </c>
    </row>
    <row r="110" spans="1:7" x14ac:dyDescent="0.25">
      <c r="A110" t="s">
        <v>8</v>
      </c>
      <c r="B110" t="s">
        <v>9</v>
      </c>
      <c r="C110" t="str">
        <f>IF('[1]Costing Pivot for BOQ'!$B109="-","-",'[1]Costing Pivot for BOQ'!$C109)</f>
        <v>-</v>
      </c>
      <c r="D110" s="1">
        <f>IF(C110="-",0,VLOOKUP(C110,'[1]Costing Pivot for BOQ'!$C:$E,D$2,FALSE))</f>
        <v>0</v>
      </c>
      <c r="E110" s="2" t="str">
        <f>IF(C110="-","-",VLOOKUP($C110,'[1]Part Numbers'!$B:$J,E$2,FALSE))</f>
        <v>-</v>
      </c>
      <c r="F110" s="37">
        <f>IF(C110="-",0,VLOOKUP($C110,'[1]Part Numbers'!$B:$J,F$2,FALSE))</f>
        <v>0</v>
      </c>
      <c r="G110" s="3">
        <f t="shared" si="1"/>
        <v>0</v>
      </c>
    </row>
    <row r="111" spans="1:7" x14ac:dyDescent="0.25">
      <c r="A111" t="s">
        <v>8</v>
      </c>
      <c r="B111" t="s">
        <v>9</v>
      </c>
      <c r="C111" t="str">
        <f>IF('[1]Costing Pivot for BOQ'!$B110="-","-",'[1]Costing Pivot for BOQ'!$C110)</f>
        <v>-</v>
      </c>
      <c r="D111" s="1">
        <f>IF(C111="-",0,VLOOKUP(C111,'[1]Costing Pivot for BOQ'!$C:$E,D$2,FALSE))</f>
        <v>0</v>
      </c>
      <c r="E111" s="2" t="str">
        <f>IF(C111="-","-",VLOOKUP($C111,'[1]Part Numbers'!$B:$J,E$2,FALSE))</f>
        <v>-</v>
      </c>
      <c r="F111" s="37">
        <f>IF(C111="-",0,VLOOKUP($C111,'[1]Part Numbers'!$B:$J,F$2,FALSE))</f>
        <v>0</v>
      </c>
      <c r="G111" s="3">
        <f t="shared" si="1"/>
        <v>0</v>
      </c>
    </row>
    <row r="112" spans="1:7" x14ac:dyDescent="0.25">
      <c r="A112" t="s">
        <v>8</v>
      </c>
      <c r="B112" t="s">
        <v>9</v>
      </c>
      <c r="C112" t="str">
        <f>IF('[1]Costing Pivot for BOQ'!$B111="-","-",'[1]Costing Pivot for BOQ'!$C111)</f>
        <v>-</v>
      </c>
      <c r="D112" s="1">
        <f>IF(C112="-",0,VLOOKUP(C112,'[1]Costing Pivot for BOQ'!$C:$E,D$2,FALSE))</f>
        <v>0</v>
      </c>
      <c r="E112" s="2" t="str">
        <f>IF(C112="-","-",VLOOKUP($C112,'[1]Part Numbers'!$B:$J,E$2,FALSE))</f>
        <v>-</v>
      </c>
      <c r="F112" s="37">
        <f>IF(C112="-",0,VLOOKUP($C112,'[1]Part Numbers'!$B:$J,F$2,FALSE))</f>
        <v>0</v>
      </c>
      <c r="G112" s="3">
        <f t="shared" si="1"/>
        <v>0</v>
      </c>
    </row>
    <row r="113" spans="1:7" x14ac:dyDescent="0.25">
      <c r="A113" t="s">
        <v>8</v>
      </c>
      <c r="B113" t="s">
        <v>9</v>
      </c>
      <c r="C113" t="str">
        <f>IF('[1]Costing Pivot for BOQ'!$B112="-","-",'[1]Costing Pivot for BOQ'!$C112)</f>
        <v>-</v>
      </c>
      <c r="D113" s="1">
        <f>IF(C113="-",0,VLOOKUP(C113,'[1]Costing Pivot for BOQ'!$C:$E,D$2,FALSE))</f>
        <v>0</v>
      </c>
      <c r="E113" s="2" t="str">
        <f>IF(C113="-","-",VLOOKUP($C113,'[1]Part Numbers'!$B:$J,E$2,FALSE))</f>
        <v>-</v>
      </c>
      <c r="F113" s="37">
        <f>IF(C113="-",0,VLOOKUP($C113,'[1]Part Numbers'!$B:$J,F$2,FALSE))</f>
        <v>0</v>
      </c>
      <c r="G113" s="3">
        <f t="shared" si="1"/>
        <v>0</v>
      </c>
    </row>
    <row r="114" spans="1:7" x14ac:dyDescent="0.25">
      <c r="A114" t="s">
        <v>8</v>
      </c>
      <c r="B114" t="s">
        <v>9</v>
      </c>
      <c r="C114" t="str">
        <f>IF('[1]Costing Pivot for BOQ'!$B113="-","-",'[1]Costing Pivot for BOQ'!$C113)</f>
        <v>-</v>
      </c>
      <c r="D114" s="1">
        <f>IF(C114="-",0,VLOOKUP(C114,'[1]Costing Pivot for BOQ'!$C:$E,D$2,FALSE))</f>
        <v>0</v>
      </c>
      <c r="E114" s="2" t="str">
        <f>IF(C114="-","-",VLOOKUP($C114,'[1]Part Numbers'!$B:$J,E$2,FALSE))</f>
        <v>-</v>
      </c>
      <c r="F114" s="37">
        <f>IF(C114="-",0,VLOOKUP($C114,'[1]Part Numbers'!$B:$J,F$2,FALSE))</f>
        <v>0</v>
      </c>
      <c r="G114" s="3">
        <f t="shared" si="1"/>
        <v>0</v>
      </c>
    </row>
    <row r="115" spans="1:7" x14ac:dyDescent="0.25">
      <c r="A115" t="s">
        <v>8</v>
      </c>
      <c r="B115" t="s">
        <v>9</v>
      </c>
      <c r="C115" t="str">
        <f>IF('[1]Costing Pivot for BOQ'!$B114="-","-",'[1]Costing Pivot for BOQ'!$C114)</f>
        <v>-</v>
      </c>
      <c r="D115" s="1">
        <f>IF(C115="-",0,VLOOKUP(C115,'[1]Costing Pivot for BOQ'!$C:$E,D$2,FALSE))</f>
        <v>0</v>
      </c>
      <c r="E115" s="2" t="str">
        <f>IF(C115="-","-",VLOOKUP($C115,'[1]Part Numbers'!$B:$J,E$2,FALSE))</f>
        <v>-</v>
      </c>
      <c r="F115" s="37">
        <f>IF(C115="-",0,VLOOKUP($C115,'[1]Part Numbers'!$B:$J,F$2,FALSE))</f>
        <v>0</v>
      </c>
      <c r="G115" s="3">
        <f t="shared" si="1"/>
        <v>0</v>
      </c>
    </row>
    <row r="116" spans="1:7" x14ac:dyDescent="0.25">
      <c r="A116" t="s">
        <v>8</v>
      </c>
      <c r="B116" t="s">
        <v>9</v>
      </c>
      <c r="C116" t="str">
        <f>IF('[1]Costing Pivot for BOQ'!$B115="-","-",'[1]Costing Pivot for BOQ'!$C115)</f>
        <v>-</v>
      </c>
      <c r="D116" s="1">
        <f>IF(C116="-",0,VLOOKUP(C116,'[1]Costing Pivot for BOQ'!$C:$E,D$2,FALSE))</f>
        <v>0</v>
      </c>
      <c r="E116" s="2" t="str">
        <f>IF(C116="-","-",VLOOKUP($C116,'[1]Part Numbers'!$B:$J,E$2,FALSE))</f>
        <v>-</v>
      </c>
      <c r="F116" s="37">
        <f>IF(C116="-",0,VLOOKUP($C116,'[1]Part Numbers'!$B:$J,F$2,FALSE))</f>
        <v>0</v>
      </c>
      <c r="G116" s="3">
        <f t="shared" si="1"/>
        <v>0</v>
      </c>
    </row>
    <row r="117" spans="1:7" x14ac:dyDescent="0.25">
      <c r="A117" t="s">
        <v>8</v>
      </c>
      <c r="B117" t="s">
        <v>9</v>
      </c>
      <c r="C117" t="str">
        <f>IF('[1]Costing Pivot for BOQ'!$B116="-","-",'[1]Costing Pivot for BOQ'!$C116)</f>
        <v>-</v>
      </c>
      <c r="D117" s="1">
        <f>IF(C117="-",0,VLOOKUP(C117,'[1]Costing Pivot for BOQ'!$C:$E,D$2,FALSE))</f>
        <v>0</v>
      </c>
      <c r="E117" s="2" t="str">
        <f>IF(C117="-","-",VLOOKUP($C117,'[1]Part Numbers'!$B:$J,E$2,FALSE))</f>
        <v>-</v>
      </c>
      <c r="F117" s="37">
        <f>IF(C117="-",0,VLOOKUP($C117,'[1]Part Numbers'!$B:$J,F$2,FALSE))</f>
        <v>0</v>
      </c>
      <c r="G117" s="3">
        <f t="shared" si="1"/>
        <v>0</v>
      </c>
    </row>
    <row r="118" spans="1:7" x14ac:dyDescent="0.25">
      <c r="A118" t="s">
        <v>8</v>
      </c>
      <c r="B118" t="s">
        <v>9</v>
      </c>
      <c r="C118" t="str">
        <f>IF('[1]Costing Pivot for BOQ'!$B117="-","-",'[1]Costing Pivot for BOQ'!$C117)</f>
        <v>-</v>
      </c>
      <c r="D118" s="1">
        <f>IF(C118="-",0,VLOOKUP(C118,'[1]Costing Pivot for BOQ'!$C:$E,D$2,FALSE))</f>
        <v>0</v>
      </c>
      <c r="E118" s="2" t="str">
        <f>IF(C118="-","-",VLOOKUP($C118,'[1]Part Numbers'!$B:$J,E$2,FALSE))</f>
        <v>-</v>
      </c>
      <c r="F118" s="37">
        <f>IF(C118="-",0,VLOOKUP($C118,'[1]Part Numbers'!$B:$J,F$2,FALSE))</f>
        <v>0</v>
      </c>
      <c r="G118" s="3">
        <f t="shared" si="1"/>
        <v>0</v>
      </c>
    </row>
    <row r="119" spans="1:7" x14ac:dyDescent="0.25">
      <c r="A119" t="s">
        <v>8</v>
      </c>
      <c r="B119" t="s">
        <v>9</v>
      </c>
      <c r="C119" t="str">
        <f>IF('[1]Costing Pivot for BOQ'!$B118="-","-",'[1]Costing Pivot for BOQ'!$C118)</f>
        <v>-</v>
      </c>
      <c r="D119" s="1">
        <f>IF(C119="-",0,VLOOKUP(C119,'[1]Costing Pivot for BOQ'!$C:$E,D$2,FALSE))</f>
        <v>0</v>
      </c>
      <c r="E119" s="2" t="str">
        <f>IF(C119="-","-",VLOOKUP($C119,'[1]Part Numbers'!$B:$J,E$2,FALSE))</f>
        <v>-</v>
      </c>
      <c r="F119" s="37">
        <f>IF(C119="-",0,VLOOKUP($C119,'[1]Part Numbers'!$B:$J,F$2,FALSE))</f>
        <v>0</v>
      </c>
      <c r="G119" s="3">
        <f t="shared" si="1"/>
        <v>0</v>
      </c>
    </row>
    <row r="120" spans="1:7" x14ac:dyDescent="0.25">
      <c r="A120" t="s">
        <v>8</v>
      </c>
      <c r="B120" t="s">
        <v>9</v>
      </c>
      <c r="C120" t="str">
        <f>IF('[1]Costing Pivot for BOQ'!$B119="-","-",'[1]Costing Pivot for BOQ'!$C119)</f>
        <v>-</v>
      </c>
      <c r="D120" s="1">
        <f>IF(C120="-",0,VLOOKUP(C120,'[1]Costing Pivot for BOQ'!$C:$E,D$2,FALSE))</f>
        <v>0</v>
      </c>
      <c r="E120" s="2" t="str">
        <f>IF(C120="-","-",VLOOKUP($C120,'[1]Part Numbers'!$B:$J,E$2,FALSE))</f>
        <v>-</v>
      </c>
      <c r="F120" s="37">
        <f>IF(C120="-",0,VLOOKUP($C120,'[1]Part Numbers'!$B:$J,F$2,FALSE))</f>
        <v>0</v>
      </c>
      <c r="G120" s="3">
        <f t="shared" si="1"/>
        <v>0</v>
      </c>
    </row>
    <row r="121" spans="1:7" x14ac:dyDescent="0.25">
      <c r="A121" t="s">
        <v>8</v>
      </c>
      <c r="B121" t="s">
        <v>9</v>
      </c>
      <c r="C121" t="str">
        <f>IF('[1]Costing Pivot for BOQ'!$B120="-","-",'[1]Costing Pivot for BOQ'!$C120)</f>
        <v>-</v>
      </c>
      <c r="D121" s="1">
        <f>IF(C121="-",0,VLOOKUP(C121,'[1]Costing Pivot for BOQ'!$C:$E,D$2,FALSE))</f>
        <v>0</v>
      </c>
      <c r="E121" s="2" t="str">
        <f>IF(C121="-","-",VLOOKUP($C121,'[1]Part Numbers'!$B:$J,E$2,FALSE))</f>
        <v>-</v>
      </c>
      <c r="F121" s="37">
        <f>IF(C121="-",0,VLOOKUP($C121,'[1]Part Numbers'!$B:$J,F$2,FALSE))</f>
        <v>0</v>
      </c>
      <c r="G121" s="3">
        <f t="shared" si="1"/>
        <v>0</v>
      </c>
    </row>
    <row r="122" spans="1:7" x14ac:dyDescent="0.25">
      <c r="A122" t="s">
        <v>8</v>
      </c>
      <c r="B122" t="s">
        <v>9</v>
      </c>
      <c r="C122" t="str">
        <f>IF('[1]Costing Pivot for BOQ'!$B121="-","-",'[1]Costing Pivot for BOQ'!$C121)</f>
        <v>-</v>
      </c>
      <c r="D122" s="1">
        <f>IF(C122="-",0,VLOOKUP(C122,'[1]Costing Pivot for BOQ'!$C:$E,D$2,FALSE))</f>
        <v>0</v>
      </c>
      <c r="E122" s="2" t="str">
        <f>IF(C122="-","-",VLOOKUP($C122,'[1]Part Numbers'!$B:$J,E$2,FALSE))</f>
        <v>-</v>
      </c>
      <c r="F122" s="37">
        <f>IF(C122="-",0,VLOOKUP($C122,'[1]Part Numbers'!$B:$J,F$2,FALSE))</f>
        <v>0</v>
      </c>
      <c r="G122" s="3">
        <f t="shared" si="1"/>
        <v>0</v>
      </c>
    </row>
    <row r="123" spans="1:7" x14ac:dyDescent="0.25">
      <c r="A123" t="s">
        <v>8</v>
      </c>
      <c r="B123" t="s">
        <v>9</v>
      </c>
      <c r="C123" t="str">
        <f>IF('[1]Costing Pivot for BOQ'!$B122="-","-",'[1]Costing Pivot for BOQ'!$C122)</f>
        <v>-</v>
      </c>
      <c r="D123" s="1">
        <f>IF(C123="-",0,VLOOKUP(C123,'[1]Costing Pivot for BOQ'!$C:$E,D$2,FALSE))</f>
        <v>0</v>
      </c>
      <c r="E123" s="2" t="str">
        <f>IF(C123="-","-",VLOOKUP($C123,'[1]Part Numbers'!$B:$J,E$2,FALSE))</f>
        <v>-</v>
      </c>
      <c r="F123" s="37">
        <f>IF(C123="-",0,VLOOKUP($C123,'[1]Part Numbers'!$B:$J,F$2,FALSE))</f>
        <v>0</v>
      </c>
      <c r="G123" s="3">
        <f t="shared" si="1"/>
        <v>0</v>
      </c>
    </row>
    <row r="124" spans="1:7" x14ac:dyDescent="0.25">
      <c r="A124" t="s">
        <v>8</v>
      </c>
      <c r="B124" t="s">
        <v>9</v>
      </c>
      <c r="C124" t="str">
        <f>IF('[1]Costing Pivot for BOQ'!$B123="-","-",'[1]Costing Pivot for BOQ'!$C123)</f>
        <v>-</v>
      </c>
      <c r="D124" s="1">
        <f>IF(C124="-",0,VLOOKUP(C124,'[1]Costing Pivot for BOQ'!$C:$E,D$2,FALSE))</f>
        <v>0</v>
      </c>
      <c r="E124" s="2" t="str">
        <f>IF(C124="-","-",VLOOKUP($C124,'[1]Part Numbers'!$B:$J,E$2,FALSE))</f>
        <v>-</v>
      </c>
      <c r="F124" s="37">
        <f>IF(C124="-",0,VLOOKUP($C124,'[1]Part Numbers'!$B:$J,F$2,FALSE))</f>
        <v>0</v>
      </c>
      <c r="G124" s="3">
        <f t="shared" si="1"/>
        <v>0</v>
      </c>
    </row>
    <row r="125" spans="1:7" x14ac:dyDescent="0.25">
      <c r="A125" t="s">
        <v>8</v>
      </c>
      <c r="B125" t="s">
        <v>9</v>
      </c>
      <c r="C125" t="str">
        <f>IF('[1]Costing Pivot for BOQ'!$B124="-","-",'[1]Costing Pivot for BOQ'!$C124)</f>
        <v>-</v>
      </c>
      <c r="D125" s="1">
        <f>IF(C125="-",0,VLOOKUP(C125,'[1]Costing Pivot for BOQ'!$C:$E,D$2,FALSE))</f>
        <v>0</v>
      </c>
      <c r="E125" s="2" t="str">
        <f>IF(C125="-","-",VLOOKUP($C125,'[1]Part Numbers'!$B:$J,E$2,FALSE))</f>
        <v>-</v>
      </c>
      <c r="F125" s="37">
        <f>IF(C125="-",0,VLOOKUP($C125,'[1]Part Numbers'!$B:$J,F$2,FALSE))</f>
        <v>0</v>
      </c>
      <c r="G125" s="3">
        <f t="shared" si="1"/>
        <v>0</v>
      </c>
    </row>
    <row r="126" spans="1:7" x14ac:dyDescent="0.25">
      <c r="A126" t="s">
        <v>8</v>
      </c>
      <c r="B126" t="s">
        <v>9</v>
      </c>
      <c r="C126" t="str">
        <f>IF('[1]Costing Pivot for BOQ'!$B125="-","-",'[1]Costing Pivot for BOQ'!$C125)</f>
        <v>-</v>
      </c>
      <c r="D126" s="1">
        <f>IF(C126="-",0,VLOOKUP(C126,'[1]Costing Pivot for BOQ'!$C:$E,D$2,FALSE))</f>
        <v>0</v>
      </c>
      <c r="E126" s="2" t="str">
        <f>IF(C126="-","-",VLOOKUP($C126,'[1]Part Numbers'!$B:$J,E$2,FALSE))</f>
        <v>-</v>
      </c>
      <c r="F126" s="37">
        <f>IF(C126="-",0,VLOOKUP($C126,'[1]Part Numbers'!$B:$J,F$2,FALSE))</f>
        <v>0</v>
      </c>
      <c r="G126" s="3">
        <f t="shared" si="1"/>
        <v>0</v>
      </c>
    </row>
    <row r="127" spans="1:7" x14ac:dyDescent="0.25">
      <c r="A127" t="s">
        <v>8</v>
      </c>
      <c r="B127" t="s">
        <v>9</v>
      </c>
      <c r="C127" t="str">
        <f>IF('[1]Costing Pivot for BOQ'!$B126="-","-",'[1]Costing Pivot for BOQ'!$C126)</f>
        <v>-</v>
      </c>
      <c r="D127" s="1">
        <f>IF(C127="-",0,VLOOKUP(C127,'[1]Costing Pivot for BOQ'!$C:$E,D$2,FALSE))</f>
        <v>0</v>
      </c>
      <c r="E127" s="2" t="str">
        <f>IF(C127="-","-",VLOOKUP($C127,'[1]Part Numbers'!$B:$J,E$2,FALSE))</f>
        <v>-</v>
      </c>
      <c r="F127" s="37">
        <f>IF(C127="-",0,VLOOKUP($C127,'[1]Part Numbers'!$B:$J,F$2,FALSE))</f>
        <v>0</v>
      </c>
      <c r="G127" s="3">
        <f t="shared" si="1"/>
        <v>0</v>
      </c>
    </row>
    <row r="128" spans="1:7" x14ac:dyDescent="0.25">
      <c r="A128" t="s">
        <v>8</v>
      </c>
      <c r="B128" t="s">
        <v>9</v>
      </c>
      <c r="C128" t="str">
        <f>IF('[1]Costing Pivot for BOQ'!$B127="-","-",'[1]Costing Pivot for BOQ'!$C127)</f>
        <v>-</v>
      </c>
      <c r="D128" s="1">
        <f>IF(C128="-",0,VLOOKUP(C128,'[1]Costing Pivot for BOQ'!$C:$E,D$2,FALSE))</f>
        <v>0</v>
      </c>
      <c r="E128" s="2" t="str">
        <f>IF(C128="-","-",VLOOKUP($C128,'[1]Part Numbers'!$B:$J,E$2,FALSE))</f>
        <v>-</v>
      </c>
      <c r="F128" s="37">
        <f>IF(C128="-",0,VLOOKUP($C128,'[1]Part Numbers'!$B:$J,F$2,FALSE))</f>
        <v>0</v>
      </c>
      <c r="G128" s="3">
        <f t="shared" si="1"/>
        <v>0</v>
      </c>
    </row>
    <row r="129" spans="1:7" x14ac:dyDescent="0.25">
      <c r="A129" t="s">
        <v>8</v>
      </c>
      <c r="B129" t="s">
        <v>9</v>
      </c>
      <c r="C129" t="str">
        <f>IF('[1]Costing Pivot for BOQ'!$B128="-","-",'[1]Costing Pivot for BOQ'!$C128)</f>
        <v>-</v>
      </c>
      <c r="D129" s="1">
        <f>IF(C129="-",0,VLOOKUP(C129,'[1]Costing Pivot for BOQ'!$C:$E,D$2,FALSE))</f>
        <v>0</v>
      </c>
      <c r="E129" s="2" t="str">
        <f>IF(C129="-","-",VLOOKUP($C129,'[1]Part Numbers'!$B:$J,E$2,FALSE))</f>
        <v>-</v>
      </c>
      <c r="F129" s="37">
        <f>IF(C129="-",0,VLOOKUP($C129,'[1]Part Numbers'!$B:$J,F$2,FALSE))</f>
        <v>0</v>
      </c>
      <c r="G129" s="3">
        <f t="shared" si="1"/>
        <v>0</v>
      </c>
    </row>
    <row r="130" spans="1:7" x14ac:dyDescent="0.25">
      <c r="A130" t="s">
        <v>8</v>
      </c>
      <c r="B130" t="s">
        <v>9</v>
      </c>
      <c r="C130" t="str">
        <f>IF('[1]Costing Pivot for BOQ'!$B129="-","-",'[1]Costing Pivot for BOQ'!$C129)</f>
        <v>-</v>
      </c>
      <c r="D130" s="1">
        <f>IF(C130="-",0,VLOOKUP(C130,'[1]Costing Pivot for BOQ'!$C:$E,D$2,FALSE))</f>
        <v>0</v>
      </c>
      <c r="E130" s="2" t="str">
        <f>IF(C130="-","-",VLOOKUP($C130,'[1]Part Numbers'!$B:$J,E$2,FALSE))</f>
        <v>-</v>
      </c>
      <c r="F130" s="37">
        <f>IF(C130="-",0,VLOOKUP($C130,'[1]Part Numbers'!$B:$J,F$2,FALSE))</f>
        <v>0</v>
      </c>
      <c r="G130" s="3">
        <f t="shared" si="1"/>
        <v>0</v>
      </c>
    </row>
    <row r="131" spans="1:7" x14ac:dyDescent="0.25">
      <c r="A131" t="s">
        <v>8</v>
      </c>
      <c r="B131" t="s">
        <v>9</v>
      </c>
      <c r="C131" t="str">
        <f>IF('[1]Costing Pivot for BOQ'!$B130="-","-",'[1]Costing Pivot for BOQ'!$C130)</f>
        <v>-</v>
      </c>
      <c r="D131" s="1">
        <f>IF(C131="-",0,VLOOKUP(C131,'[1]Costing Pivot for BOQ'!$C:$E,D$2,FALSE))</f>
        <v>0</v>
      </c>
      <c r="E131" s="2" t="str">
        <f>IF(C131="-","-",VLOOKUP($C131,'[1]Part Numbers'!$B:$J,E$2,FALSE))</f>
        <v>-</v>
      </c>
      <c r="F131" s="37">
        <f>IF(C131="-",0,VLOOKUP($C131,'[1]Part Numbers'!$B:$J,F$2,FALSE))</f>
        <v>0</v>
      </c>
      <c r="G131" s="3">
        <f t="shared" si="1"/>
        <v>0</v>
      </c>
    </row>
    <row r="132" spans="1:7" x14ac:dyDescent="0.25">
      <c r="A132" t="s">
        <v>8</v>
      </c>
      <c r="B132" t="s">
        <v>9</v>
      </c>
      <c r="C132" t="str">
        <f>IF('[1]Costing Pivot for BOQ'!$B131="-","-",'[1]Costing Pivot for BOQ'!$C131)</f>
        <v>-</v>
      </c>
      <c r="D132" s="1">
        <f>IF(C132="-",0,VLOOKUP(C132,'[1]Costing Pivot for BOQ'!$C:$E,D$2,FALSE))</f>
        <v>0</v>
      </c>
      <c r="E132" s="2" t="str">
        <f>IF(C132="-","-",VLOOKUP($C132,'[1]Part Numbers'!$B:$J,E$2,FALSE))</f>
        <v>-</v>
      </c>
      <c r="F132" s="37">
        <f>IF(C132="-",0,VLOOKUP($C132,'[1]Part Numbers'!$B:$J,F$2,FALSE))</f>
        <v>0</v>
      </c>
      <c r="G132" s="3">
        <f t="shared" si="1"/>
        <v>0</v>
      </c>
    </row>
    <row r="133" spans="1:7" x14ac:dyDescent="0.25">
      <c r="A133" t="s">
        <v>8</v>
      </c>
      <c r="B133" t="s">
        <v>9</v>
      </c>
      <c r="C133" t="str">
        <f>IF('[1]Costing Pivot for BOQ'!$B132="-","-",'[1]Costing Pivot for BOQ'!$C132)</f>
        <v>-</v>
      </c>
      <c r="D133" s="1">
        <f>IF(C133="-",0,VLOOKUP(C133,'[1]Costing Pivot for BOQ'!$C:$E,D$2,FALSE))</f>
        <v>0</v>
      </c>
      <c r="E133" s="2" t="str">
        <f>IF(C133="-","-",VLOOKUP($C133,'[1]Part Numbers'!$B:$J,E$2,FALSE))</f>
        <v>-</v>
      </c>
      <c r="F133" s="37">
        <f>IF(C133="-",0,VLOOKUP($C133,'[1]Part Numbers'!$B:$J,F$2,FALSE))</f>
        <v>0</v>
      </c>
      <c r="G133" s="3">
        <f t="shared" si="1"/>
        <v>0</v>
      </c>
    </row>
    <row r="134" spans="1:7" x14ac:dyDescent="0.25">
      <c r="A134" t="s">
        <v>8</v>
      </c>
      <c r="B134" t="s">
        <v>9</v>
      </c>
      <c r="C134" t="str">
        <f>IF('[1]Costing Pivot for BOQ'!$B133="-","-",'[1]Costing Pivot for BOQ'!$C133)</f>
        <v>-</v>
      </c>
      <c r="D134" s="1">
        <f>IF(C134="-",0,VLOOKUP(C134,'[1]Costing Pivot for BOQ'!$C:$E,D$2,FALSE))</f>
        <v>0</v>
      </c>
      <c r="E134" s="2" t="str">
        <f>IF(C134="-","-",VLOOKUP($C134,'[1]Part Numbers'!$B:$J,E$2,FALSE))</f>
        <v>-</v>
      </c>
      <c r="F134" s="37">
        <f>IF(C134="-",0,VLOOKUP($C134,'[1]Part Numbers'!$B:$J,F$2,FALSE))</f>
        <v>0</v>
      </c>
      <c r="G134" s="3">
        <f t="shared" ref="G134:G197" si="2">F134*D134</f>
        <v>0</v>
      </c>
    </row>
    <row r="135" spans="1:7" x14ac:dyDescent="0.25">
      <c r="A135" t="s">
        <v>8</v>
      </c>
      <c r="B135" t="s">
        <v>9</v>
      </c>
      <c r="C135" t="str">
        <f>IF('[1]Costing Pivot for BOQ'!$B134="-","-",'[1]Costing Pivot for BOQ'!$C134)</f>
        <v>-</v>
      </c>
      <c r="D135" s="1">
        <f>IF(C135="-",0,VLOOKUP(C135,'[1]Costing Pivot for BOQ'!$C:$E,D$2,FALSE))</f>
        <v>0</v>
      </c>
      <c r="E135" s="2" t="str">
        <f>IF(C135="-","-",VLOOKUP($C135,'[1]Part Numbers'!$B:$J,E$2,FALSE))</f>
        <v>-</v>
      </c>
      <c r="F135" s="37">
        <f>IF(C135="-",0,VLOOKUP($C135,'[1]Part Numbers'!$B:$J,F$2,FALSE))</f>
        <v>0</v>
      </c>
      <c r="G135" s="3">
        <f t="shared" si="2"/>
        <v>0</v>
      </c>
    </row>
    <row r="136" spans="1:7" x14ac:dyDescent="0.25">
      <c r="A136" t="s">
        <v>8</v>
      </c>
      <c r="B136" t="s">
        <v>9</v>
      </c>
      <c r="C136" t="str">
        <f>IF('[1]Costing Pivot for BOQ'!$B135="-","-",'[1]Costing Pivot for BOQ'!$C135)</f>
        <v>-</v>
      </c>
      <c r="D136" s="1">
        <f>IF(C136="-",0,VLOOKUP(C136,'[1]Costing Pivot for BOQ'!$C:$E,D$2,FALSE))</f>
        <v>0</v>
      </c>
      <c r="E136" s="2" t="str">
        <f>IF(C136="-","-",VLOOKUP($C136,'[1]Part Numbers'!$B:$J,E$2,FALSE))</f>
        <v>-</v>
      </c>
      <c r="F136" s="37">
        <f>IF(C136="-",0,VLOOKUP($C136,'[1]Part Numbers'!$B:$J,F$2,FALSE))</f>
        <v>0</v>
      </c>
      <c r="G136" s="3">
        <f t="shared" si="2"/>
        <v>0</v>
      </c>
    </row>
    <row r="137" spans="1:7" x14ac:dyDescent="0.25">
      <c r="A137" t="s">
        <v>8</v>
      </c>
      <c r="B137" t="s">
        <v>9</v>
      </c>
      <c r="C137" t="str">
        <f>IF('[1]Costing Pivot for BOQ'!$B136="-","-",'[1]Costing Pivot for BOQ'!$C136)</f>
        <v>-</v>
      </c>
      <c r="D137" s="1">
        <f>IF(C137="-",0,VLOOKUP(C137,'[1]Costing Pivot for BOQ'!$C:$E,D$2,FALSE))</f>
        <v>0</v>
      </c>
      <c r="E137" s="2" t="str">
        <f>IF(C137="-","-",VLOOKUP($C137,'[1]Part Numbers'!$B:$J,E$2,FALSE))</f>
        <v>-</v>
      </c>
      <c r="F137" s="37">
        <f>IF(C137="-",0,VLOOKUP($C137,'[1]Part Numbers'!$B:$J,F$2,FALSE))</f>
        <v>0</v>
      </c>
      <c r="G137" s="3">
        <f t="shared" si="2"/>
        <v>0</v>
      </c>
    </row>
    <row r="138" spans="1:7" x14ac:dyDescent="0.25">
      <c r="A138" t="s">
        <v>8</v>
      </c>
      <c r="B138" t="s">
        <v>9</v>
      </c>
      <c r="C138" t="str">
        <f>IF('[1]Costing Pivot for BOQ'!$B137="-","-",'[1]Costing Pivot for BOQ'!$C137)</f>
        <v>-</v>
      </c>
      <c r="D138" s="1">
        <f>IF(C138="-",0,VLOOKUP(C138,'[1]Costing Pivot for BOQ'!$C:$E,D$2,FALSE))</f>
        <v>0</v>
      </c>
      <c r="E138" s="2" t="str">
        <f>IF(C138="-","-",VLOOKUP($C138,'[1]Part Numbers'!$B:$J,E$2,FALSE))</f>
        <v>-</v>
      </c>
      <c r="F138" s="37">
        <f>IF(C138="-",0,VLOOKUP($C138,'[1]Part Numbers'!$B:$J,F$2,FALSE))</f>
        <v>0</v>
      </c>
      <c r="G138" s="3">
        <f t="shared" si="2"/>
        <v>0</v>
      </c>
    </row>
    <row r="139" spans="1:7" x14ac:dyDescent="0.25">
      <c r="A139" t="s">
        <v>8</v>
      </c>
      <c r="B139" t="s">
        <v>9</v>
      </c>
      <c r="C139" t="str">
        <f>IF('[1]Costing Pivot for BOQ'!$B138="-","-",'[1]Costing Pivot for BOQ'!$C138)</f>
        <v>-</v>
      </c>
      <c r="D139" s="1">
        <f>IF(C139="-",0,VLOOKUP(C139,'[1]Costing Pivot for BOQ'!$C:$E,D$2,FALSE))</f>
        <v>0</v>
      </c>
      <c r="E139" s="2" t="str">
        <f>IF(C139="-","-",VLOOKUP($C139,'[1]Part Numbers'!$B:$J,E$2,FALSE))</f>
        <v>-</v>
      </c>
      <c r="F139" s="37">
        <f>IF(C139="-",0,VLOOKUP($C139,'[1]Part Numbers'!$B:$J,F$2,FALSE))</f>
        <v>0</v>
      </c>
      <c r="G139" s="3">
        <f t="shared" si="2"/>
        <v>0</v>
      </c>
    </row>
    <row r="140" spans="1:7" x14ac:dyDescent="0.25">
      <c r="A140" t="s">
        <v>8</v>
      </c>
      <c r="B140" t="s">
        <v>9</v>
      </c>
      <c r="C140" t="str">
        <f>IF('[1]Costing Pivot for BOQ'!$B139="-","-",'[1]Costing Pivot for BOQ'!$C139)</f>
        <v>-</v>
      </c>
      <c r="D140" s="1">
        <f>IF(C140="-",0,VLOOKUP(C140,'[1]Costing Pivot for BOQ'!$C:$E,D$2,FALSE))</f>
        <v>0</v>
      </c>
      <c r="E140" s="2" t="str">
        <f>IF(C140="-","-",VLOOKUP($C140,'[1]Part Numbers'!$B:$J,E$2,FALSE))</f>
        <v>-</v>
      </c>
      <c r="F140" s="37">
        <f>IF(C140="-",0,VLOOKUP($C140,'[1]Part Numbers'!$B:$J,F$2,FALSE))</f>
        <v>0</v>
      </c>
      <c r="G140" s="3">
        <f t="shared" si="2"/>
        <v>0</v>
      </c>
    </row>
    <row r="141" spans="1:7" x14ac:dyDescent="0.25">
      <c r="A141" t="s">
        <v>8</v>
      </c>
      <c r="B141" t="s">
        <v>9</v>
      </c>
      <c r="C141" t="str">
        <f>IF('[1]Costing Pivot for BOQ'!$B140="-","-",'[1]Costing Pivot for BOQ'!$C140)</f>
        <v>-</v>
      </c>
      <c r="D141" s="1">
        <f>IF(C141="-",0,VLOOKUP(C141,'[1]Costing Pivot for BOQ'!$C:$E,D$2,FALSE))</f>
        <v>0</v>
      </c>
      <c r="E141" s="2" t="str">
        <f>IF(C141="-","-",VLOOKUP($C141,'[1]Part Numbers'!$B:$J,E$2,FALSE))</f>
        <v>-</v>
      </c>
      <c r="F141" s="37">
        <f>IF(C141="-",0,VLOOKUP($C141,'[1]Part Numbers'!$B:$J,F$2,FALSE))</f>
        <v>0</v>
      </c>
      <c r="G141" s="3">
        <f t="shared" si="2"/>
        <v>0</v>
      </c>
    </row>
    <row r="142" spans="1:7" x14ac:dyDescent="0.25">
      <c r="A142" t="s">
        <v>8</v>
      </c>
      <c r="B142" t="s">
        <v>9</v>
      </c>
      <c r="C142" t="str">
        <f>IF('[1]Costing Pivot for BOQ'!$B141="-","-",'[1]Costing Pivot for BOQ'!$C141)</f>
        <v>-</v>
      </c>
      <c r="D142" s="1">
        <f>IF(C142="-",0,VLOOKUP(C142,'[1]Costing Pivot for BOQ'!$C:$E,D$2,FALSE))</f>
        <v>0</v>
      </c>
      <c r="E142" s="2" t="str">
        <f>IF(C142="-","-",VLOOKUP($C142,'[1]Part Numbers'!$B:$J,E$2,FALSE))</f>
        <v>-</v>
      </c>
      <c r="F142" s="37">
        <f>IF(C142="-",0,VLOOKUP($C142,'[1]Part Numbers'!$B:$J,F$2,FALSE))</f>
        <v>0</v>
      </c>
      <c r="G142" s="3">
        <f t="shared" si="2"/>
        <v>0</v>
      </c>
    </row>
    <row r="143" spans="1:7" x14ac:dyDescent="0.25">
      <c r="A143" t="s">
        <v>8</v>
      </c>
      <c r="B143" t="s">
        <v>9</v>
      </c>
      <c r="C143" t="str">
        <f>IF('[1]Costing Pivot for BOQ'!$B142="-","-",'[1]Costing Pivot for BOQ'!$C142)</f>
        <v>-</v>
      </c>
      <c r="D143" s="1">
        <f>IF(C143="-",0,VLOOKUP(C143,'[1]Costing Pivot for BOQ'!$C:$E,D$2,FALSE))</f>
        <v>0</v>
      </c>
      <c r="E143" s="2" t="str">
        <f>IF(C143="-","-",VLOOKUP($C143,'[1]Part Numbers'!$B:$J,E$2,FALSE))</f>
        <v>-</v>
      </c>
      <c r="F143" s="37">
        <f>IF(C143="-",0,VLOOKUP($C143,'[1]Part Numbers'!$B:$J,F$2,FALSE))</f>
        <v>0</v>
      </c>
      <c r="G143" s="3">
        <f t="shared" si="2"/>
        <v>0</v>
      </c>
    </row>
    <row r="144" spans="1:7" x14ac:dyDescent="0.25">
      <c r="A144" t="s">
        <v>8</v>
      </c>
      <c r="B144" t="s">
        <v>9</v>
      </c>
      <c r="C144" t="str">
        <f>IF('[1]Costing Pivot for BOQ'!$B143="-","-",'[1]Costing Pivot for BOQ'!$C143)</f>
        <v>-</v>
      </c>
      <c r="D144" s="1">
        <f>IF(C144="-",0,VLOOKUP(C144,'[1]Costing Pivot for BOQ'!$C:$E,D$2,FALSE))</f>
        <v>0</v>
      </c>
      <c r="E144" s="2" t="str">
        <f>IF(C144="-","-",VLOOKUP($C144,'[1]Part Numbers'!$B:$J,E$2,FALSE))</f>
        <v>-</v>
      </c>
      <c r="F144" s="37">
        <f>IF(C144="-",0,VLOOKUP($C144,'[1]Part Numbers'!$B:$J,F$2,FALSE))</f>
        <v>0</v>
      </c>
      <c r="G144" s="3">
        <f t="shared" si="2"/>
        <v>0</v>
      </c>
    </row>
    <row r="145" spans="1:7" x14ac:dyDescent="0.25">
      <c r="A145" t="s">
        <v>8</v>
      </c>
      <c r="B145" t="s">
        <v>9</v>
      </c>
      <c r="C145" t="str">
        <f>IF('[1]Costing Pivot for BOQ'!$B144="-","-",'[1]Costing Pivot for BOQ'!$C144)</f>
        <v>-</v>
      </c>
      <c r="D145" s="1">
        <f>IF(C145="-",0,VLOOKUP(C145,'[1]Costing Pivot for BOQ'!$C:$E,D$2,FALSE))</f>
        <v>0</v>
      </c>
      <c r="E145" s="2" t="str">
        <f>IF(C145="-","-",VLOOKUP($C145,'[1]Part Numbers'!$B:$J,E$2,FALSE))</f>
        <v>-</v>
      </c>
      <c r="F145" s="37">
        <f>IF(C145="-",0,VLOOKUP($C145,'[1]Part Numbers'!$B:$J,F$2,FALSE))</f>
        <v>0</v>
      </c>
      <c r="G145" s="3">
        <f t="shared" si="2"/>
        <v>0</v>
      </c>
    </row>
    <row r="146" spans="1:7" x14ac:dyDescent="0.25">
      <c r="A146" t="s">
        <v>8</v>
      </c>
      <c r="B146" t="s">
        <v>9</v>
      </c>
      <c r="C146" t="str">
        <f>IF('[1]Costing Pivot for BOQ'!$B145="-","-",'[1]Costing Pivot for BOQ'!$C145)</f>
        <v>-</v>
      </c>
      <c r="D146" s="1">
        <f>IF(C146="-",0,VLOOKUP(C146,'[1]Costing Pivot for BOQ'!$C:$E,D$2,FALSE))</f>
        <v>0</v>
      </c>
      <c r="E146" s="2" t="str">
        <f>IF(C146="-","-",VLOOKUP($C146,'[1]Part Numbers'!$B:$J,E$2,FALSE))</f>
        <v>-</v>
      </c>
      <c r="F146" s="37">
        <f>IF(C146="-",0,VLOOKUP($C146,'[1]Part Numbers'!$B:$J,F$2,FALSE))</f>
        <v>0</v>
      </c>
      <c r="G146" s="3">
        <f t="shared" si="2"/>
        <v>0</v>
      </c>
    </row>
    <row r="147" spans="1:7" x14ac:dyDescent="0.25">
      <c r="A147" t="s">
        <v>8</v>
      </c>
      <c r="B147" t="s">
        <v>9</v>
      </c>
      <c r="C147" t="str">
        <f>IF('[1]Costing Pivot for BOQ'!$B146="-","-",'[1]Costing Pivot for BOQ'!$C146)</f>
        <v>-</v>
      </c>
      <c r="D147" s="1">
        <f>IF(C147="-",0,VLOOKUP(C147,'[1]Costing Pivot for BOQ'!$C:$E,D$2,FALSE))</f>
        <v>0</v>
      </c>
      <c r="E147" s="2" t="str">
        <f>IF(C147="-","-",VLOOKUP($C147,'[1]Part Numbers'!$B:$J,E$2,FALSE))</f>
        <v>-</v>
      </c>
      <c r="F147" s="37">
        <f>IF(C147="-",0,VLOOKUP($C147,'[1]Part Numbers'!$B:$J,F$2,FALSE))</f>
        <v>0</v>
      </c>
      <c r="G147" s="3">
        <f t="shared" si="2"/>
        <v>0</v>
      </c>
    </row>
    <row r="148" spans="1:7" x14ac:dyDescent="0.25">
      <c r="A148" t="s">
        <v>8</v>
      </c>
      <c r="B148" t="s">
        <v>9</v>
      </c>
      <c r="C148" t="str">
        <f>IF('[1]Costing Pivot for BOQ'!$B147="-","-",'[1]Costing Pivot for BOQ'!$C147)</f>
        <v>-</v>
      </c>
      <c r="D148" s="1">
        <f>IF(C148="-",0,VLOOKUP(C148,'[1]Costing Pivot for BOQ'!$C:$E,D$2,FALSE))</f>
        <v>0</v>
      </c>
      <c r="E148" s="2" t="str">
        <f>IF(C148="-","-",VLOOKUP($C148,'[1]Part Numbers'!$B:$J,E$2,FALSE))</f>
        <v>-</v>
      </c>
      <c r="F148" s="37">
        <f>IF(C148="-",0,VLOOKUP($C148,'[1]Part Numbers'!$B:$J,F$2,FALSE))</f>
        <v>0</v>
      </c>
      <c r="G148" s="3">
        <f t="shared" si="2"/>
        <v>0</v>
      </c>
    </row>
    <row r="149" spans="1:7" x14ac:dyDescent="0.25">
      <c r="A149" t="s">
        <v>8</v>
      </c>
      <c r="B149" t="s">
        <v>9</v>
      </c>
      <c r="C149" t="str">
        <f>IF('[1]Costing Pivot for BOQ'!$B148="-","-",'[1]Costing Pivot for BOQ'!$C148)</f>
        <v>-</v>
      </c>
      <c r="D149" s="1">
        <f>IF(C149="-",0,VLOOKUP(C149,'[1]Costing Pivot for BOQ'!$C:$E,D$2,FALSE))</f>
        <v>0</v>
      </c>
      <c r="E149" s="2" t="str">
        <f>IF(C149="-","-",VLOOKUP($C149,'[1]Part Numbers'!$B:$J,E$2,FALSE))</f>
        <v>-</v>
      </c>
      <c r="F149" s="37">
        <f>IF(C149="-",0,VLOOKUP($C149,'[1]Part Numbers'!$B:$J,F$2,FALSE))</f>
        <v>0</v>
      </c>
      <c r="G149" s="3">
        <f t="shared" si="2"/>
        <v>0</v>
      </c>
    </row>
    <row r="150" spans="1:7" x14ac:dyDescent="0.25">
      <c r="A150" t="s">
        <v>8</v>
      </c>
      <c r="B150" t="s">
        <v>9</v>
      </c>
      <c r="C150" t="str">
        <f>IF('[1]Costing Pivot for BOQ'!$B149="-","-",'[1]Costing Pivot for BOQ'!$C149)</f>
        <v>-</v>
      </c>
      <c r="D150" s="1">
        <f>IF(C150="-",0,VLOOKUP(C150,'[1]Costing Pivot for BOQ'!$C:$E,D$2,FALSE))</f>
        <v>0</v>
      </c>
      <c r="E150" s="2" t="str">
        <f>IF(C150="-","-",VLOOKUP($C150,'[1]Part Numbers'!$B:$J,E$2,FALSE))</f>
        <v>-</v>
      </c>
      <c r="F150" s="37">
        <f>IF(C150="-",0,VLOOKUP($C150,'[1]Part Numbers'!$B:$J,F$2,FALSE))</f>
        <v>0</v>
      </c>
      <c r="G150" s="3">
        <f t="shared" si="2"/>
        <v>0</v>
      </c>
    </row>
    <row r="151" spans="1:7" x14ac:dyDescent="0.25">
      <c r="A151" t="s">
        <v>8</v>
      </c>
      <c r="B151" t="s">
        <v>9</v>
      </c>
      <c r="C151" t="str">
        <f>IF('[1]Costing Pivot for BOQ'!$B150="-","-",'[1]Costing Pivot for BOQ'!$C150)</f>
        <v>-</v>
      </c>
      <c r="D151" s="1">
        <f>IF(C151="-",0,VLOOKUP(C151,'[1]Costing Pivot for BOQ'!$C:$E,D$2,FALSE))</f>
        <v>0</v>
      </c>
      <c r="E151" s="2" t="str">
        <f>IF(C151="-","-",VLOOKUP($C151,'[1]Part Numbers'!$B:$J,E$2,FALSE))</f>
        <v>-</v>
      </c>
      <c r="F151" s="37">
        <f>IF(C151="-",0,VLOOKUP($C151,'[1]Part Numbers'!$B:$J,F$2,FALSE))</f>
        <v>0</v>
      </c>
      <c r="G151" s="3">
        <f t="shared" si="2"/>
        <v>0</v>
      </c>
    </row>
    <row r="152" spans="1:7" x14ac:dyDescent="0.25">
      <c r="A152" t="s">
        <v>8</v>
      </c>
      <c r="B152" t="s">
        <v>9</v>
      </c>
      <c r="C152" t="str">
        <f>IF('[1]Costing Pivot for BOQ'!$B151="-","-",'[1]Costing Pivot for BOQ'!$C151)</f>
        <v>-</v>
      </c>
      <c r="D152" s="1">
        <f>IF(C152="-",0,VLOOKUP(C152,'[1]Costing Pivot for BOQ'!$C:$E,D$2,FALSE))</f>
        <v>0</v>
      </c>
      <c r="E152" s="2" t="str">
        <f>IF(C152="-","-",VLOOKUP($C152,'[1]Part Numbers'!$B:$J,E$2,FALSE))</f>
        <v>-</v>
      </c>
      <c r="F152" s="37">
        <f>IF(C152="-",0,VLOOKUP($C152,'[1]Part Numbers'!$B:$J,F$2,FALSE))</f>
        <v>0</v>
      </c>
      <c r="G152" s="3">
        <f t="shared" si="2"/>
        <v>0</v>
      </c>
    </row>
    <row r="153" spans="1:7" x14ac:dyDescent="0.25">
      <c r="A153" t="s">
        <v>8</v>
      </c>
      <c r="B153" t="s">
        <v>9</v>
      </c>
      <c r="C153" t="str">
        <f>IF('[1]Costing Pivot for BOQ'!$B152="-","-",'[1]Costing Pivot for BOQ'!$C152)</f>
        <v>-</v>
      </c>
      <c r="D153" s="1">
        <f>IF(C153="-",0,VLOOKUP(C153,'[1]Costing Pivot for BOQ'!$C:$E,D$2,FALSE))</f>
        <v>0</v>
      </c>
      <c r="E153" s="2" t="str">
        <f>IF(C153="-","-",VLOOKUP($C153,'[1]Part Numbers'!$B:$J,E$2,FALSE))</f>
        <v>-</v>
      </c>
      <c r="F153" s="37">
        <f>IF(C153="-",0,VLOOKUP($C153,'[1]Part Numbers'!$B:$J,F$2,FALSE))</f>
        <v>0</v>
      </c>
      <c r="G153" s="3">
        <f t="shared" si="2"/>
        <v>0</v>
      </c>
    </row>
    <row r="154" spans="1:7" x14ac:dyDescent="0.25">
      <c r="A154" t="s">
        <v>8</v>
      </c>
      <c r="B154" t="s">
        <v>9</v>
      </c>
      <c r="C154" t="str">
        <f>IF('[1]Costing Pivot for BOQ'!$B153="-","-",'[1]Costing Pivot for BOQ'!$C153)</f>
        <v>-</v>
      </c>
      <c r="D154" s="1">
        <f>IF(C154="-",0,VLOOKUP(C154,'[1]Costing Pivot for BOQ'!$C:$E,D$2,FALSE))</f>
        <v>0</v>
      </c>
      <c r="E154" s="2" t="str">
        <f>IF(C154="-","-",VLOOKUP($C154,'[1]Part Numbers'!$B:$J,E$2,FALSE))</f>
        <v>-</v>
      </c>
      <c r="F154" s="37">
        <f>IF(C154="-",0,VLOOKUP($C154,'[1]Part Numbers'!$B:$J,F$2,FALSE))</f>
        <v>0</v>
      </c>
      <c r="G154" s="3">
        <f t="shared" si="2"/>
        <v>0</v>
      </c>
    </row>
    <row r="155" spans="1:7" x14ac:dyDescent="0.25">
      <c r="A155" t="s">
        <v>8</v>
      </c>
      <c r="B155" t="s">
        <v>9</v>
      </c>
      <c r="C155" t="str">
        <f>IF('[1]Costing Pivot for BOQ'!$B154="-","-",'[1]Costing Pivot for BOQ'!$C154)</f>
        <v>-</v>
      </c>
      <c r="D155" s="1">
        <f>IF(C155="-",0,VLOOKUP(C155,'[1]Costing Pivot for BOQ'!$C:$E,D$2,FALSE))</f>
        <v>0</v>
      </c>
      <c r="E155" s="2" t="str">
        <f>IF(C155="-","-",VLOOKUP($C155,'[1]Part Numbers'!$B:$J,E$2,FALSE))</f>
        <v>-</v>
      </c>
      <c r="F155" s="37">
        <f>IF(C155="-",0,VLOOKUP($C155,'[1]Part Numbers'!$B:$J,F$2,FALSE))</f>
        <v>0</v>
      </c>
      <c r="G155" s="3">
        <f t="shared" si="2"/>
        <v>0</v>
      </c>
    </row>
    <row r="156" spans="1:7" x14ac:dyDescent="0.25">
      <c r="A156" t="s">
        <v>8</v>
      </c>
      <c r="B156" t="s">
        <v>9</v>
      </c>
      <c r="C156" t="str">
        <f>IF('[1]Costing Pivot for BOQ'!$B155="-","-",'[1]Costing Pivot for BOQ'!$C155)</f>
        <v>-</v>
      </c>
      <c r="D156" s="1">
        <f>IF(C156="-",0,VLOOKUP(C156,'[1]Costing Pivot for BOQ'!$C:$E,D$2,FALSE))</f>
        <v>0</v>
      </c>
      <c r="E156" s="2" t="str">
        <f>IF(C156="-","-",VLOOKUP($C156,'[1]Part Numbers'!$B:$J,E$2,FALSE))</f>
        <v>-</v>
      </c>
      <c r="F156" s="37">
        <f>IF(C156="-",0,VLOOKUP($C156,'[1]Part Numbers'!$B:$J,F$2,FALSE))</f>
        <v>0</v>
      </c>
      <c r="G156" s="3">
        <f t="shared" si="2"/>
        <v>0</v>
      </c>
    </row>
    <row r="157" spans="1:7" x14ac:dyDescent="0.25">
      <c r="A157" t="s">
        <v>8</v>
      </c>
      <c r="B157" t="s">
        <v>9</v>
      </c>
      <c r="C157" t="str">
        <f>IF('[1]Costing Pivot for BOQ'!$B156="-","-",'[1]Costing Pivot for BOQ'!$C156)</f>
        <v>-</v>
      </c>
      <c r="D157" s="1">
        <f>IF(C157="-",0,VLOOKUP(C157,'[1]Costing Pivot for BOQ'!$C:$E,D$2,FALSE))</f>
        <v>0</v>
      </c>
      <c r="E157" s="2" t="str">
        <f>IF(C157="-","-",VLOOKUP($C157,'[1]Part Numbers'!$B:$J,E$2,FALSE))</f>
        <v>-</v>
      </c>
      <c r="F157" s="37">
        <f>IF(C157="-",0,VLOOKUP($C157,'[1]Part Numbers'!$B:$J,F$2,FALSE))</f>
        <v>0</v>
      </c>
      <c r="G157" s="3">
        <f t="shared" si="2"/>
        <v>0</v>
      </c>
    </row>
    <row r="158" spans="1:7" x14ac:dyDescent="0.25">
      <c r="A158" t="s">
        <v>8</v>
      </c>
      <c r="B158" t="s">
        <v>9</v>
      </c>
      <c r="C158" t="str">
        <f>IF('[1]Costing Pivot for BOQ'!$B157="-","-",'[1]Costing Pivot for BOQ'!$C157)</f>
        <v>-</v>
      </c>
      <c r="D158" s="1">
        <f>IF(C158="-",0,VLOOKUP(C158,'[1]Costing Pivot for BOQ'!$C:$E,D$2,FALSE))</f>
        <v>0</v>
      </c>
      <c r="E158" s="2" t="str">
        <f>IF(C158="-","-",VLOOKUP($C158,'[1]Part Numbers'!$B:$J,E$2,FALSE))</f>
        <v>-</v>
      </c>
      <c r="F158" s="37">
        <f>IF(C158="-",0,VLOOKUP($C158,'[1]Part Numbers'!$B:$J,F$2,FALSE))</f>
        <v>0</v>
      </c>
      <c r="G158" s="3">
        <f t="shared" si="2"/>
        <v>0</v>
      </c>
    </row>
    <row r="159" spans="1:7" x14ac:dyDescent="0.25">
      <c r="A159" t="s">
        <v>8</v>
      </c>
      <c r="B159" t="s">
        <v>9</v>
      </c>
      <c r="C159" t="str">
        <f>IF('[1]Costing Pivot for BOQ'!$B158="-","-",'[1]Costing Pivot for BOQ'!$C158)</f>
        <v>-</v>
      </c>
      <c r="D159" s="1">
        <f>IF(C159="-",0,VLOOKUP(C159,'[1]Costing Pivot for BOQ'!$C:$E,D$2,FALSE))</f>
        <v>0</v>
      </c>
      <c r="E159" s="2" t="str">
        <f>IF(C159="-","-",VLOOKUP($C159,'[1]Part Numbers'!$B:$J,E$2,FALSE))</f>
        <v>-</v>
      </c>
      <c r="F159" s="37">
        <f>IF(C159="-",0,VLOOKUP($C159,'[1]Part Numbers'!$B:$J,F$2,FALSE))</f>
        <v>0</v>
      </c>
      <c r="G159" s="3">
        <f t="shared" si="2"/>
        <v>0</v>
      </c>
    </row>
    <row r="160" spans="1:7" x14ac:dyDescent="0.25">
      <c r="A160" t="s">
        <v>8</v>
      </c>
      <c r="B160" t="s">
        <v>9</v>
      </c>
      <c r="C160" t="str">
        <f>IF('[1]Costing Pivot for BOQ'!$B159="-","-",'[1]Costing Pivot for BOQ'!$C159)</f>
        <v>-</v>
      </c>
      <c r="D160" s="1">
        <f>IF(C160="-",0,VLOOKUP(C160,'[1]Costing Pivot for BOQ'!$C:$E,D$2,FALSE))</f>
        <v>0</v>
      </c>
      <c r="E160" s="2" t="str">
        <f>IF(C160="-","-",VLOOKUP($C160,'[1]Part Numbers'!$B:$J,E$2,FALSE))</f>
        <v>-</v>
      </c>
      <c r="F160" s="37">
        <f>IF(C160="-",0,VLOOKUP($C160,'[1]Part Numbers'!$B:$J,F$2,FALSE))</f>
        <v>0</v>
      </c>
      <c r="G160" s="3">
        <f t="shared" si="2"/>
        <v>0</v>
      </c>
    </row>
    <row r="161" spans="1:7" x14ac:dyDescent="0.25">
      <c r="A161" t="s">
        <v>8</v>
      </c>
      <c r="B161" t="s">
        <v>9</v>
      </c>
      <c r="C161" t="str">
        <f>IF('[1]Costing Pivot for BOQ'!$B160="-","-",'[1]Costing Pivot for BOQ'!$C160)</f>
        <v>-</v>
      </c>
      <c r="D161" s="1">
        <f>IF(C161="-",0,VLOOKUP(C161,'[1]Costing Pivot for BOQ'!$C:$E,D$2,FALSE))</f>
        <v>0</v>
      </c>
      <c r="E161" s="2" t="str">
        <f>IF(C161="-","-",VLOOKUP($C161,'[1]Part Numbers'!$B:$J,E$2,FALSE))</f>
        <v>-</v>
      </c>
      <c r="F161" s="37">
        <f>IF(C161="-",0,VLOOKUP($C161,'[1]Part Numbers'!$B:$J,F$2,FALSE))</f>
        <v>0</v>
      </c>
      <c r="G161" s="3">
        <f t="shared" si="2"/>
        <v>0</v>
      </c>
    </row>
    <row r="162" spans="1:7" x14ac:dyDescent="0.25">
      <c r="A162" t="s">
        <v>8</v>
      </c>
      <c r="B162" t="s">
        <v>9</v>
      </c>
      <c r="C162" t="str">
        <f>IF('[1]Costing Pivot for BOQ'!$B161="-","-",'[1]Costing Pivot for BOQ'!$C161)</f>
        <v>-</v>
      </c>
      <c r="D162" s="1">
        <f>IF(C162="-",0,VLOOKUP(C162,'[1]Costing Pivot for BOQ'!$C:$E,D$2,FALSE))</f>
        <v>0</v>
      </c>
      <c r="E162" s="2" t="str">
        <f>IF(C162="-","-",VLOOKUP($C162,'[1]Part Numbers'!$B:$J,E$2,FALSE))</f>
        <v>-</v>
      </c>
      <c r="F162" s="37">
        <f>IF(C162="-",0,VLOOKUP($C162,'[1]Part Numbers'!$B:$J,F$2,FALSE))</f>
        <v>0</v>
      </c>
      <c r="G162" s="3">
        <f t="shared" si="2"/>
        <v>0</v>
      </c>
    </row>
    <row r="163" spans="1:7" x14ac:dyDescent="0.25">
      <c r="A163" t="s">
        <v>8</v>
      </c>
      <c r="B163" t="s">
        <v>9</v>
      </c>
      <c r="C163" t="str">
        <f>IF('[1]Costing Pivot for BOQ'!$B162="-","-",'[1]Costing Pivot for BOQ'!$C162)</f>
        <v>-</v>
      </c>
      <c r="D163" s="1">
        <f>IF(C163="-",0,VLOOKUP(C163,'[1]Costing Pivot for BOQ'!$C:$E,D$2,FALSE))</f>
        <v>0</v>
      </c>
      <c r="E163" s="2" t="str">
        <f>IF(C163="-","-",VLOOKUP($C163,'[1]Part Numbers'!$B:$J,E$2,FALSE))</f>
        <v>-</v>
      </c>
      <c r="F163" s="37">
        <f>IF(C163="-",0,VLOOKUP($C163,'[1]Part Numbers'!$B:$J,F$2,FALSE))</f>
        <v>0</v>
      </c>
      <c r="G163" s="3">
        <f t="shared" si="2"/>
        <v>0</v>
      </c>
    </row>
    <row r="164" spans="1:7" x14ac:dyDescent="0.25">
      <c r="A164" t="s">
        <v>8</v>
      </c>
      <c r="B164" t="s">
        <v>9</v>
      </c>
      <c r="C164" t="str">
        <f>IF('[1]Costing Pivot for BOQ'!$B163="-","-",'[1]Costing Pivot for BOQ'!$C163)</f>
        <v>-</v>
      </c>
      <c r="D164" s="1">
        <f>IF(C164="-",0,VLOOKUP(C164,'[1]Costing Pivot for BOQ'!$C:$E,D$2,FALSE))</f>
        <v>0</v>
      </c>
      <c r="E164" s="2" t="str">
        <f>IF(C164="-","-",VLOOKUP($C164,'[1]Part Numbers'!$B:$J,E$2,FALSE))</f>
        <v>-</v>
      </c>
      <c r="F164" s="37">
        <f>IF(C164="-",0,VLOOKUP($C164,'[1]Part Numbers'!$B:$J,F$2,FALSE))</f>
        <v>0</v>
      </c>
      <c r="G164" s="3">
        <f t="shared" si="2"/>
        <v>0</v>
      </c>
    </row>
    <row r="165" spans="1:7" x14ac:dyDescent="0.25">
      <c r="A165" t="s">
        <v>8</v>
      </c>
      <c r="B165" t="s">
        <v>9</v>
      </c>
      <c r="C165" t="str">
        <f>IF('[1]Costing Pivot for BOQ'!$B164="-","-",'[1]Costing Pivot for BOQ'!$C164)</f>
        <v>-</v>
      </c>
      <c r="D165" s="1">
        <f>IF(C165="-",0,VLOOKUP(C165,'[1]Costing Pivot for BOQ'!$C:$E,D$2,FALSE))</f>
        <v>0</v>
      </c>
      <c r="E165" s="2" t="str">
        <f>IF(C165="-","-",VLOOKUP($C165,'[1]Part Numbers'!$B:$J,E$2,FALSE))</f>
        <v>-</v>
      </c>
      <c r="F165" s="37">
        <f>IF(C165="-",0,VLOOKUP($C165,'[1]Part Numbers'!$B:$J,F$2,FALSE))</f>
        <v>0</v>
      </c>
      <c r="G165" s="3">
        <f t="shared" si="2"/>
        <v>0</v>
      </c>
    </row>
    <row r="166" spans="1:7" x14ac:dyDescent="0.25">
      <c r="A166" t="s">
        <v>8</v>
      </c>
      <c r="B166" t="s">
        <v>9</v>
      </c>
      <c r="C166" t="str">
        <f>IF('[1]Costing Pivot for BOQ'!$B165="-","-",'[1]Costing Pivot for BOQ'!$C165)</f>
        <v>-</v>
      </c>
      <c r="D166" s="1">
        <f>IF(C166="-",0,VLOOKUP(C166,'[1]Costing Pivot for BOQ'!$C:$E,D$2,FALSE))</f>
        <v>0</v>
      </c>
      <c r="E166" s="2" t="str">
        <f>IF(C166="-","-",VLOOKUP($C166,'[1]Part Numbers'!$B:$J,E$2,FALSE))</f>
        <v>-</v>
      </c>
      <c r="F166" s="37">
        <f>IF(C166="-",0,VLOOKUP($C166,'[1]Part Numbers'!$B:$J,F$2,FALSE))</f>
        <v>0</v>
      </c>
      <c r="G166" s="3">
        <f t="shared" si="2"/>
        <v>0</v>
      </c>
    </row>
    <row r="167" spans="1:7" x14ac:dyDescent="0.25">
      <c r="A167" t="s">
        <v>8</v>
      </c>
      <c r="B167" t="s">
        <v>9</v>
      </c>
      <c r="C167" t="str">
        <f>IF('[1]Costing Pivot for BOQ'!$B166="-","-",'[1]Costing Pivot for BOQ'!$C166)</f>
        <v>-</v>
      </c>
      <c r="D167" s="1">
        <f>IF(C167="-",0,VLOOKUP(C167,'[1]Costing Pivot for BOQ'!$C:$E,D$2,FALSE))</f>
        <v>0</v>
      </c>
      <c r="E167" s="2" t="str">
        <f>IF(C167="-","-",VLOOKUP($C167,'[1]Part Numbers'!$B:$J,E$2,FALSE))</f>
        <v>-</v>
      </c>
      <c r="F167" s="37">
        <f>IF(C167="-",0,VLOOKUP($C167,'[1]Part Numbers'!$B:$J,F$2,FALSE))</f>
        <v>0</v>
      </c>
      <c r="G167" s="3">
        <f t="shared" si="2"/>
        <v>0</v>
      </c>
    </row>
    <row r="168" spans="1:7" x14ac:dyDescent="0.25">
      <c r="A168" t="s">
        <v>8</v>
      </c>
      <c r="B168" t="s">
        <v>9</v>
      </c>
      <c r="C168" t="str">
        <f>IF('[1]Costing Pivot for BOQ'!$B167="-","-",'[1]Costing Pivot for BOQ'!$C167)</f>
        <v>-</v>
      </c>
      <c r="D168" s="1">
        <f>IF(C168="-",0,VLOOKUP(C168,'[1]Costing Pivot for BOQ'!$C:$E,D$2,FALSE))</f>
        <v>0</v>
      </c>
      <c r="E168" s="2" t="str">
        <f>IF(C168="-","-",VLOOKUP($C168,'[1]Part Numbers'!$B:$J,E$2,FALSE))</f>
        <v>-</v>
      </c>
      <c r="F168" s="37">
        <f>IF(C168="-",0,VLOOKUP($C168,'[1]Part Numbers'!$B:$J,F$2,FALSE))</f>
        <v>0</v>
      </c>
      <c r="G168" s="3">
        <f t="shared" si="2"/>
        <v>0</v>
      </c>
    </row>
    <row r="169" spans="1:7" x14ac:dyDescent="0.25">
      <c r="A169" t="s">
        <v>8</v>
      </c>
      <c r="B169" t="s">
        <v>9</v>
      </c>
      <c r="C169" t="str">
        <f>IF('[1]Costing Pivot for BOQ'!$B168="-","-",'[1]Costing Pivot for BOQ'!$C168)</f>
        <v>-</v>
      </c>
      <c r="D169" s="1">
        <f>IF(C169="-",0,VLOOKUP(C169,'[1]Costing Pivot for BOQ'!$C:$E,D$2,FALSE))</f>
        <v>0</v>
      </c>
      <c r="E169" s="2" t="str">
        <f>IF(C169="-","-",VLOOKUP($C169,'[1]Part Numbers'!$B:$J,E$2,FALSE))</f>
        <v>-</v>
      </c>
      <c r="F169" s="37">
        <f>IF(C169="-",0,VLOOKUP($C169,'[1]Part Numbers'!$B:$J,F$2,FALSE))</f>
        <v>0</v>
      </c>
      <c r="G169" s="3">
        <f t="shared" si="2"/>
        <v>0</v>
      </c>
    </row>
    <row r="170" spans="1:7" x14ac:dyDescent="0.25">
      <c r="A170" t="s">
        <v>8</v>
      </c>
      <c r="B170" t="s">
        <v>9</v>
      </c>
      <c r="C170" t="str">
        <f>IF('[1]Costing Pivot for BOQ'!$B169="-","-",'[1]Costing Pivot for BOQ'!$C169)</f>
        <v>-</v>
      </c>
      <c r="D170" s="1">
        <f>IF(C170="-",0,VLOOKUP(C170,'[1]Costing Pivot for BOQ'!$C:$E,D$2,FALSE))</f>
        <v>0</v>
      </c>
      <c r="E170" s="2" t="str">
        <f>IF(C170="-","-",VLOOKUP($C170,'[1]Part Numbers'!$B:$J,E$2,FALSE))</f>
        <v>-</v>
      </c>
      <c r="F170" s="37">
        <f>IF(C170="-",0,VLOOKUP($C170,'[1]Part Numbers'!$B:$J,F$2,FALSE))</f>
        <v>0</v>
      </c>
      <c r="G170" s="3">
        <f t="shared" si="2"/>
        <v>0</v>
      </c>
    </row>
    <row r="171" spans="1:7" x14ac:dyDescent="0.25">
      <c r="A171" t="s">
        <v>8</v>
      </c>
      <c r="B171" t="s">
        <v>9</v>
      </c>
      <c r="C171" t="str">
        <f>IF('[1]Costing Pivot for BOQ'!$B170="-","-",'[1]Costing Pivot for BOQ'!$C170)</f>
        <v>-</v>
      </c>
      <c r="D171" s="1">
        <f>IF(C171="-",0,VLOOKUP(C171,'[1]Costing Pivot for BOQ'!$C:$E,D$2,FALSE))</f>
        <v>0</v>
      </c>
      <c r="E171" s="2" t="str">
        <f>IF(C171="-","-",VLOOKUP($C171,'[1]Part Numbers'!$B:$J,E$2,FALSE))</f>
        <v>-</v>
      </c>
      <c r="F171" s="37">
        <f>IF(C171="-",0,VLOOKUP($C171,'[1]Part Numbers'!$B:$J,F$2,FALSE))</f>
        <v>0</v>
      </c>
      <c r="G171" s="3">
        <f t="shared" si="2"/>
        <v>0</v>
      </c>
    </row>
    <row r="172" spans="1:7" x14ac:dyDescent="0.25">
      <c r="A172" t="s">
        <v>8</v>
      </c>
      <c r="B172" t="s">
        <v>9</v>
      </c>
      <c r="C172" t="str">
        <f>IF('[1]Costing Pivot for BOQ'!$B171="-","-",'[1]Costing Pivot for BOQ'!$C171)</f>
        <v>-</v>
      </c>
      <c r="D172" s="1">
        <f>IF(C172="-",0,VLOOKUP(C172,'[1]Costing Pivot for BOQ'!$C:$E,D$2,FALSE))</f>
        <v>0</v>
      </c>
      <c r="E172" s="2" t="str">
        <f>IF(C172="-","-",VLOOKUP($C172,'[1]Part Numbers'!$B:$J,E$2,FALSE))</f>
        <v>-</v>
      </c>
      <c r="F172" s="37">
        <f>IF(C172="-",0,VLOOKUP($C172,'[1]Part Numbers'!$B:$J,F$2,FALSE))</f>
        <v>0</v>
      </c>
      <c r="G172" s="3">
        <f t="shared" si="2"/>
        <v>0</v>
      </c>
    </row>
    <row r="173" spans="1:7" x14ac:dyDescent="0.25">
      <c r="A173" t="s">
        <v>8</v>
      </c>
      <c r="B173" t="s">
        <v>9</v>
      </c>
      <c r="C173" t="str">
        <f>IF('[1]Costing Pivot for BOQ'!$B172="-","-",'[1]Costing Pivot for BOQ'!$C172)</f>
        <v>-</v>
      </c>
      <c r="D173" s="1">
        <f>IF(C173="-",0,VLOOKUP(C173,'[1]Costing Pivot for BOQ'!$C:$E,D$2,FALSE))</f>
        <v>0</v>
      </c>
      <c r="E173" s="2" t="str">
        <f>IF(C173="-","-",VLOOKUP($C173,'[1]Part Numbers'!$B:$J,E$2,FALSE))</f>
        <v>-</v>
      </c>
      <c r="F173" s="37">
        <f>IF(C173="-",0,VLOOKUP($C173,'[1]Part Numbers'!$B:$J,F$2,FALSE))</f>
        <v>0</v>
      </c>
      <c r="G173" s="3">
        <f t="shared" si="2"/>
        <v>0</v>
      </c>
    </row>
    <row r="174" spans="1:7" x14ac:dyDescent="0.25">
      <c r="A174" t="s">
        <v>8</v>
      </c>
      <c r="B174" t="s">
        <v>9</v>
      </c>
      <c r="C174" t="str">
        <f>IF('[1]Costing Pivot for BOQ'!$B173="-","-",'[1]Costing Pivot for BOQ'!$C173)</f>
        <v>-</v>
      </c>
      <c r="D174" s="1">
        <f>IF(C174="-",0,VLOOKUP(C174,'[1]Costing Pivot for BOQ'!$C:$E,D$2,FALSE))</f>
        <v>0</v>
      </c>
      <c r="E174" s="2" t="str">
        <f>IF(C174="-","-",VLOOKUP($C174,'[1]Part Numbers'!$B:$J,E$2,FALSE))</f>
        <v>-</v>
      </c>
      <c r="F174" s="37">
        <f>IF(C174="-",0,VLOOKUP($C174,'[1]Part Numbers'!$B:$J,F$2,FALSE))</f>
        <v>0</v>
      </c>
      <c r="G174" s="3">
        <f t="shared" si="2"/>
        <v>0</v>
      </c>
    </row>
    <row r="175" spans="1:7" x14ac:dyDescent="0.25">
      <c r="A175" t="s">
        <v>8</v>
      </c>
      <c r="B175" t="s">
        <v>9</v>
      </c>
      <c r="C175" t="str">
        <f>IF('[1]Costing Pivot for BOQ'!$B174="-","-",'[1]Costing Pivot for BOQ'!$C174)</f>
        <v>-</v>
      </c>
      <c r="D175" s="1">
        <f>IF(C175="-",0,VLOOKUP(C175,'[1]Costing Pivot for BOQ'!$C:$E,D$2,FALSE))</f>
        <v>0</v>
      </c>
      <c r="E175" s="2" t="str">
        <f>IF(C175="-","-",VLOOKUP($C175,'[1]Part Numbers'!$B:$J,E$2,FALSE))</f>
        <v>-</v>
      </c>
      <c r="F175" s="37">
        <f>IF(C175="-",0,VLOOKUP($C175,'[1]Part Numbers'!$B:$J,F$2,FALSE))</f>
        <v>0</v>
      </c>
      <c r="G175" s="3">
        <f t="shared" si="2"/>
        <v>0</v>
      </c>
    </row>
    <row r="176" spans="1:7" x14ac:dyDescent="0.25">
      <c r="A176" t="s">
        <v>8</v>
      </c>
      <c r="B176" t="s">
        <v>9</v>
      </c>
      <c r="C176" t="str">
        <f>IF('[1]Costing Pivot for BOQ'!$B175="-","-",'[1]Costing Pivot for BOQ'!$C175)</f>
        <v>-</v>
      </c>
      <c r="D176" s="1">
        <f>IF(C176="-",0,VLOOKUP(C176,'[1]Costing Pivot for BOQ'!$C:$E,D$2,FALSE))</f>
        <v>0</v>
      </c>
      <c r="E176" s="2" t="str">
        <f>IF(C176="-","-",VLOOKUP($C176,'[1]Part Numbers'!$B:$J,E$2,FALSE))</f>
        <v>-</v>
      </c>
      <c r="F176" s="37">
        <f>IF(C176="-",0,VLOOKUP($C176,'[1]Part Numbers'!$B:$J,F$2,FALSE))</f>
        <v>0</v>
      </c>
      <c r="G176" s="3">
        <f t="shared" si="2"/>
        <v>0</v>
      </c>
    </row>
    <row r="177" spans="1:7" x14ac:dyDescent="0.25">
      <c r="A177" t="s">
        <v>8</v>
      </c>
      <c r="B177" t="s">
        <v>9</v>
      </c>
      <c r="C177" t="str">
        <f>IF('[1]Costing Pivot for BOQ'!$B176="-","-",'[1]Costing Pivot for BOQ'!$C176)</f>
        <v>-</v>
      </c>
      <c r="D177" s="1">
        <f>IF(C177="-",0,VLOOKUP(C177,'[1]Costing Pivot for BOQ'!$C:$E,D$2,FALSE))</f>
        <v>0</v>
      </c>
      <c r="E177" s="2" t="str">
        <f>IF(C177="-","-",VLOOKUP($C177,'[1]Part Numbers'!$B:$J,E$2,FALSE))</f>
        <v>-</v>
      </c>
      <c r="F177" s="37">
        <f>IF(C177="-",0,VLOOKUP($C177,'[1]Part Numbers'!$B:$J,F$2,FALSE))</f>
        <v>0</v>
      </c>
      <c r="G177" s="3">
        <f t="shared" si="2"/>
        <v>0</v>
      </c>
    </row>
    <row r="178" spans="1:7" x14ac:dyDescent="0.25">
      <c r="A178" t="s">
        <v>8</v>
      </c>
      <c r="B178" t="s">
        <v>9</v>
      </c>
      <c r="C178" t="str">
        <f>IF('[1]Costing Pivot for BOQ'!$B177="-","-",'[1]Costing Pivot for BOQ'!$C177)</f>
        <v>-</v>
      </c>
      <c r="D178" s="1">
        <f>IF(C178="-",0,VLOOKUP(C178,'[1]Costing Pivot for BOQ'!$C:$E,D$2,FALSE))</f>
        <v>0</v>
      </c>
      <c r="E178" s="2" t="str">
        <f>IF(C178="-","-",VLOOKUP($C178,'[1]Part Numbers'!$B:$J,E$2,FALSE))</f>
        <v>-</v>
      </c>
      <c r="F178" s="37">
        <f>IF(C178="-",0,VLOOKUP($C178,'[1]Part Numbers'!$B:$J,F$2,FALSE))</f>
        <v>0</v>
      </c>
      <c r="G178" s="3">
        <f t="shared" si="2"/>
        <v>0</v>
      </c>
    </row>
    <row r="179" spans="1:7" x14ac:dyDescent="0.25">
      <c r="A179" t="s">
        <v>8</v>
      </c>
      <c r="B179" t="s">
        <v>9</v>
      </c>
      <c r="C179" t="str">
        <f>IF('[1]Costing Pivot for BOQ'!$B178="-","-",'[1]Costing Pivot for BOQ'!$C178)</f>
        <v>-</v>
      </c>
      <c r="D179" s="1">
        <f>IF(C179="-",0,VLOOKUP(C179,'[1]Costing Pivot for BOQ'!$C:$E,D$2,FALSE))</f>
        <v>0</v>
      </c>
      <c r="E179" s="2" t="str">
        <f>IF(C179="-","-",VLOOKUP($C179,'[1]Part Numbers'!$B:$J,E$2,FALSE))</f>
        <v>-</v>
      </c>
      <c r="F179" s="37">
        <f>IF(C179="-",0,VLOOKUP($C179,'[1]Part Numbers'!$B:$J,F$2,FALSE))</f>
        <v>0</v>
      </c>
      <c r="G179" s="3">
        <f t="shared" si="2"/>
        <v>0</v>
      </c>
    </row>
    <row r="180" spans="1:7" x14ac:dyDescent="0.25">
      <c r="A180" t="s">
        <v>8</v>
      </c>
      <c r="B180" t="s">
        <v>9</v>
      </c>
      <c r="C180" t="str">
        <f>IF('[1]Costing Pivot for BOQ'!$B179="-","-",'[1]Costing Pivot for BOQ'!$C179)</f>
        <v>-</v>
      </c>
      <c r="D180" s="1">
        <f>IF(C180="-",0,VLOOKUP(C180,'[1]Costing Pivot for BOQ'!$C:$E,D$2,FALSE))</f>
        <v>0</v>
      </c>
      <c r="E180" s="2" t="str">
        <f>IF(C180="-","-",VLOOKUP($C180,'[1]Part Numbers'!$B:$J,E$2,FALSE))</f>
        <v>-</v>
      </c>
      <c r="F180" s="37">
        <f>IF(C180="-",0,VLOOKUP($C180,'[1]Part Numbers'!$B:$J,F$2,FALSE))</f>
        <v>0</v>
      </c>
      <c r="G180" s="3">
        <f t="shared" si="2"/>
        <v>0</v>
      </c>
    </row>
    <row r="181" spans="1:7" x14ac:dyDescent="0.25">
      <c r="A181" t="s">
        <v>8</v>
      </c>
      <c r="B181" t="s">
        <v>9</v>
      </c>
      <c r="C181" t="str">
        <f>IF('[1]Costing Pivot for BOQ'!$B180="-","-",'[1]Costing Pivot for BOQ'!$C180)</f>
        <v>-</v>
      </c>
      <c r="D181" s="1">
        <f>IF(C181="-",0,VLOOKUP(C181,'[1]Costing Pivot for BOQ'!$C:$E,D$2,FALSE))</f>
        <v>0</v>
      </c>
      <c r="E181" s="2" t="str">
        <f>IF(C181="-","-",VLOOKUP($C181,'[1]Part Numbers'!$B:$J,E$2,FALSE))</f>
        <v>-</v>
      </c>
      <c r="F181" s="37">
        <f>IF(C181="-",0,VLOOKUP($C181,'[1]Part Numbers'!$B:$J,F$2,FALSE))</f>
        <v>0</v>
      </c>
      <c r="G181" s="3">
        <f t="shared" si="2"/>
        <v>0</v>
      </c>
    </row>
    <row r="182" spans="1:7" x14ac:dyDescent="0.25">
      <c r="A182" t="s">
        <v>8</v>
      </c>
      <c r="B182" t="s">
        <v>9</v>
      </c>
      <c r="C182" t="str">
        <f>IF('[1]Costing Pivot for BOQ'!$B181="-","-",'[1]Costing Pivot for BOQ'!$C181)</f>
        <v>-</v>
      </c>
      <c r="D182" s="1">
        <f>IF(C182="-",0,VLOOKUP(C182,'[1]Costing Pivot for BOQ'!$C:$E,D$2,FALSE))</f>
        <v>0</v>
      </c>
      <c r="E182" s="2" t="str">
        <f>IF(C182="-","-",VLOOKUP($C182,'[1]Part Numbers'!$B:$J,E$2,FALSE))</f>
        <v>-</v>
      </c>
      <c r="F182" s="37">
        <f>IF(C182="-",0,VLOOKUP($C182,'[1]Part Numbers'!$B:$J,F$2,FALSE))</f>
        <v>0</v>
      </c>
      <c r="G182" s="3">
        <f t="shared" si="2"/>
        <v>0</v>
      </c>
    </row>
    <row r="183" spans="1:7" x14ac:dyDescent="0.25">
      <c r="A183" t="s">
        <v>8</v>
      </c>
      <c r="B183" t="s">
        <v>9</v>
      </c>
      <c r="C183" t="str">
        <f>IF('[1]Costing Pivot for BOQ'!$B182="-","-",'[1]Costing Pivot for BOQ'!$C182)</f>
        <v>-</v>
      </c>
      <c r="D183" s="1">
        <f>IF(C183="-",0,VLOOKUP(C183,'[1]Costing Pivot for BOQ'!$C:$E,D$2,FALSE))</f>
        <v>0</v>
      </c>
      <c r="E183" s="2" t="str">
        <f>IF(C183="-","-",VLOOKUP($C183,'[1]Part Numbers'!$B:$J,E$2,FALSE))</f>
        <v>-</v>
      </c>
      <c r="F183" s="37">
        <f>IF(C183="-",0,VLOOKUP($C183,'[1]Part Numbers'!$B:$J,F$2,FALSE))</f>
        <v>0</v>
      </c>
      <c r="G183" s="3">
        <f t="shared" si="2"/>
        <v>0</v>
      </c>
    </row>
    <row r="184" spans="1:7" x14ac:dyDescent="0.25">
      <c r="A184" t="s">
        <v>8</v>
      </c>
      <c r="B184" t="s">
        <v>9</v>
      </c>
      <c r="C184" t="str">
        <f>IF('[1]Costing Pivot for BOQ'!$B183="-","-",'[1]Costing Pivot for BOQ'!$C183)</f>
        <v>-</v>
      </c>
      <c r="D184" s="1">
        <f>IF(C184="-",0,VLOOKUP(C184,'[1]Costing Pivot for BOQ'!$C:$E,D$2,FALSE))</f>
        <v>0</v>
      </c>
      <c r="E184" s="2" t="str">
        <f>IF(C184="-","-",VLOOKUP($C184,'[1]Part Numbers'!$B:$J,E$2,FALSE))</f>
        <v>-</v>
      </c>
      <c r="F184" s="37">
        <f>IF(C184="-",0,VLOOKUP($C184,'[1]Part Numbers'!$B:$J,F$2,FALSE))</f>
        <v>0</v>
      </c>
      <c r="G184" s="3">
        <f t="shared" si="2"/>
        <v>0</v>
      </c>
    </row>
    <row r="185" spans="1:7" x14ac:dyDescent="0.25">
      <c r="A185" t="s">
        <v>8</v>
      </c>
      <c r="B185" t="s">
        <v>9</v>
      </c>
      <c r="C185" t="str">
        <f>IF('[1]Costing Pivot for BOQ'!$B184="-","-",'[1]Costing Pivot for BOQ'!$C184)</f>
        <v>-</v>
      </c>
      <c r="D185" s="1">
        <f>IF(C185="-",0,VLOOKUP(C185,'[1]Costing Pivot for BOQ'!$C:$E,D$2,FALSE))</f>
        <v>0</v>
      </c>
      <c r="E185" s="2" t="str">
        <f>IF(C185="-","-",VLOOKUP($C185,'[1]Part Numbers'!$B:$J,E$2,FALSE))</f>
        <v>-</v>
      </c>
      <c r="F185" s="37">
        <f>IF(C185="-",0,VLOOKUP($C185,'[1]Part Numbers'!$B:$J,F$2,FALSE))</f>
        <v>0</v>
      </c>
      <c r="G185" s="3">
        <f t="shared" si="2"/>
        <v>0</v>
      </c>
    </row>
    <row r="186" spans="1:7" x14ac:dyDescent="0.25">
      <c r="A186" t="s">
        <v>8</v>
      </c>
      <c r="B186" t="s">
        <v>9</v>
      </c>
      <c r="C186" t="str">
        <f>IF('[1]Costing Pivot for BOQ'!$B185="-","-",'[1]Costing Pivot for BOQ'!$C185)</f>
        <v>-</v>
      </c>
      <c r="D186" s="1">
        <f>IF(C186="-",0,VLOOKUP(C186,'[1]Costing Pivot for BOQ'!$C:$E,D$2,FALSE))</f>
        <v>0</v>
      </c>
      <c r="E186" s="2" t="str">
        <f>IF(C186="-","-",VLOOKUP($C186,'[1]Part Numbers'!$B:$J,E$2,FALSE))</f>
        <v>-</v>
      </c>
      <c r="F186" s="37">
        <f>IF(C186="-",0,VLOOKUP($C186,'[1]Part Numbers'!$B:$J,F$2,FALSE))</f>
        <v>0</v>
      </c>
      <c r="G186" s="3">
        <f t="shared" si="2"/>
        <v>0</v>
      </c>
    </row>
    <row r="187" spans="1:7" x14ac:dyDescent="0.25">
      <c r="A187" t="s">
        <v>8</v>
      </c>
      <c r="B187" t="s">
        <v>9</v>
      </c>
      <c r="C187" t="str">
        <f>IF('[1]Costing Pivot for BOQ'!$B186="-","-",'[1]Costing Pivot for BOQ'!$C186)</f>
        <v>-</v>
      </c>
      <c r="D187" s="1">
        <f>IF(C187="-",0,VLOOKUP(C187,'[1]Costing Pivot for BOQ'!$C:$E,D$2,FALSE))</f>
        <v>0</v>
      </c>
      <c r="E187" s="2" t="str">
        <f>IF(C187="-","-",VLOOKUP($C187,'[1]Part Numbers'!$B:$J,E$2,FALSE))</f>
        <v>-</v>
      </c>
      <c r="F187" s="37">
        <f>IF(C187="-",0,VLOOKUP($C187,'[1]Part Numbers'!$B:$J,F$2,FALSE))</f>
        <v>0</v>
      </c>
      <c r="G187" s="3">
        <f t="shared" si="2"/>
        <v>0</v>
      </c>
    </row>
    <row r="188" spans="1:7" x14ac:dyDescent="0.25">
      <c r="A188" t="s">
        <v>8</v>
      </c>
      <c r="B188" t="s">
        <v>9</v>
      </c>
      <c r="C188" t="str">
        <f>IF('[1]Costing Pivot for BOQ'!$B187="-","-",'[1]Costing Pivot for BOQ'!$C187)</f>
        <v>-</v>
      </c>
      <c r="D188" s="1">
        <f>IF(C188="-",0,VLOOKUP(C188,'[1]Costing Pivot for BOQ'!$C:$E,D$2,FALSE))</f>
        <v>0</v>
      </c>
      <c r="E188" s="2" t="str">
        <f>IF(C188="-","-",VLOOKUP($C188,'[1]Part Numbers'!$B:$J,E$2,FALSE))</f>
        <v>-</v>
      </c>
      <c r="F188" s="37">
        <f>IF(C188="-",0,VLOOKUP($C188,'[1]Part Numbers'!$B:$J,F$2,FALSE))</f>
        <v>0</v>
      </c>
      <c r="G188" s="3">
        <f t="shared" si="2"/>
        <v>0</v>
      </c>
    </row>
    <row r="189" spans="1:7" x14ac:dyDescent="0.25">
      <c r="A189" t="s">
        <v>8</v>
      </c>
      <c r="B189" t="s">
        <v>9</v>
      </c>
      <c r="C189" t="str">
        <f>IF('[1]Costing Pivot for BOQ'!$B188="-","-",'[1]Costing Pivot for BOQ'!$C188)</f>
        <v>-</v>
      </c>
      <c r="D189" s="1">
        <f>IF(C189="-",0,VLOOKUP(C189,'[1]Costing Pivot for BOQ'!$C:$E,D$2,FALSE))</f>
        <v>0</v>
      </c>
      <c r="E189" s="2" t="str">
        <f>IF(C189="-","-",VLOOKUP($C189,'[1]Part Numbers'!$B:$J,E$2,FALSE))</f>
        <v>-</v>
      </c>
      <c r="F189" s="37">
        <f>IF(C189="-",0,VLOOKUP($C189,'[1]Part Numbers'!$B:$J,F$2,FALSE))</f>
        <v>0</v>
      </c>
      <c r="G189" s="3">
        <f t="shared" si="2"/>
        <v>0</v>
      </c>
    </row>
    <row r="190" spans="1:7" x14ac:dyDescent="0.25">
      <c r="A190" t="s">
        <v>8</v>
      </c>
      <c r="B190" t="s">
        <v>9</v>
      </c>
      <c r="C190" t="str">
        <f>IF('[1]Costing Pivot for BOQ'!$B189="-","-",'[1]Costing Pivot for BOQ'!$C189)</f>
        <v>-</v>
      </c>
      <c r="D190" s="1">
        <f>IF(C190="-",0,VLOOKUP(C190,'[1]Costing Pivot for BOQ'!$C:$E,D$2,FALSE))</f>
        <v>0</v>
      </c>
      <c r="E190" s="2" t="str">
        <f>IF(C190="-","-",VLOOKUP($C190,'[1]Part Numbers'!$B:$J,E$2,FALSE))</f>
        <v>-</v>
      </c>
      <c r="F190" s="37">
        <f>IF(C190="-",0,VLOOKUP($C190,'[1]Part Numbers'!$B:$J,F$2,FALSE))</f>
        <v>0</v>
      </c>
      <c r="G190" s="3">
        <f t="shared" si="2"/>
        <v>0</v>
      </c>
    </row>
    <row r="191" spans="1:7" x14ac:dyDescent="0.25">
      <c r="A191" t="s">
        <v>8</v>
      </c>
      <c r="B191" t="s">
        <v>9</v>
      </c>
      <c r="C191" t="str">
        <f>IF('[1]Costing Pivot for BOQ'!$B190="-","-",'[1]Costing Pivot for BOQ'!$C190)</f>
        <v>-</v>
      </c>
      <c r="D191" s="1">
        <f>IF(C191="-",0,VLOOKUP(C191,'[1]Costing Pivot for BOQ'!$C:$E,D$2,FALSE))</f>
        <v>0</v>
      </c>
      <c r="E191" s="2" t="str">
        <f>IF(C191="-","-",VLOOKUP($C191,'[1]Part Numbers'!$B:$J,E$2,FALSE))</f>
        <v>-</v>
      </c>
      <c r="F191" s="37">
        <f>IF(C191="-",0,VLOOKUP($C191,'[1]Part Numbers'!$B:$J,F$2,FALSE))</f>
        <v>0</v>
      </c>
      <c r="G191" s="3">
        <f t="shared" si="2"/>
        <v>0</v>
      </c>
    </row>
    <row r="192" spans="1:7" x14ac:dyDescent="0.25">
      <c r="A192" t="s">
        <v>8</v>
      </c>
      <c r="B192" t="s">
        <v>9</v>
      </c>
      <c r="C192" t="str">
        <f>IF('[1]Costing Pivot for BOQ'!$B191="-","-",'[1]Costing Pivot for BOQ'!$C191)</f>
        <v>-</v>
      </c>
      <c r="D192" s="1">
        <f>IF(C192="-",0,VLOOKUP(C192,'[1]Costing Pivot for BOQ'!$C:$E,D$2,FALSE))</f>
        <v>0</v>
      </c>
      <c r="E192" s="2" t="str">
        <f>IF(C192="-","-",VLOOKUP($C192,'[1]Part Numbers'!$B:$J,E$2,FALSE))</f>
        <v>-</v>
      </c>
      <c r="F192" s="37">
        <f>IF(C192="-",0,VLOOKUP($C192,'[1]Part Numbers'!$B:$J,F$2,FALSE))</f>
        <v>0</v>
      </c>
      <c r="G192" s="3">
        <f t="shared" si="2"/>
        <v>0</v>
      </c>
    </row>
    <row r="193" spans="1:7" x14ac:dyDescent="0.25">
      <c r="A193" t="s">
        <v>8</v>
      </c>
      <c r="B193" t="s">
        <v>9</v>
      </c>
      <c r="C193" t="str">
        <f>IF('[1]Costing Pivot for BOQ'!$B192="-","-",'[1]Costing Pivot for BOQ'!$C192)</f>
        <v>-</v>
      </c>
      <c r="D193" s="1">
        <f>IF(C193="-",0,VLOOKUP(C193,'[1]Costing Pivot for BOQ'!$C:$E,D$2,FALSE))</f>
        <v>0</v>
      </c>
      <c r="E193" s="2" t="str">
        <f>IF(C193="-","-",VLOOKUP($C193,'[1]Part Numbers'!$B:$J,E$2,FALSE))</f>
        <v>-</v>
      </c>
      <c r="F193" s="37">
        <f>IF(C193="-",0,VLOOKUP($C193,'[1]Part Numbers'!$B:$J,F$2,FALSE))</f>
        <v>0</v>
      </c>
      <c r="G193" s="3">
        <f t="shared" si="2"/>
        <v>0</v>
      </c>
    </row>
    <row r="194" spans="1:7" x14ac:dyDescent="0.25">
      <c r="A194" t="s">
        <v>8</v>
      </c>
      <c r="B194" t="s">
        <v>9</v>
      </c>
      <c r="C194" t="str">
        <f>IF('[1]Costing Pivot for BOQ'!$B193="-","-",'[1]Costing Pivot for BOQ'!$C193)</f>
        <v>-</v>
      </c>
      <c r="D194" s="1">
        <f>IF(C194="-",0,VLOOKUP(C194,'[1]Costing Pivot for BOQ'!$C:$E,D$2,FALSE))</f>
        <v>0</v>
      </c>
      <c r="E194" s="2" t="str">
        <f>IF(C194="-","-",VLOOKUP($C194,'[1]Part Numbers'!$B:$J,E$2,FALSE))</f>
        <v>-</v>
      </c>
      <c r="F194" s="37">
        <f>IF(C194="-",0,VLOOKUP($C194,'[1]Part Numbers'!$B:$J,F$2,FALSE))</f>
        <v>0</v>
      </c>
      <c r="G194" s="3">
        <f t="shared" si="2"/>
        <v>0</v>
      </c>
    </row>
    <row r="195" spans="1:7" x14ac:dyDescent="0.25">
      <c r="A195" t="s">
        <v>8</v>
      </c>
      <c r="B195" t="s">
        <v>9</v>
      </c>
      <c r="C195" t="str">
        <f>IF('[1]Costing Pivot for BOQ'!$B194="-","-",'[1]Costing Pivot for BOQ'!$C194)</f>
        <v>-</v>
      </c>
      <c r="D195" s="1">
        <f>IF(C195="-",0,VLOOKUP(C195,'[1]Costing Pivot for BOQ'!$C:$E,D$2,FALSE))</f>
        <v>0</v>
      </c>
      <c r="E195" s="2" t="str">
        <f>IF(C195="-","-",VLOOKUP($C195,'[1]Part Numbers'!$B:$J,E$2,FALSE))</f>
        <v>-</v>
      </c>
      <c r="F195" s="37">
        <f>IF(C195="-",0,VLOOKUP($C195,'[1]Part Numbers'!$B:$J,F$2,FALSE))</f>
        <v>0</v>
      </c>
      <c r="G195" s="3">
        <f t="shared" si="2"/>
        <v>0</v>
      </c>
    </row>
    <row r="196" spans="1:7" x14ac:dyDescent="0.25">
      <c r="A196" t="s">
        <v>8</v>
      </c>
      <c r="B196" t="s">
        <v>9</v>
      </c>
      <c r="C196" t="str">
        <f>IF('[1]Costing Pivot for BOQ'!$B195="-","-",'[1]Costing Pivot for BOQ'!$C195)</f>
        <v>-</v>
      </c>
      <c r="D196" s="1">
        <f>IF(C196="-",0,VLOOKUP(C196,'[1]Costing Pivot for BOQ'!$C:$E,D$2,FALSE))</f>
        <v>0</v>
      </c>
      <c r="E196" s="2" t="str">
        <f>IF(C196="-","-",VLOOKUP($C196,'[1]Part Numbers'!$B:$J,E$2,FALSE))</f>
        <v>-</v>
      </c>
      <c r="F196" s="37">
        <f>IF(C196="-",0,VLOOKUP($C196,'[1]Part Numbers'!$B:$J,F$2,FALSE))</f>
        <v>0</v>
      </c>
      <c r="G196" s="3">
        <f t="shared" si="2"/>
        <v>0</v>
      </c>
    </row>
    <row r="197" spans="1:7" x14ac:dyDescent="0.25">
      <c r="A197" t="s">
        <v>8</v>
      </c>
      <c r="B197" t="s">
        <v>9</v>
      </c>
      <c r="C197" t="str">
        <f>IF('[1]Costing Pivot for BOQ'!$B196="-","-",'[1]Costing Pivot for BOQ'!$C196)</f>
        <v>-</v>
      </c>
      <c r="D197" s="1">
        <f>IF(C197="-",0,VLOOKUP(C197,'[1]Costing Pivot for BOQ'!$C:$E,D$2,FALSE))</f>
        <v>0</v>
      </c>
      <c r="E197" s="2" t="str">
        <f>IF(C197="-","-",VLOOKUP($C197,'[1]Part Numbers'!$B:$J,E$2,FALSE))</f>
        <v>-</v>
      </c>
      <c r="F197" s="37">
        <f>IF(C197="-",0,VLOOKUP($C197,'[1]Part Numbers'!$B:$J,F$2,FALSE))</f>
        <v>0</v>
      </c>
      <c r="G197" s="3">
        <f t="shared" si="2"/>
        <v>0</v>
      </c>
    </row>
    <row r="198" spans="1:7" x14ac:dyDescent="0.25">
      <c r="A198" t="s">
        <v>8</v>
      </c>
      <c r="B198" t="s">
        <v>9</v>
      </c>
      <c r="C198" t="str">
        <f>IF('[1]Costing Pivot for BOQ'!$B197="-","-",'[1]Costing Pivot for BOQ'!$C197)</f>
        <v>-</v>
      </c>
      <c r="D198" s="1">
        <f>IF(C198="-",0,VLOOKUP(C198,'[1]Costing Pivot for BOQ'!$C:$E,D$2,FALSE))</f>
        <v>0</v>
      </c>
      <c r="E198" s="2" t="str">
        <f>IF(C198="-","-",VLOOKUP($C198,'[1]Part Numbers'!$B:$J,E$2,FALSE))</f>
        <v>-</v>
      </c>
      <c r="F198" s="37">
        <f>IF(C198="-",0,VLOOKUP($C198,'[1]Part Numbers'!$B:$J,F$2,FALSE))</f>
        <v>0</v>
      </c>
      <c r="G198" s="3">
        <f t="shared" ref="G198:G200" si="3">F198*D198</f>
        <v>0</v>
      </c>
    </row>
    <row r="199" spans="1:7" x14ac:dyDescent="0.25">
      <c r="A199" t="s">
        <v>8</v>
      </c>
      <c r="B199" t="s">
        <v>9</v>
      </c>
      <c r="C199" t="str">
        <f>IF('[1]Costing Pivot for BOQ'!$B198="-","-",'[1]Costing Pivot for BOQ'!$C198)</f>
        <v>-</v>
      </c>
      <c r="D199" s="1">
        <f>IF(C199="-",0,VLOOKUP(C199,'[1]Costing Pivot for BOQ'!$C:$E,D$2,FALSE))</f>
        <v>0</v>
      </c>
      <c r="E199" s="2" t="str">
        <f>IF(C199="-","-",VLOOKUP($C199,'[1]Part Numbers'!$B:$J,E$2,FALSE))</f>
        <v>-</v>
      </c>
      <c r="F199" s="37">
        <f>IF(C199="-",0,VLOOKUP($C199,'[1]Part Numbers'!$B:$J,F$2,FALSE))</f>
        <v>0</v>
      </c>
      <c r="G199" s="3">
        <f t="shared" si="3"/>
        <v>0</v>
      </c>
    </row>
    <row r="200" spans="1:7" x14ac:dyDescent="0.25">
      <c r="A200" t="s">
        <v>8</v>
      </c>
      <c r="B200" t="s">
        <v>9</v>
      </c>
      <c r="C200" t="str">
        <f>IF('[1]Costing Pivot for BOQ'!$B199="-","-",'[1]Costing Pivot for BOQ'!$C199)</f>
        <v>-</v>
      </c>
      <c r="D200" s="1">
        <f>IF(C200="-",0,VLOOKUP(C200,'[1]Costing Pivot for BOQ'!$C:$E,D$2,FALSE))</f>
        <v>0</v>
      </c>
      <c r="E200" s="2" t="str">
        <f>IF(C200="-","-",VLOOKUP($C200,'[1]Part Numbers'!$B:$J,E$2,FALSE))</f>
        <v>-</v>
      </c>
      <c r="F200" s="37">
        <f>IF(C200="-",0,VLOOKUP($C200,'[1]Part Numbers'!$B:$J,F$2,FALSE))</f>
        <v>0</v>
      </c>
      <c r="G200" s="3">
        <f t="shared" si="3"/>
        <v>0</v>
      </c>
    </row>
  </sheetData>
  <conditionalFormatting sqref="G3">
    <cfRule type="cellIs" dxfId="1" priority="1" operator="notEqual">
      <formula>"OK"</formula>
    </cfRule>
    <cfRule type="cellIs" dxfId="0" priority="3" operator="equal">
      <formula>"OK"</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84E69-0A67-46AA-9208-722CD33EF30D}">
  <sheetPr>
    <tabColor theme="9" tint="0.39997558519241921"/>
  </sheetPr>
  <dimension ref="A1:G9"/>
  <sheetViews>
    <sheetView workbookViewId="0">
      <selection activeCell="B9" sqref="B9"/>
    </sheetView>
  </sheetViews>
  <sheetFormatPr defaultRowHeight="15" x14ac:dyDescent="0.25"/>
  <cols>
    <col min="1" max="1" width="34.42578125" bestFit="1" customWidth="1"/>
    <col min="3" max="3" width="12.28515625" bestFit="1" customWidth="1"/>
    <col min="4" max="4" width="8.7109375" style="1" bestFit="1" customWidth="1"/>
    <col min="5" max="5" width="35.5703125" bestFit="1" customWidth="1"/>
    <col min="6" max="6" width="12.5703125" style="3" bestFit="1" customWidth="1"/>
    <col min="7" max="7" width="13.5703125" style="31" bestFit="1" customWidth="1"/>
  </cols>
  <sheetData>
    <row r="1" spans="1:7" ht="30" x14ac:dyDescent="0.25">
      <c r="A1" s="5" t="s">
        <v>5</v>
      </c>
      <c r="B1" s="5" t="s">
        <v>3</v>
      </c>
      <c r="C1" s="5" t="s">
        <v>0</v>
      </c>
      <c r="D1" s="6" t="s">
        <v>1</v>
      </c>
      <c r="E1" s="7" t="s">
        <v>2</v>
      </c>
      <c r="F1" s="8" t="s">
        <v>4</v>
      </c>
      <c r="G1" s="28" t="s">
        <v>6</v>
      </c>
    </row>
    <row r="2" spans="1:7" ht="15.75" thickBot="1" x14ac:dyDescent="0.3">
      <c r="A2" s="5"/>
      <c r="B2" s="5"/>
      <c r="C2" s="5"/>
      <c r="D2" s="6"/>
      <c r="E2" s="11"/>
      <c r="F2" s="32"/>
      <c r="G2" s="28"/>
    </row>
    <row r="3" spans="1:7" x14ac:dyDescent="0.25">
      <c r="A3" s="5"/>
      <c r="B3" s="5"/>
      <c r="C3" s="5"/>
      <c r="D3" s="6"/>
      <c r="E3" s="11"/>
      <c r="F3" s="32"/>
      <c r="G3" s="30"/>
    </row>
    <row r="4" spans="1:7" ht="15.75" thickBot="1" x14ac:dyDescent="0.3">
      <c r="A4" s="5"/>
      <c r="B4" s="5"/>
      <c r="C4" s="5"/>
      <c r="D4" s="6"/>
      <c r="E4" s="7"/>
      <c r="F4" s="8"/>
      <c r="G4" s="29">
        <f>SUM(G5:G23)</f>
        <v>2368104.61</v>
      </c>
    </row>
    <row r="5" spans="1:7" x14ac:dyDescent="0.25">
      <c r="A5" t="s">
        <v>36</v>
      </c>
      <c r="B5" t="s">
        <v>46</v>
      </c>
      <c r="D5" s="1">
        <v>1</v>
      </c>
      <c r="E5" t="s">
        <v>37</v>
      </c>
      <c r="F5" s="4">
        <v>333685.15000000002</v>
      </c>
      <c r="G5" s="31">
        <f>D5*F5</f>
        <v>333685.15000000002</v>
      </c>
    </row>
    <row r="6" spans="1:7" x14ac:dyDescent="0.25">
      <c r="A6" t="s">
        <v>36</v>
      </c>
      <c r="B6" t="s">
        <v>46</v>
      </c>
      <c r="D6" s="1">
        <v>1</v>
      </c>
      <c r="E6" t="s">
        <v>38</v>
      </c>
      <c r="F6" s="4">
        <v>449434.49</v>
      </c>
      <c r="G6" s="31">
        <f t="shared" ref="G6:G9" si="0">D6*F6</f>
        <v>449434.49</v>
      </c>
    </row>
    <row r="7" spans="1:7" x14ac:dyDescent="0.25">
      <c r="A7" t="s">
        <v>36</v>
      </c>
      <c r="B7" t="s">
        <v>46</v>
      </c>
      <c r="D7" s="1">
        <v>1</v>
      </c>
      <c r="E7" t="s">
        <v>39</v>
      </c>
      <c r="F7" s="4">
        <v>491018.49</v>
      </c>
      <c r="G7" s="31">
        <f t="shared" si="0"/>
        <v>491018.49</v>
      </c>
    </row>
    <row r="8" spans="1:7" x14ac:dyDescent="0.25">
      <c r="A8" t="s">
        <v>36</v>
      </c>
      <c r="B8" t="s">
        <v>46</v>
      </c>
      <c r="D8" s="1">
        <v>1</v>
      </c>
      <c r="E8" t="s">
        <v>40</v>
      </c>
      <c r="F8" s="4">
        <v>526553.49</v>
      </c>
      <c r="G8" s="31">
        <f t="shared" si="0"/>
        <v>526553.49</v>
      </c>
    </row>
    <row r="9" spans="1:7" x14ac:dyDescent="0.25">
      <c r="A9" t="s">
        <v>36</v>
      </c>
      <c r="B9" t="s">
        <v>46</v>
      </c>
      <c r="D9" s="1">
        <v>1</v>
      </c>
      <c r="E9" t="s">
        <v>41</v>
      </c>
      <c r="F9" s="4">
        <v>567412.99</v>
      </c>
      <c r="G9" s="31">
        <f t="shared" si="0"/>
        <v>567412.99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G63"/>
  <sheetViews>
    <sheetView topLeftCell="A38" workbookViewId="0">
      <selection activeCell="A54" sqref="A54:A63"/>
    </sheetView>
  </sheetViews>
  <sheetFormatPr defaultRowHeight="15" x14ac:dyDescent="0.25"/>
  <cols>
    <col min="1" max="1" width="19.140625" bestFit="1" customWidth="1"/>
    <col min="2" max="2" width="18.140625" bestFit="1" customWidth="1"/>
    <col min="3" max="3" width="20.7109375" bestFit="1" customWidth="1"/>
    <col min="4" max="4" width="9.140625" style="1"/>
    <col min="5" max="5" width="109.28515625" style="2" customWidth="1"/>
    <col min="6" max="6" width="11.140625" style="4" bestFit="1" customWidth="1"/>
    <col min="7" max="7" width="12.5703125" bestFit="1" customWidth="1"/>
  </cols>
  <sheetData>
    <row r="1" spans="1:7" ht="30" x14ac:dyDescent="0.25">
      <c r="A1" s="5" t="s">
        <v>5</v>
      </c>
      <c r="B1" s="5" t="s">
        <v>3</v>
      </c>
      <c r="C1" s="5" t="s">
        <v>0</v>
      </c>
      <c r="D1" s="6" t="s">
        <v>1</v>
      </c>
      <c r="E1" s="7" t="s">
        <v>2</v>
      </c>
      <c r="F1" s="8" t="s">
        <v>4</v>
      </c>
      <c r="G1" s="8" t="s">
        <v>6</v>
      </c>
    </row>
    <row r="2" spans="1:7" ht="15.75" thickBot="1" x14ac:dyDescent="0.3">
      <c r="A2" s="5"/>
      <c r="B2" s="5"/>
      <c r="C2" s="5"/>
      <c r="D2" s="6"/>
      <c r="E2" s="7"/>
      <c r="F2" s="8"/>
      <c r="G2" s="8"/>
    </row>
    <row r="3" spans="1:7" x14ac:dyDescent="0.25">
      <c r="A3" s="5"/>
      <c r="B3" s="5"/>
      <c r="C3" s="5"/>
      <c r="D3" s="6"/>
      <c r="E3" s="7"/>
      <c r="F3" s="8"/>
      <c r="G3" s="13"/>
    </row>
    <row r="4" spans="1:7" ht="15.75" thickBot="1" x14ac:dyDescent="0.3">
      <c r="A4" s="5"/>
      <c r="B4" s="5"/>
      <c r="C4" s="5"/>
      <c r="D4" s="6"/>
      <c r="E4" s="7"/>
      <c r="F4" s="8"/>
      <c r="G4" s="14">
        <f>SUM(G5:G63)</f>
        <v>2854565</v>
      </c>
    </row>
    <row r="5" spans="1:7" x14ac:dyDescent="0.25">
      <c r="A5" s="9" t="s">
        <v>28</v>
      </c>
      <c r="B5" t="s">
        <v>7</v>
      </c>
      <c r="C5" t="str">
        <f>'[2]WinCC OA BOQ'!$C1</f>
        <v>6AV6355-4BA00-0AB1</v>
      </c>
      <c r="D5" s="1">
        <f>'[2]WinCC OA BOQ'!$E1</f>
        <v>2</v>
      </c>
      <c r="E5" s="2" t="str">
        <f>'[2]WinCC OA BOQ'!$B1</f>
        <v>WinCC OA - Dongle Micro</v>
      </c>
      <c r="F5" s="4">
        <f>IF(C5&lt;&gt;0,VLOOKUP(C5,'[3]WinCCOA PriceList'!$A:$C,3,FALSE),0)</f>
        <v>4125</v>
      </c>
      <c r="G5" s="3">
        <f>F5*D5</f>
        <v>8250</v>
      </c>
    </row>
    <row r="6" spans="1:7" x14ac:dyDescent="0.25">
      <c r="A6" s="9" t="s">
        <v>28</v>
      </c>
      <c r="B6" t="s">
        <v>7</v>
      </c>
      <c r="C6" t="str">
        <f>'[2]WinCC OA BOQ'!$C2</f>
        <v>6AV6355-1AA47-7BA0</v>
      </c>
      <c r="D6" s="1">
        <f>'[2]WinCC OA BOQ'!$E2</f>
        <v>2</v>
      </c>
      <c r="E6" s="2" t="str">
        <f>'[2]WinCC OA BOQ'!$B2</f>
        <v>WinCC OA - Server Basic</v>
      </c>
      <c r="F6" s="4">
        <f>IF(C6&lt;&gt;0,VLOOKUP(C6,'[3]WinCCOA PriceList'!$A:$C,3,FALSE),0)</f>
        <v>26900</v>
      </c>
      <c r="G6" s="3">
        <f t="shared" ref="G6:G63" si="0">F6*D6</f>
        <v>53800</v>
      </c>
    </row>
    <row r="7" spans="1:7" x14ac:dyDescent="0.25">
      <c r="A7" s="9" t="s">
        <v>28</v>
      </c>
      <c r="B7" t="s">
        <v>7</v>
      </c>
      <c r="C7" t="str">
        <f>'[2]WinCC OA BOQ'!$C3</f>
        <v>6AV6355-1AA47-7BC1</v>
      </c>
      <c r="D7" s="1">
        <f>'[2]WinCC OA BOQ'!$E3</f>
        <v>2</v>
      </c>
      <c r="E7" s="2" t="str">
        <f>'[2]WinCC OA BOQ'!$B3</f>
        <v>WinCC OA - 200k PowerTags</v>
      </c>
      <c r="F7" s="4">
        <f>IF(C7&lt;&gt;0,VLOOKUP(C7,'[3]WinCCOA PriceList'!$A:$C,3,FALSE),0)</f>
        <v>592000</v>
      </c>
      <c r="G7" s="3">
        <f t="shared" si="0"/>
        <v>1184000</v>
      </c>
    </row>
    <row r="8" spans="1:7" x14ac:dyDescent="0.25">
      <c r="A8" s="9" t="s">
        <v>28</v>
      </c>
      <c r="B8" t="s">
        <v>7</v>
      </c>
      <c r="C8" t="str">
        <f>'[2]WinCC OA BOQ'!$C4</f>
        <v>6AV6355-1AA47-7EF0</v>
      </c>
      <c r="D8" s="1">
        <f>'[2]WinCC OA BOQ'!$E4</f>
        <v>2</v>
      </c>
      <c r="E8" s="2" t="str">
        <f>'[2]WinCC OA BOQ'!$B4</f>
        <v>WinCC OA - Redundancy</v>
      </c>
      <c r="F8" s="4">
        <f>IF(C8&lt;&gt;0,VLOOKUP(C8,'[3]WinCCOA PriceList'!$A:$C,3,FALSE),0)</f>
        <v>53800</v>
      </c>
      <c r="G8" s="3">
        <f t="shared" si="0"/>
        <v>107600</v>
      </c>
    </row>
    <row r="9" spans="1:7" x14ac:dyDescent="0.25">
      <c r="A9" s="9" t="s">
        <v>28</v>
      </c>
      <c r="B9" t="s">
        <v>7</v>
      </c>
      <c r="C9" t="str">
        <f>'[2]WinCC OA BOQ'!$C5</f>
        <v>6AV6355-1AA47-7CB0</v>
      </c>
      <c r="D9" s="1">
        <f>'[2]WinCC OA BOQ'!$E5</f>
        <v>8</v>
      </c>
      <c r="E9" s="2" t="str">
        <f>'[2]WinCC OA BOQ'!$B5</f>
        <v>WinCC OA - 1 Desktop UI REDU</v>
      </c>
      <c r="F9" s="4">
        <f>IF(C9&lt;&gt;0,VLOOKUP(C9,'[3]WinCCOA PriceList'!$A:$C,3,FALSE),0)</f>
        <v>26900</v>
      </c>
      <c r="G9" s="3">
        <f t="shared" si="0"/>
        <v>215200</v>
      </c>
    </row>
    <row r="10" spans="1:7" x14ac:dyDescent="0.25">
      <c r="A10" s="9" t="s">
        <v>28</v>
      </c>
      <c r="B10" t="s">
        <v>7</v>
      </c>
      <c r="C10" t="str">
        <f>'[2]WinCC OA BOQ'!$C6</f>
        <v>6AV6355-1AA47-7CM0</v>
      </c>
      <c r="D10" s="1">
        <f>'[2]WinCC OA BOQ'!$E6</f>
        <v>2</v>
      </c>
      <c r="E10" s="2" t="str">
        <f>'[2]WinCC OA BOQ'!$B6</f>
        <v>WinCC OA - 1 Dashboard REDU</v>
      </c>
      <c r="F10" s="4">
        <f>IF(C10&lt;&gt;0,VLOOKUP(C10,'[3]WinCCOA PriceList'!$A:$C,3,FALSE),0)</f>
        <v>10400</v>
      </c>
      <c r="G10" s="3">
        <f t="shared" si="0"/>
        <v>20800</v>
      </c>
    </row>
    <row r="11" spans="1:7" x14ac:dyDescent="0.25">
      <c r="A11" s="9" t="s">
        <v>28</v>
      </c>
      <c r="B11" t="s">
        <v>7</v>
      </c>
      <c r="C11" t="str">
        <f>'[2]WinCC OA BOQ'!$C7</f>
        <v>6AV6355-1AA47-7CK0</v>
      </c>
      <c r="D11" s="1">
        <f>'[2]WinCC OA BOQ'!$E7</f>
        <v>2</v>
      </c>
      <c r="E11" s="2" t="str">
        <f>'[2]WinCC OA BOQ'!$B7</f>
        <v>WinCC OA - 1 Mobile Dashboard REDU</v>
      </c>
      <c r="F11" s="4">
        <f>IF(C11&lt;&gt;0,VLOOKUP(C11,'[3]WinCCOA PriceList'!$A:$C,3,FALSE),0)</f>
        <v>2610</v>
      </c>
      <c r="G11" s="3">
        <f t="shared" si="0"/>
        <v>5220</v>
      </c>
    </row>
    <row r="12" spans="1:7" x14ac:dyDescent="0.25">
      <c r="A12" s="9" t="s">
        <v>28</v>
      </c>
      <c r="B12" t="s">
        <v>7</v>
      </c>
      <c r="C12" t="str">
        <f>'[2]WinCC OA BOQ'!$C8</f>
        <v>6AV6355-1AA47-7CF0</v>
      </c>
      <c r="D12" s="1">
        <f>'[2]WinCC OA BOQ'!$E8</f>
        <v>2</v>
      </c>
      <c r="E12" s="2" t="str">
        <f>'[2]WinCC OA BOQ'!$B8</f>
        <v>WinCC OA - 1 Mobile UI REDU</v>
      </c>
      <c r="F12" s="4">
        <f>IF(C12&lt;&gt;0,VLOOKUP(C12,'[3]WinCCOA PriceList'!$A:$C,3,FALSE),0)</f>
        <v>6730</v>
      </c>
      <c r="G12" s="3">
        <f t="shared" si="0"/>
        <v>13460</v>
      </c>
    </row>
    <row r="13" spans="1:7" x14ac:dyDescent="0.25">
      <c r="A13" s="9" t="s">
        <v>28</v>
      </c>
      <c r="B13" t="s">
        <v>7</v>
      </c>
      <c r="C13" t="str">
        <f>'[2]WinCC OA BOQ'!$C9</f>
        <v>6AV6355-1AA47-7CH1</v>
      </c>
      <c r="D13" s="1">
        <f>'[2]WinCC OA BOQ'!$E9</f>
        <v>2</v>
      </c>
      <c r="E13" s="2" t="str">
        <f>'[2]WinCC OA BOQ'!$B9</f>
        <v>WinCC OA - Para Standard REDU</v>
      </c>
      <c r="F13" s="4">
        <f>IF(C13&lt;&gt;0,VLOOKUP(C13,'[3]WinCCOA PriceList'!$A:$C,3,FALSE),0)</f>
        <v>53800</v>
      </c>
      <c r="G13" s="3">
        <f t="shared" si="0"/>
        <v>107600</v>
      </c>
    </row>
    <row r="14" spans="1:7" x14ac:dyDescent="0.25">
      <c r="A14" s="9" t="s">
        <v>28</v>
      </c>
      <c r="B14" t="s">
        <v>7</v>
      </c>
      <c r="C14" t="str">
        <f>'[2]WinCC OA BOQ'!$C10</f>
        <v>6AV6355-1AA47-7DC1</v>
      </c>
      <c r="D14" s="1">
        <f>'[2]WinCC OA BOQ'!$E10</f>
        <v>2</v>
      </c>
      <c r="E14" s="2" t="str">
        <f>'[2]WinCC OA BOQ'!$B10</f>
        <v>WinCC OA - Driver IEC 104</v>
      </c>
      <c r="F14" s="4">
        <f>IF(C14&lt;&gt;0,VLOOKUP(C14,'[3]WinCCOA PriceList'!$A:$C,3,FALSE),0)</f>
        <v>68400</v>
      </c>
      <c r="G14" s="3">
        <f t="shared" si="0"/>
        <v>136800</v>
      </c>
    </row>
    <row r="15" spans="1:7" x14ac:dyDescent="0.25">
      <c r="A15" s="9" t="s">
        <v>28</v>
      </c>
      <c r="B15" t="s">
        <v>7</v>
      </c>
      <c r="C15" t="str">
        <f>'[2]WinCC OA BOQ'!$C11</f>
        <v>6AV6355-1AA47-7DK2</v>
      </c>
      <c r="D15" s="1">
        <f>'[2]WinCC OA BOQ'!$E11</f>
        <v>2</v>
      </c>
      <c r="E15" s="2" t="str">
        <f>'[2]WinCC OA BOQ'!$B11</f>
        <v>WinCC OA - Driver MQTT Client</v>
      </c>
      <c r="F15" s="4">
        <f>IF(C15&lt;&gt;0,VLOOKUP(C15,'[3]WinCCOA PriceList'!$A:$C,3,FALSE),0)</f>
        <v>22600</v>
      </c>
      <c r="G15" s="3">
        <f t="shared" si="0"/>
        <v>45200</v>
      </c>
    </row>
    <row r="16" spans="1:7" x14ac:dyDescent="0.25">
      <c r="A16" s="9" t="s">
        <v>28</v>
      </c>
      <c r="B16" t="s">
        <v>7</v>
      </c>
      <c r="C16" t="str">
        <f>'[2]WinCC OA BOQ'!$C12</f>
        <v>6AV6355-1AA47-7EK0</v>
      </c>
      <c r="D16" s="1">
        <f>'[2]WinCC OA BOQ'!$E12</f>
        <v>2</v>
      </c>
      <c r="E16" s="2" t="str">
        <f>'[2]WinCC OA BOQ'!$B12</f>
        <v>WinCC OA - OPC UA Server</v>
      </c>
      <c r="F16" s="4">
        <f>IF(C16&lt;&gt;0,VLOOKUP(C16,'[3]WinCCOA PriceList'!$A:$C,3,FALSE),0)</f>
        <v>40400</v>
      </c>
      <c r="G16" s="3">
        <f t="shared" si="0"/>
        <v>80800</v>
      </c>
    </row>
    <row r="17" spans="1:7" x14ac:dyDescent="0.25">
      <c r="A17" s="9" t="s">
        <v>28</v>
      </c>
      <c r="B17" t="s">
        <v>7</v>
      </c>
      <c r="C17" t="str">
        <f>'[2]WinCC OA BOQ'!$C13</f>
        <v>6AV6355-1AA47-7EM5</v>
      </c>
      <c r="D17" s="1">
        <f>'[2]WinCC OA BOQ'!$E13</f>
        <v>2</v>
      </c>
      <c r="E17" s="2" t="str">
        <f>'[2]WinCC OA BOQ'!$B13</f>
        <v>WinCC OA - Report 1 REDU</v>
      </c>
      <c r="F17" s="4">
        <f>IF(C17&lt;&gt;0,VLOOKUP(C17,'[3]WinCCOA PriceList'!$A:$C,3,FALSE),0)</f>
        <v>26900</v>
      </c>
      <c r="G17" s="3">
        <f t="shared" si="0"/>
        <v>53800</v>
      </c>
    </row>
    <row r="18" spans="1:7" x14ac:dyDescent="0.25">
      <c r="A18" s="9" t="s">
        <v>28</v>
      </c>
      <c r="B18" t="s">
        <v>7</v>
      </c>
      <c r="C18" t="str">
        <f>'[2]WinCC OA BOQ'!$C14</f>
        <v>6AV6355-1DA00-0BA0</v>
      </c>
      <c r="D18" s="1">
        <f>'[2]WinCC OA BOQ'!$E14</f>
        <v>2</v>
      </c>
      <c r="E18" s="2" t="str">
        <f>'[2]WinCC OA BOQ'!$B14</f>
        <v>WinCC OA - Server Basic SUS</v>
      </c>
      <c r="F18" s="4">
        <f>IF(C18&lt;&gt;0,VLOOKUP(C18,'[3]WinCCOA PriceList'!$A:$C,3,FALSE),0)</f>
        <v>2430</v>
      </c>
      <c r="G18" s="3">
        <f t="shared" si="0"/>
        <v>4860</v>
      </c>
    </row>
    <row r="19" spans="1:7" x14ac:dyDescent="0.25">
      <c r="A19" s="9" t="s">
        <v>28</v>
      </c>
      <c r="B19" t="s">
        <v>7</v>
      </c>
      <c r="C19" t="str">
        <f>'[2]WinCC OA BOQ'!$C15</f>
        <v>6AV6355-1DA00-0BC1</v>
      </c>
      <c r="D19" s="1">
        <f>'[2]WinCC OA BOQ'!$E15</f>
        <v>2</v>
      </c>
      <c r="E19" s="2" t="str">
        <f>'[2]WinCC OA BOQ'!$B15</f>
        <v>WinCC OA - 200k PowerTags SUS</v>
      </c>
      <c r="F19" s="4">
        <f>IF(C19&lt;&gt;0,VLOOKUP(C19,'[3]WinCCOA PriceList'!$A:$C,3,FALSE),0)</f>
        <v>53200</v>
      </c>
      <c r="G19" s="3">
        <f t="shared" si="0"/>
        <v>106400</v>
      </c>
    </row>
    <row r="20" spans="1:7" x14ac:dyDescent="0.25">
      <c r="A20" s="9" t="s">
        <v>28</v>
      </c>
      <c r="B20" t="s">
        <v>7</v>
      </c>
      <c r="C20" t="str">
        <f>'[2]WinCC OA BOQ'!$C16</f>
        <v>6AV6355-1DA00-0EF0</v>
      </c>
      <c r="D20" s="1">
        <f>'[2]WinCC OA BOQ'!$E16</f>
        <v>2</v>
      </c>
      <c r="E20" s="2" t="str">
        <f>'[2]WinCC OA BOQ'!$B16</f>
        <v>WinCC OA - Redundancy SUS</v>
      </c>
      <c r="F20" s="4">
        <f>IF(C20&lt;&gt;0,VLOOKUP(C20,'[3]WinCCOA PriceList'!$A:$C,3,FALSE),0)</f>
        <v>4830</v>
      </c>
      <c r="G20" s="3">
        <f t="shared" si="0"/>
        <v>9660</v>
      </c>
    </row>
    <row r="21" spans="1:7" x14ac:dyDescent="0.25">
      <c r="A21" s="9" t="s">
        <v>28</v>
      </c>
      <c r="B21" t="s">
        <v>7</v>
      </c>
      <c r="C21" t="str">
        <f>'[2]WinCC OA BOQ'!$C17</f>
        <v>6AV6355-1DA00-0CB0</v>
      </c>
      <c r="D21" s="1">
        <f>'[2]WinCC OA BOQ'!$E17</f>
        <v>8</v>
      </c>
      <c r="E21" s="2" t="str">
        <f>'[2]WinCC OA BOQ'!$B17</f>
        <v>WinCC OA - 1 Desktop UI REDU SUS</v>
      </c>
      <c r="F21" s="4">
        <f>IF(C21&lt;&gt;0,VLOOKUP(C21,'[3]WinCCOA PriceList'!$A:$C,3,FALSE),0)</f>
        <v>2430</v>
      </c>
      <c r="G21" s="3">
        <f t="shared" si="0"/>
        <v>19440</v>
      </c>
    </row>
    <row r="22" spans="1:7" x14ac:dyDescent="0.25">
      <c r="A22" s="9" t="s">
        <v>28</v>
      </c>
      <c r="B22" t="s">
        <v>7</v>
      </c>
      <c r="C22" t="str">
        <f>'[2]WinCC OA BOQ'!$C18</f>
        <v>6AV6355-1DA00-0CM0</v>
      </c>
      <c r="D22" s="1">
        <f>'[2]WinCC OA BOQ'!$E18</f>
        <v>2</v>
      </c>
      <c r="E22" s="2" t="str">
        <f>'[2]WinCC OA BOQ'!$B18</f>
        <v>WinCC OA - 1 Dashboard REDU SUS</v>
      </c>
      <c r="F22" s="4">
        <f>IF(C22&lt;&gt;0,VLOOKUP(C22,'[3]WinCCOA PriceList'!$A:$C,3,FALSE),0)</f>
        <v>939</v>
      </c>
      <c r="G22" s="3">
        <f t="shared" si="0"/>
        <v>1878</v>
      </c>
    </row>
    <row r="23" spans="1:7" x14ac:dyDescent="0.25">
      <c r="A23" s="9" t="s">
        <v>28</v>
      </c>
      <c r="B23" t="s">
        <v>7</v>
      </c>
      <c r="C23" t="str">
        <f>'[2]WinCC OA BOQ'!$C19</f>
        <v>6AV6355-1DA00-0CK0</v>
      </c>
      <c r="D23" s="1">
        <f>'[2]WinCC OA BOQ'!$E19</f>
        <v>2</v>
      </c>
      <c r="E23" s="2" t="str">
        <f>'[2]WinCC OA BOQ'!$B19</f>
        <v>WinCC OA - 1 Mobile Dashboard REDU SUS</v>
      </c>
      <c r="F23" s="4">
        <f>IF(C23&lt;&gt;0,VLOOKUP(C23,'[3]WinCCOA PriceList'!$A:$C,3,FALSE),0)</f>
        <v>235</v>
      </c>
      <c r="G23" s="3">
        <f t="shared" si="0"/>
        <v>470</v>
      </c>
    </row>
    <row r="24" spans="1:7" x14ac:dyDescent="0.25">
      <c r="A24" s="9" t="s">
        <v>28</v>
      </c>
      <c r="B24" t="s">
        <v>7</v>
      </c>
      <c r="C24" t="str">
        <f>'[2]WinCC OA BOQ'!$C20</f>
        <v>6AV6355-1DA00-0CF0</v>
      </c>
      <c r="D24" s="1">
        <f>'[2]WinCC OA BOQ'!$E20</f>
        <v>2</v>
      </c>
      <c r="E24" s="2" t="str">
        <f>'[2]WinCC OA BOQ'!$B20</f>
        <v>WinCC OA - 1 Mobile UI REDU SUS</v>
      </c>
      <c r="F24" s="4">
        <f>IF(C24&lt;&gt;0,VLOOKUP(C24,'[3]WinCCOA PriceList'!$A:$C,3,FALSE),0)</f>
        <v>601</v>
      </c>
      <c r="G24" s="3">
        <f t="shared" si="0"/>
        <v>1202</v>
      </c>
    </row>
    <row r="25" spans="1:7" x14ac:dyDescent="0.25">
      <c r="A25" s="9" t="s">
        <v>28</v>
      </c>
      <c r="B25" t="s">
        <v>7</v>
      </c>
      <c r="C25" t="str">
        <f>'[2]WinCC OA BOQ'!$C21</f>
        <v>6AV6355-1DA00-0CH1</v>
      </c>
      <c r="D25" s="1">
        <f>'[2]WinCC OA BOQ'!$E21</f>
        <v>2</v>
      </c>
      <c r="E25" s="2" t="str">
        <f>'[2]WinCC OA BOQ'!$B21</f>
        <v>WinCC OA - Para Standard REDU SUS</v>
      </c>
      <c r="F25" s="4">
        <f>IF(C25&lt;&gt;0,VLOOKUP(C25,'[3]WinCCOA PriceList'!$A:$C,3,FALSE),0)</f>
        <v>4830</v>
      </c>
      <c r="G25" s="3">
        <f t="shared" si="0"/>
        <v>9660</v>
      </c>
    </row>
    <row r="26" spans="1:7" x14ac:dyDescent="0.25">
      <c r="A26" s="9" t="s">
        <v>28</v>
      </c>
      <c r="B26" t="s">
        <v>7</v>
      </c>
      <c r="C26" t="str">
        <f>'[2]WinCC OA BOQ'!$C22</f>
        <v>6AV6355-1DA00-0DC1</v>
      </c>
      <c r="D26" s="1">
        <f>'[2]WinCC OA BOQ'!$E22</f>
        <v>2</v>
      </c>
      <c r="E26" s="2" t="str">
        <f>'[2]WinCC OA BOQ'!$B22</f>
        <v>WinCC OA - Driver IEC 104 SUS</v>
      </c>
      <c r="F26" s="4">
        <f>IF(C26&lt;&gt;0,VLOOKUP(C26,'[3]WinCCOA PriceList'!$A:$C,3,FALSE),0)</f>
        <v>6160</v>
      </c>
      <c r="G26" s="3">
        <f t="shared" si="0"/>
        <v>12320</v>
      </c>
    </row>
    <row r="27" spans="1:7" x14ac:dyDescent="0.25">
      <c r="A27" s="9" t="s">
        <v>28</v>
      </c>
      <c r="B27" t="s">
        <v>7</v>
      </c>
      <c r="C27" t="str">
        <f>'[2]WinCC OA BOQ'!$C23</f>
        <v>6AV6355-1DA00-0DK2</v>
      </c>
      <c r="D27" s="1">
        <f>'[2]WinCC OA BOQ'!$E23</f>
        <v>2</v>
      </c>
      <c r="E27" s="2" t="str">
        <f>'[2]WinCC OA BOQ'!$B23</f>
        <v>WinCC OA - Driver MQTT Client SUS</v>
      </c>
      <c r="F27" s="4">
        <f>IF(C27&lt;&gt;0,VLOOKUP(C27,'[3]WinCCOA PriceList'!$A:$C,3,FALSE),0)</f>
        <v>2040</v>
      </c>
      <c r="G27" s="3">
        <f t="shared" si="0"/>
        <v>4080</v>
      </c>
    </row>
    <row r="28" spans="1:7" x14ac:dyDescent="0.25">
      <c r="A28" s="9" t="s">
        <v>28</v>
      </c>
      <c r="B28" t="s">
        <v>7</v>
      </c>
      <c r="C28" t="str">
        <f>'[2]WinCC OA BOQ'!$C24</f>
        <v>6AV6355-1DA00-0EK0</v>
      </c>
      <c r="D28" s="1">
        <f>'[2]WinCC OA BOQ'!$E24</f>
        <v>2</v>
      </c>
      <c r="E28" s="2" t="str">
        <f>'[2]WinCC OA BOQ'!$B24</f>
        <v>WinCC OA - OPC UA Server SUS</v>
      </c>
      <c r="F28" s="4">
        <f>IF(C28&lt;&gt;0,VLOOKUP(C28,'[3]WinCCOA PriceList'!$A:$C,3,FALSE),0)</f>
        <v>3620</v>
      </c>
      <c r="G28" s="3">
        <f t="shared" si="0"/>
        <v>7240</v>
      </c>
    </row>
    <row r="29" spans="1:7" x14ac:dyDescent="0.25">
      <c r="A29" s="9" t="s">
        <v>28</v>
      </c>
      <c r="B29" t="s">
        <v>7</v>
      </c>
      <c r="C29" t="str">
        <f>'[2]WinCC OA BOQ'!$C25</f>
        <v>6AV6355-1DA00-0EM5</v>
      </c>
      <c r="D29" s="1">
        <f>'[2]WinCC OA BOQ'!$E25</f>
        <v>2</v>
      </c>
      <c r="E29" s="2" t="str">
        <f>'[2]WinCC OA BOQ'!$B25</f>
        <v>WinCC OA - Report 1 REDU SUS</v>
      </c>
      <c r="F29" s="4">
        <f>IF(C29&lt;&gt;0,VLOOKUP(C29,'[3]WinCCOA PriceList'!$A:$C,3,FALSE),0)</f>
        <v>2430</v>
      </c>
      <c r="G29" s="3">
        <f t="shared" si="0"/>
        <v>4860</v>
      </c>
    </row>
    <row r="30" spans="1:7" x14ac:dyDescent="0.25">
      <c r="A30" s="9" t="s">
        <v>28</v>
      </c>
      <c r="B30" t="s">
        <v>7</v>
      </c>
      <c r="C30" t="str">
        <f>'[2]WinCC OA BOQ'!$C26</f>
        <v>6AV6355-4BA00-0AB1</v>
      </c>
      <c r="D30" s="1">
        <f>'[2]WinCC OA BOQ'!$E26</f>
        <v>1</v>
      </c>
      <c r="E30" s="2" t="str">
        <f>'[2]WinCC OA BOQ'!$B26</f>
        <v>WinCC OA - Dongle Micro</v>
      </c>
      <c r="F30" s="4">
        <f>IF(C30&lt;&gt;0,VLOOKUP(C30,'[3]WinCCOA PriceList'!$A:$C,3,FALSE),0)</f>
        <v>4125</v>
      </c>
      <c r="G30" s="3">
        <f t="shared" si="0"/>
        <v>4125</v>
      </c>
    </row>
    <row r="31" spans="1:7" x14ac:dyDescent="0.25">
      <c r="A31" s="9" t="s">
        <v>28</v>
      </c>
      <c r="B31" t="s">
        <v>7</v>
      </c>
      <c r="C31" t="str">
        <f>'[2]WinCC OA BOQ'!$C27</f>
        <v>6AV6355-1AA47-7CH2</v>
      </c>
      <c r="D31" s="1">
        <f>'[2]WinCC OA BOQ'!$E27</f>
        <v>1</v>
      </c>
      <c r="E31" s="2" t="str">
        <f>'[2]WinCC OA BOQ'!$B27</f>
        <v>WinCC OA - Para Remote</v>
      </c>
      <c r="F31" s="4">
        <f>IF(C31&lt;&gt;0,VLOOKUP(C31,'[3]WinCCOA PriceList'!$A:$C,3,FALSE),0)</f>
        <v>151000</v>
      </c>
      <c r="G31" s="3">
        <f t="shared" si="0"/>
        <v>151000</v>
      </c>
    </row>
    <row r="32" spans="1:7" x14ac:dyDescent="0.25">
      <c r="A32" s="9" t="s">
        <v>28</v>
      </c>
      <c r="B32" t="s">
        <v>7</v>
      </c>
      <c r="C32" t="str">
        <f>'[2]WinCC OA BOQ'!$C28</f>
        <v>6AV6355-1DA00-0CH2</v>
      </c>
      <c r="D32" s="1">
        <f>'[2]WinCC OA BOQ'!$E28</f>
        <v>1</v>
      </c>
      <c r="E32" s="2" t="str">
        <f>'[2]WinCC OA BOQ'!$B28</f>
        <v>WinCC OA - Para Remote SUS</v>
      </c>
      <c r="F32" s="4">
        <f>IF(C32&lt;&gt;0,VLOOKUP(C32,'[3]WinCCOA PriceList'!$A:$C,3,FALSE),0)</f>
        <v>13600</v>
      </c>
      <c r="G32" s="3">
        <f t="shared" si="0"/>
        <v>13600</v>
      </c>
    </row>
    <row r="33" spans="1:7" x14ac:dyDescent="0.25">
      <c r="A33" s="9" t="s">
        <v>28</v>
      </c>
      <c r="B33" t="s">
        <v>7</v>
      </c>
      <c r="C33">
        <f>'[2]WinCC OA BOQ'!$C29</f>
        <v>0</v>
      </c>
      <c r="D33" s="1">
        <f>'[2]WinCC OA BOQ'!$E29</f>
        <v>0</v>
      </c>
      <c r="E33" s="2">
        <f>'[2]WinCC OA BOQ'!$B29</f>
        <v>0</v>
      </c>
      <c r="F33" s="4">
        <f>IF(C33&lt;&gt;0,VLOOKUP(C33,'[3]WinCCOA PriceList'!$A:$C,3,FALSE),0)</f>
        <v>0</v>
      </c>
      <c r="G33" s="3">
        <f t="shared" si="0"/>
        <v>0</v>
      </c>
    </row>
    <row r="34" spans="1:7" x14ac:dyDescent="0.25">
      <c r="A34" s="9" t="s">
        <v>28</v>
      </c>
      <c r="B34" t="s">
        <v>7</v>
      </c>
      <c r="C34">
        <f>'[2]WinCC OA BOQ'!$C30</f>
        <v>0</v>
      </c>
      <c r="D34" s="1">
        <f>'[2]WinCC OA BOQ'!$E30</f>
        <v>0</v>
      </c>
      <c r="E34" s="2">
        <f>'[2]WinCC OA BOQ'!$B30</f>
        <v>0</v>
      </c>
      <c r="F34" s="4">
        <f>IF(C34&lt;&gt;0,VLOOKUP(C34,'[3]WinCCOA PriceList'!$A:$C,3,FALSE),0)</f>
        <v>0</v>
      </c>
      <c r="G34" s="3">
        <f t="shared" si="0"/>
        <v>0</v>
      </c>
    </row>
    <row r="35" spans="1:7" x14ac:dyDescent="0.25">
      <c r="A35" s="9" t="s">
        <v>28</v>
      </c>
      <c r="B35" t="s">
        <v>7</v>
      </c>
      <c r="C35">
        <f>'[2]WinCC OA BOQ'!$C31</f>
        <v>0</v>
      </c>
      <c r="D35" s="1">
        <f>'[2]WinCC OA BOQ'!$E31</f>
        <v>0</v>
      </c>
      <c r="E35" s="2">
        <f>'[2]WinCC OA BOQ'!$B31</f>
        <v>0</v>
      </c>
      <c r="F35" s="4">
        <f>IF(C35&lt;&gt;0,VLOOKUP(C35,'[3]WinCCOA PriceList'!$A:$C,3,FALSE),0)</f>
        <v>0</v>
      </c>
      <c r="G35" s="3">
        <f t="shared" si="0"/>
        <v>0</v>
      </c>
    </row>
    <row r="36" spans="1:7" x14ac:dyDescent="0.25">
      <c r="A36" s="9" t="s">
        <v>28</v>
      </c>
      <c r="B36" t="s">
        <v>7</v>
      </c>
      <c r="C36">
        <f>'[2]WinCC OA BOQ'!$C32</f>
        <v>0</v>
      </c>
      <c r="D36" s="1">
        <f>'[2]WinCC OA BOQ'!$E32</f>
        <v>0</v>
      </c>
      <c r="E36" s="2">
        <f>'[2]WinCC OA BOQ'!$B32</f>
        <v>0</v>
      </c>
      <c r="F36" s="4">
        <f>IF(C36&lt;&gt;0,VLOOKUP(C36,'[3]WinCCOA PriceList'!$A:$C,3,FALSE),0)</f>
        <v>0</v>
      </c>
      <c r="G36" s="3">
        <f t="shared" si="0"/>
        <v>0</v>
      </c>
    </row>
    <row r="37" spans="1:7" x14ac:dyDescent="0.25">
      <c r="A37" s="9" t="s">
        <v>28</v>
      </c>
      <c r="B37" t="s">
        <v>7</v>
      </c>
      <c r="C37">
        <f>'[2]WinCC OA BOQ'!$C33</f>
        <v>0</v>
      </c>
      <c r="D37" s="1">
        <f>'[2]WinCC OA BOQ'!$E33</f>
        <v>0</v>
      </c>
      <c r="E37" s="2">
        <f>'[2]WinCC OA BOQ'!$B33</f>
        <v>0</v>
      </c>
      <c r="F37" s="4">
        <f>IF(C37&lt;&gt;0,VLOOKUP(C37,'[3]WinCCOA PriceList'!$A:$C,3,FALSE),0)</f>
        <v>0</v>
      </c>
      <c r="G37" s="3">
        <f t="shared" si="0"/>
        <v>0</v>
      </c>
    </row>
    <row r="38" spans="1:7" x14ac:dyDescent="0.25">
      <c r="A38" s="9" t="s">
        <v>28</v>
      </c>
      <c r="B38" t="s">
        <v>7</v>
      </c>
      <c r="C38">
        <f>'[2]WinCC OA BOQ'!$C34</f>
        <v>0</v>
      </c>
      <c r="D38" s="1">
        <f>'[2]WinCC OA BOQ'!$E34</f>
        <v>0</v>
      </c>
      <c r="E38" s="2">
        <f>'[2]WinCC OA BOQ'!$B34</f>
        <v>0</v>
      </c>
      <c r="F38" s="4">
        <f>IF(C38&lt;&gt;0,VLOOKUP(C38,'[3]WinCCOA PriceList'!$A:$C,3,FALSE),0)</f>
        <v>0</v>
      </c>
      <c r="G38" s="3">
        <f t="shared" si="0"/>
        <v>0</v>
      </c>
    </row>
    <row r="39" spans="1:7" x14ac:dyDescent="0.25">
      <c r="A39" s="9" t="s">
        <v>28</v>
      </c>
      <c r="B39" t="s">
        <v>7</v>
      </c>
      <c r="C39">
        <f>'[2]WinCC OA BOQ'!$C35</f>
        <v>0</v>
      </c>
      <c r="D39" s="1">
        <f>'[2]WinCC OA BOQ'!$E35</f>
        <v>0</v>
      </c>
      <c r="E39" s="2">
        <f>'[2]WinCC OA BOQ'!$B35</f>
        <v>0</v>
      </c>
      <c r="F39" s="4">
        <f>IF(C39&lt;&gt;0,VLOOKUP(C39,'[3]WinCCOA PriceList'!$A:$C,3,FALSE),0)</f>
        <v>0</v>
      </c>
      <c r="G39" s="3">
        <f t="shared" si="0"/>
        <v>0</v>
      </c>
    </row>
    <row r="40" spans="1:7" x14ac:dyDescent="0.25">
      <c r="A40" s="9" t="s">
        <v>28</v>
      </c>
      <c r="B40" t="s">
        <v>7</v>
      </c>
      <c r="C40">
        <f>'[2]WinCC OA BOQ'!$C36</f>
        <v>0</v>
      </c>
      <c r="D40" s="1">
        <f>'[2]WinCC OA BOQ'!$E36</f>
        <v>0</v>
      </c>
      <c r="E40" s="2">
        <f>'[2]WinCC OA BOQ'!$B36</f>
        <v>0</v>
      </c>
      <c r="F40" s="4">
        <f>IF(C40&lt;&gt;0,VLOOKUP(C40,'[3]WinCCOA PriceList'!$A:$C,3,FALSE),0)</f>
        <v>0</v>
      </c>
      <c r="G40" s="3">
        <f t="shared" si="0"/>
        <v>0</v>
      </c>
    </row>
    <row r="41" spans="1:7" x14ac:dyDescent="0.25">
      <c r="A41" s="9" t="s">
        <v>28</v>
      </c>
      <c r="B41" t="s">
        <v>7</v>
      </c>
      <c r="C41">
        <f>'[2]WinCC OA BOQ'!$C37</f>
        <v>0</v>
      </c>
      <c r="D41" s="1">
        <f>'[2]WinCC OA BOQ'!$E37</f>
        <v>0</v>
      </c>
      <c r="E41" s="2">
        <f>'[2]WinCC OA BOQ'!$B37</f>
        <v>0</v>
      </c>
      <c r="F41" s="4">
        <f>IF(C41&lt;&gt;0,VLOOKUP(C41,'[3]WinCCOA PriceList'!$A:$C,3,FALSE),0)</f>
        <v>0</v>
      </c>
      <c r="G41" s="3">
        <f t="shared" si="0"/>
        <v>0</v>
      </c>
    </row>
    <row r="42" spans="1:7" x14ac:dyDescent="0.25">
      <c r="A42" s="9" t="s">
        <v>28</v>
      </c>
      <c r="B42" t="s">
        <v>7</v>
      </c>
      <c r="C42">
        <f>'[2]WinCC OA BOQ'!$C38</f>
        <v>0</v>
      </c>
      <c r="D42" s="1">
        <f>'[2]WinCC OA BOQ'!$E38</f>
        <v>0</v>
      </c>
      <c r="E42" s="2">
        <f>'[2]WinCC OA BOQ'!$B38</f>
        <v>0</v>
      </c>
      <c r="F42" s="4">
        <f>IF(C42&lt;&gt;0,VLOOKUP(C42,'[3]WinCCOA PriceList'!$A:$C,3,FALSE),0)</f>
        <v>0</v>
      </c>
      <c r="G42" s="3">
        <f t="shared" si="0"/>
        <v>0</v>
      </c>
    </row>
    <row r="43" spans="1:7" x14ac:dyDescent="0.25">
      <c r="A43" s="9" t="s">
        <v>28</v>
      </c>
      <c r="B43" t="s">
        <v>7</v>
      </c>
      <c r="C43">
        <f>'[2]WinCC OA BOQ'!$C39</f>
        <v>0</v>
      </c>
      <c r="D43" s="1">
        <f>'[2]WinCC OA BOQ'!$E39</f>
        <v>0</v>
      </c>
      <c r="E43" s="2">
        <f>'[2]WinCC OA BOQ'!$B39</f>
        <v>0</v>
      </c>
      <c r="F43" s="4">
        <f>IF(C43&lt;&gt;0,VLOOKUP(C43,'[3]WinCCOA PriceList'!$A:$C,3,FALSE),0)</f>
        <v>0</v>
      </c>
      <c r="G43" s="3">
        <f t="shared" si="0"/>
        <v>0</v>
      </c>
    </row>
    <row r="44" spans="1:7" x14ac:dyDescent="0.25">
      <c r="A44" s="9" t="s">
        <v>28</v>
      </c>
      <c r="B44" t="s">
        <v>7</v>
      </c>
      <c r="C44">
        <f>'[2]WinCC OA BOQ'!$C40</f>
        <v>0</v>
      </c>
      <c r="D44" s="1">
        <f>'[2]WinCC OA BOQ'!$E40</f>
        <v>0</v>
      </c>
      <c r="E44" s="2">
        <f>'[2]WinCC OA BOQ'!$B40</f>
        <v>0</v>
      </c>
      <c r="F44" s="4">
        <f>IF(C44&lt;&gt;0,VLOOKUP(C44,'[3]WinCCOA PriceList'!$A:$C,3,FALSE),0)</f>
        <v>0</v>
      </c>
      <c r="G44" s="3">
        <f t="shared" si="0"/>
        <v>0</v>
      </c>
    </row>
    <row r="45" spans="1:7" x14ac:dyDescent="0.25">
      <c r="A45" s="9" t="s">
        <v>28</v>
      </c>
      <c r="B45" t="s">
        <v>7</v>
      </c>
      <c r="C45">
        <f>'[2]WinCC OA BOQ'!$C41</f>
        <v>0</v>
      </c>
      <c r="D45" s="1">
        <f>'[2]WinCC OA BOQ'!$E41</f>
        <v>0</v>
      </c>
      <c r="E45" s="2">
        <f>'[2]WinCC OA BOQ'!$B41</f>
        <v>0</v>
      </c>
      <c r="F45" s="4">
        <f>IF(C45&lt;&gt;0,VLOOKUP(C45,'[3]WinCCOA PriceList'!$A:$C,3,FALSE),0)</f>
        <v>0</v>
      </c>
      <c r="G45" s="3">
        <f t="shared" si="0"/>
        <v>0</v>
      </c>
    </row>
    <row r="46" spans="1:7" x14ac:dyDescent="0.25">
      <c r="A46" s="9" t="s">
        <v>28</v>
      </c>
      <c r="B46" t="s">
        <v>7</v>
      </c>
      <c r="C46">
        <f>'[2]WinCC OA BOQ'!$C42</f>
        <v>0</v>
      </c>
      <c r="D46" s="1">
        <f>'[2]WinCC OA BOQ'!$E42</f>
        <v>0</v>
      </c>
      <c r="E46" s="2">
        <f>'[2]WinCC OA BOQ'!$B42</f>
        <v>0</v>
      </c>
      <c r="F46" s="4">
        <f>IF(C46&lt;&gt;0,VLOOKUP(C46,'[3]WinCCOA PriceList'!$A:$C,3,FALSE),0)</f>
        <v>0</v>
      </c>
      <c r="G46" s="3">
        <f t="shared" si="0"/>
        <v>0</v>
      </c>
    </row>
    <row r="47" spans="1:7" x14ac:dyDescent="0.25">
      <c r="A47" s="9" t="s">
        <v>28</v>
      </c>
      <c r="B47" t="s">
        <v>7</v>
      </c>
      <c r="C47">
        <f>'[2]WinCC OA BOQ'!$C43</f>
        <v>0</v>
      </c>
      <c r="D47" s="1">
        <f>'[2]WinCC OA BOQ'!$E43</f>
        <v>0</v>
      </c>
      <c r="E47" s="2">
        <f>'[2]WinCC OA BOQ'!$B43</f>
        <v>0</v>
      </c>
      <c r="F47" s="4">
        <f>IF(C47&lt;&gt;0,VLOOKUP(C47,'[3]WinCCOA PriceList'!$A:$C,3,FALSE),0)</f>
        <v>0</v>
      </c>
      <c r="G47" s="3">
        <f t="shared" si="0"/>
        <v>0</v>
      </c>
    </row>
    <row r="48" spans="1:7" x14ac:dyDescent="0.25">
      <c r="A48" s="9" t="s">
        <v>28</v>
      </c>
      <c r="B48" t="s">
        <v>7</v>
      </c>
      <c r="C48">
        <f>'[2]WinCC OA BOQ'!$C44</f>
        <v>0</v>
      </c>
      <c r="D48" s="1">
        <f>'[2]WinCC OA BOQ'!$E44</f>
        <v>0</v>
      </c>
      <c r="E48" s="2">
        <f>'[2]WinCC OA BOQ'!$B44</f>
        <v>0</v>
      </c>
      <c r="F48" s="4">
        <f>IF(C48&lt;&gt;0,VLOOKUP(C48,'[3]WinCCOA PriceList'!$A:$C,3,FALSE),0)</f>
        <v>0</v>
      </c>
      <c r="G48" s="3">
        <f t="shared" si="0"/>
        <v>0</v>
      </c>
    </row>
    <row r="49" spans="1:7" x14ac:dyDescent="0.25">
      <c r="A49" s="9" t="s">
        <v>28</v>
      </c>
      <c r="B49" t="s">
        <v>7</v>
      </c>
      <c r="C49">
        <f>'[2]WinCC OA BOQ'!$C45</f>
        <v>0</v>
      </c>
      <c r="D49" s="1">
        <f>'[2]WinCC OA BOQ'!$E45</f>
        <v>0</v>
      </c>
      <c r="E49" s="2">
        <f>'[2]WinCC OA BOQ'!$B45</f>
        <v>0</v>
      </c>
      <c r="F49" s="4">
        <f>IF(C49&lt;&gt;0,VLOOKUP(C49,'[3]WinCCOA PriceList'!$A:$C,3,FALSE),0)</f>
        <v>0</v>
      </c>
      <c r="G49" s="3">
        <f t="shared" si="0"/>
        <v>0</v>
      </c>
    </row>
    <row r="50" spans="1:7" x14ac:dyDescent="0.25">
      <c r="A50" s="9" t="s">
        <v>28</v>
      </c>
      <c r="B50" t="s">
        <v>7</v>
      </c>
      <c r="C50">
        <f>'[2]WinCC OA BOQ'!$C46</f>
        <v>0</v>
      </c>
      <c r="D50" s="1">
        <f>'[2]WinCC OA BOQ'!$E46</f>
        <v>0</v>
      </c>
      <c r="E50" s="2">
        <f>'[2]WinCC OA BOQ'!$B46</f>
        <v>0</v>
      </c>
      <c r="F50" s="4">
        <f>IF(C50&lt;&gt;0,VLOOKUP(C50,'[3]WinCCOA PriceList'!$A:$C,3,FALSE),0)</f>
        <v>0</v>
      </c>
      <c r="G50" s="3">
        <f t="shared" si="0"/>
        <v>0</v>
      </c>
    </row>
    <row r="51" spans="1:7" x14ac:dyDescent="0.25">
      <c r="A51" s="9" t="s">
        <v>28</v>
      </c>
      <c r="B51" t="s">
        <v>7</v>
      </c>
      <c r="C51">
        <f>'[2]WinCC OA BOQ'!$C47</f>
        <v>0</v>
      </c>
      <c r="D51" s="1">
        <f>'[2]WinCC OA BOQ'!$E47</f>
        <v>0</v>
      </c>
      <c r="E51" s="2">
        <f>'[2]WinCC OA BOQ'!$B47</f>
        <v>0</v>
      </c>
      <c r="F51" s="4">
        <f>IF(C51&lt;&gt;0,VLOOKUP(C51,'[3]WinCCOA PriceList'!$A:$C,3,FALSE),0)</f>
        <v>0</v>
      </c>
      <c r="G51" s="3">
        <f t="shared" si="0"/>
        <v>0</v>
      </c>
    </row>
    <row r="52" spans="1:7" x14ac:dyDescent="0.25">
      <c r="A52" s="9" t="s">
        <v>28</v>
      </c>
      <c r="B52" t="s">
        <v>7</v>
      </c>
      <c r="C52">
        <f>'[2]WinCC OA BOQ'!$C48</f>
        <v>0</v>
      </c>
      <c r="D52" s="1">
        <f>'[2]WinCC OA BOQ'!$E48</f>
        <v>0</v>
      </c>
      <c r="E52" s="2">
        <f>'[2]WinCC OA BOQ'!$B48</f>
        <v>0</v>
      </c>
      <c r="F52" s="4">
        <f>IF(C52&lt;&gt;0,VLOOKUP(C52,'[3]WinCCOA PriceList'!$A:$C,3,FALSE),0)</f>
        <v>0</v>
      </c>
      <c r="G52" s="3">
        <f t="shared" si="0"/>
        <v>0</v>
      </c>
    </row>
    <row r="53" spans="1:7" x14ac:dyDescent="0.25">
      <c r="A53" s="9" t="s">
        <v>28</v>
      </c>
      <c r="B53" t="s">
        <v>7</v>
      </c>
      <c r="C53">
        <f>'[2]WinCC OA BOQ'!$C49</f>
        <v>0</v>
      </c>
      <c r="D53" s="1">
        <f>'[2]WinCC OA BOQ'!$E49</f>
        <v>0</v>
      </c>
      <c r="E53" s="2">
        <f>'[2]WinCC OA BOQ'!$B49</f>
        <v>0</v>
      </c>
      <c r="F53" s="4">
        <f>IF(C53&lt;&gt;0,VLOOKUP(C53,'[3]WinCCOA PriceList'!$A:$C,3,FALSE),0)</f>
        <v>0</v>
      </c>
      <c r="G53" s="3">
        <f t="shared" si="0"/>
        <v>0</v>
      </c>
    </row>
    <row r="54" spans="1:7" ht="45" x14ac:dyDescent="0.25">
      <c r="A54" s="10" t="s">
        <v>29</v>
      </c>
      <c r="B54" t="s">
        <v>7</v>
      </c>
      <c r="C54" t="str">
        <f>[4]Sheet1!$A1</f>
        <v>6AV6355-3BA00-0BA0</v>
      </c>
      <c r="D54">
        <f>[4]Sheet1!$C1</f>
        <v>4</v>
      </c>
      <c r="E54" s="2" t="str">
        <f>[4]Sheet1!$B1</f>
        <v>Certified WinCC OA Basic training. In this course, the participants acquire the expertise and the necessary skills required to be able to successfully set up and develop a WinCC OA application. This training is geared toward WinCC OA beginners. Please specify contact data for coordination of a training date.</v>
      </c>
      <c r="F54" s="4">
        <f>IF(C54&lt;&gt;0,VLOOKUP(C54,'[3]WinCCOA PriceList'!$A:$C,3,FALSE),0)</f>
        <v>56210</v>
      </c>
      <c r="G54" s="3">
        <f t="shared" si="0"/>
        <v>224840</v>
      </c>
    </row>
    <row r="55" spans="1:7" ht="75" x14ac:dyDescent="0.25">
      <c r="A55" s="10" t="s">
        <v>29</v>
      </c>
      <c r="B55" t="s">
        <v>7</v>
      </c>
      <c r="C55" t="str">
        <f>[4]Sheet1!$A2</f>
        <v>6AV6355-1EA00-0GA1</v>
      </c>
      <c r="D55">
        <f>[4]Sheet1!$C2</f>
        <v>2</v>
      </c>
      <c r="E55" s="2" t="str">
        <f>[4]Sheet1!$B2</f>
        <v>WinCC OA - 2 Inhouse DEV package. Consisting of 2 temporary licenses, recommended for certified partners. License is valid for 1 year, includes 2 WinCC OA Server licenses (functionally unlimited) with almost all options (not including video, BACnet and SmartSCADA). For setting up a redundant system, two licenses are required. The excluded expansions can be purchased separately. Automatic chargeable extension by 1 year if not terminated 3 months prior to expiration. Including 10 hours of hotline support.</v>
      </c>
      <c r="F55" s="4">
        <f>IF(C55&lt;&gt;0,VLOOKUP(C55,'[3]WinCCOA PriceList'!$A:$C,3,FALSE),0)</f>
        <v>123200</v>
      </c>
      <c r="G55" s="3">
        <f t="shared" si="0"/>
        <v>246400</v>
      </c>
    </row>
    <row r="56" spans="1:7" x14ac:dyDescent="0.25">
      <c r="A56" s="10" t="s">
        <v>29</v>
      </c>
      <c r="B56" t="s">
        <v>7</v>
      </c>
      <c r="C56">
        <f>[4]Sheet1!$A3</f>
        <v>0</v>
      </c>
      <c r="D56">
        <f>[4]Sheet1!$C3</f>
        <v>0</v>
      </c>
      <c r="E56" s="2">
        <f>[4]Sheet1!$B3</f>
        <v>0</v>
      </c>
      <c r="F56" s="4">
        <f>IF(C56&lt;&gt;0,VLOOKUP(C56,'[3]WinCCOA PriceList'!$A:$C,3,FALSE),0)</f>
        <v>0</v>
      </c>
      <c r="G56" s="3">
        <f t="shared" si="0"/>
        <v>0</v>
      </c>
    </row>
    <row r="57" spans="1:7" x14ac:dyDescent="0.25">
      <c r="A57" s="10" t="s">
        <v>29</v>
      </c>
      <c r="B57" t="s">
        <v>7</v>
      </c>
      <c r="C57">
        <f>[4]Sheet1!$A4</f>
        <v>0</v>
      </c>
      <c r="D57">
        <f>[4]Sheet1!$C4</f>
        <v>0</v>
      </c>
      <c r="E57" s="2">
        <f>[4]Sheet1!$B4</f>
        <v>0</v>
      </c>
      <c r="F57" s="4">
        <f>IF(C57&lt;&gt;0,VLOOKUP(C57,'[3]WinCCOA PriceList'!$A:$C,3,FALSE),0)</f>
        <v>0</v>
      </c>
      <c r="G57" s="3">
        <f t="shared" si="0"/>
        <v>0</v>
      </c>
    </row>
    <row r="58" spans="1:7" x14ac:dyDescent="0.25">
      <c r="A58" s="10" t="s">
        <v>29</v>
      </c>
      <c r="B58" t="s">
        <v>7</v>
      </c>
      <c r="C58">
        <f>[4]Sheet1!$A5</f>
        <v>0</v>
      </c>
      <c r="D58">
        <f>[4]Sheet1!$C5</f>
        <v>0</v>
      </c>
      <c r="E58" s="2">
        <f>[4]Sheet1!$B5</f>
        <v>0</v>
      </c>
      <c r="F58" s="4">
        <f>IF(C58&lt;&gt;0,VLOOKUP(C58,'[3]WinCCOA PriceList'!$A:$C,3,FALSE),0)</f>
        <v>0</v>
      </c>
      <c r="G58" s="3">
        <f t="shared" si="0"/>
        <v>0</v>
      </c>
    </row>
    <row r="59" spans="1:7" x14ac:dyDescent="0.25">
      <c r="A59" s="10" t="s">
        <v>29</v>
      </c>
      <c r="B59" t="s">
        <v>7</v>
      </c>
      <c r="C59">
        <f>[4]Sheet1!$A6</f>
        <v>0</v>
      </c>
      <c r="D59">
        <f>[4]Sheet1!$C6</f>
        <v>0</v>
      </c>
      <c r="E59" s="2">
        <f>[4]Sheet1!$B6</f>
        <v>0</v>
      </c>
      <c r="F59" s="4">
        <f>IF(C59&lt;&gt;0,VLOOKUP(C59,'[3]WinCCOA PriceList'!$A:$C,3,FALSE),0)</f>
        <v>0</v>
      </c>
      <c r="G59" s="3">
        <f t="shared" si="0"/>
        <v>0</v>
      </c>
    </row>
    <row r="60" spans="1:7" x14ac:dyDescent="0.25">
      <c r="A60" s="10" t="s">
        <v>29</v>
      </c>
      <c r="B60" t="s">
        <v>7</v>
      </c>
      <c r="C60">
        <f>[4]Sheet1!$A7</f>
        <v>0</v>
      </c>
      <c r="D60">
        <f>[4]Sheet1!$C7</f>
        <v>0</v>
      </c>
      <c r="E60" s="2">
        <f>[4]Sheet1!$B7</f>
        <v>0</v>
      </c>
      <c r="F60" s="4">
        <f>IF(C60&lt;&gt;0,VLOOKUP(C60,'[3]WinCCOA PriceList'!$A:$C,3,FALSE),0)</f>
        <v>0</v>
      </c>
      <c r="G60" s="3">
        <f t="shared" si="0"/>
        <v>0</v>
      </c>
    </row>
    <row r="61" spans="1:7" x14ac:dyDescent="0.25">
      <c r="A61" s="10" t="s">
        <v>29</v>
      </c>
      <c r="B61" t="s">
        <v>7</v>
      </c>
      <c r="C61">
        <f>[4]Sheet1!$A8</f>
        <v>0</v>
      </c>
      <c r="D61">
        <f>[4]Sheet1!$C8</f>
        <v>0</v>
      </c>
      <c r="E61" s="2">
        <f>[4]Sheet1!$B8</f>
        <v>0</v>
      </c>
      <c r="F61" s="4">
        <f>IF(C61&lt;&gt;0,VLOOKUP(C61,'[3]WinCCOA PriceList'!$A:$C,3,FALSE),0)</f>
        <v>0</v>
      </c>
      <c r="G61" s="3">
        <f t="shared" si="0"/>
        <v>0</v>
      </c>
    </row>
    <row r="62" spans="1:7" x14ac:dyDescent="0.25">
      <c r="A62" s="10" t="s">
        <v>29</v>
      </c>
      <c r="B62" t="s">
        <v>7</v>
      </c>
      <c r="C62">
        <f>[4]Sheet1!$A9</f>
        <v>0</v>
      </c>
      <c r="D62">
        <f>[4]Sheet1!$C9</f>
        <v>0</v>
      </c>
      <c r="E62" s="2">
        <f>[4]Sheet1!$B9</f>
        <v>0</v>
      </c>
      <c r="F62" s="4">
        <f>IF(C62&lt;&gt;0,VLOOKUP(C62,'[3]WinCCOA PriceList'!$A:$C,3,FALSE),0)</f>
        <v>0</v>
      </c>
      <c r="G62" s="3">
        <f t="shared" si="0"/>
        <v>0</v>
      </c>
    </row>
    <row r="63" spans="1:7" x14ac:dyDescent="0.25">
      <c r="A63" s="10" t="s">
        <v>29</v>
      </c>
      <c r="B63" t="s">
        <v>7</v>
      </c>
      <c r="C63">
        <f>[4]Sheet1!$A10</f>
        <v>0</v>
      </c>
      <c r="D63">
        <f>[4]Sheet1!$C10</f>
        <v>0</v>
      </c>
      <c r="E63" s="2">
        <f>[4]Sheet1!$B10</f>
        <v>0</v>
      </c>
      <c r="F63" s="4">
        <f>IF(C63&lt;&gt;0,VLOOKUP(C63,'[3]WinCCOA PriceList'!$A:$C,3,FALSE),0)</f>
        <v>0</v>
      </c>
      <c r="G63" s="3">
        <f t="shared" si="0"/>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8D163-3D37-4872-AA90-FC25D6FF2157}">
  <sheetPr>
    <tabColor theme="7" tint="0.59999389629810485"/>
  </sheetPr>
  <dimension ref="A1:G7"/>
  <sheetViews>
    <sheetView topLeftCell="A2" workbookViewId="0">
      <selection activeCell="E6" sqref="E6"/>
    </sheetView>
  </sheetViews>
  <sheetFormatPr defaultRowHeight="15" x14ac:dyDescent="0.25"/>
  <cols>
    <col min="1" max="1" width="17.5703125" bestFit="1" customWidth="1"/>
    <col min="3" max="3" width="20.140625" bestFit="1" customWidth="1"/>
    <col min="4" max="4" width="9.140625" style="1"/>
    <col min="5" max="5" width="79" style="2" customWidth="1"/>
    <col min="6" max="6" width="11.140625" style="3" bestFit="1" customWidth="1"/>
    <col min="7" max="7" width="11.140625" bestFit="1" customWidth="1"/>
  </cols>
  <sheetData>
    <row r="1" spans="1:7" ht="45" x14ac:dyDescent="0.25">
      <c r="A1" s="5" t="s">
        <v>5</v>
      </c>
      <c r="B1" s="5" t="s">
        <v>3</v>
      </c>
      <c r="C1" s="5" t="s">
        <v>0</v>
      </c>
      <c r="D1" s="6" t="s">
        <v>1</v>
      </c>
      <c r="E1" s="7" t="s">
        <v>2</v>
      </c>
      <c r="F1" s="8" t="s">
        <v>4</v>
      </c>
      <c r="G1" s="8" t="s">
        <v>6</v>
      </c>
    </row>
    <row r="2" spans="1:7" ht="15.75" thickBot="1" x14ac:dyDescent="0.3">
      <c r="A2" s="5"/>
      <c r="B2" s="5"/>
      <c r="C2" s="5"/>
      <c r="D2" s="6">
        <v>2</v>
      </c>
      <c r="E2" s="11">
        <v>3</v>
      </c>
      <c r="F2" s="11">
        <v>4</v>
      </c>
      <c r="G2" s="8"/>
    </row>
    <row r="3" spans="1:7" x14ac:dyDescent="0.25">
      <c r="A3" s="5"/>
      <c r="B3" s="5"/>
      <c r="C3" s="5"/>
      <c r="D3" s="6"/>
      <c r="E3" s="11"/>
      <c r="F3" s="32"/>
      <c r="G3" s="15"/>
    </row>
    <row r="4" spans="1:7" ht="15.75" thickBot="1" x14ac:dyDescent="0.3">
      <c r="A4" s="5"/>
      <c r="B4" s="5"/>
      <c r="C4" s="5"/>
      <c r="D4" s="6"/>
      <c r="E4" s="7"/>
      <c r="F4" s="8"/>
      <c r="G4" s="14">
        <f>SUM(G5:G23)</f>
        <v>888675</v>
      </c>
    </row>
    <row r="5" spans="1:7" ht="150" x14ac:dyDescent="0.25">
      <c r="A5" t="s">
        <v>42</v>
      </c>
      <c r="B5" t="s">
        <v>43</v>
      </c>
      <c r="C5" t="str">
        <f>[5]Sheet1!$A5</f>
        <v>6AG4114-3NJ14-0JA0</v>
      </c>
      <c r="D5" s="1">
        <f>VLOOKUP($C5,[5]Sheet1!$A:$F,D$2,FALSE)</f>
        <v>2</v>
      </c>
      <c r="E5" s="33" t="str">
        <f>VLOOKUP($C5,[5]Sheet1!$A:$F,E$2,FALSE)</f>
        <v>SIMATIC IPC847E (Rack PC, 19", 4HU); 3x Gbit Ethernet (IE/PN), RJ45; 1x DVI-D; 2x display ports; 1x COM 1; audio, 4x USB 3.1, 2x USB 3.1 (Type C) on the rear side; 2x USB 3.0 on the front; 1x USB 3.1 internal, temperature and fan monitoring; Watchdog, card retainer Xeon E-2278GE (8C/16T, 3.3 (4.7) GHz, 16 MB cache, TB, VT-d, AMT); board 9 slots: 7x PCI, 2x PCIe x16 (8 L); RAID5, 3x 4 TB HDD (Enterprise) 3.5 SATA and 4 TB HDD (Enterprise) 3.5" SATA as HotSpare; Enclosure with drive support Type A (for trays on the front); 100/240 V AC industrial power supply unit; 64 GB DDR4 SDRAM (4x 16 GB), Dual Channel; Without extension (HW); Windows Server 2019 Standard edition including 5 clients, 64-bit, MUI (en, de, fr, it, es); SIMATIC IPC DiagMonitor Software enclosed; Without power supply cable</v>
      </c>
      <c r="F5" s="34">
        <f>VLOOKUP($C5,[5]Sheet1!$A:$F,F$2,FALSE)</f>
        <v>200420</v>
      </c>
      <c r="G5" s="3">
        <f>F5*D5</f>
        <v>400840</v>
      </c>
    </row>
    <row r="6" spans="1:7" ht="150" x14ac:dyDescent="0.25">
      <c r="A6" t="s">
        <v>42</v>
      </c>
      <c r="B6" t="s">
        <v>43</v>
      </c>
      <c r="C6" t="str">
        <f>[5]Sheet1!$A6</f>
        <v>6AG4104-6CJ02-3AD1</v>
      </c>
      <c r="D6" s="1">
        <f>VLOOKUP($C6,[5]Sheet1!$A:$F,D$2,FALSE)</f>
        <v>1</v>
      </c>
      <c r="E6" s="33" t="str">
        <f>VLOOKUP($C6,[5]Sheet1!$A:$F,E$2,FALSE)</f>
        <v>SIMATIC IPC RW-545A (rack IPC, 19", 4 U); MB: chipset R680E, 2x 1 Gbit LAN(IE/PN), RJ45; 1x 2.5 Gbit LAN(IE/PN), RJ45; 3x display port, 1x DVI-D; 4x USB 3.2 Gen. 2 type A, 2x USB 3.2 Gen. 2x2 type C, 2x USB 2.0 type A internal, 2x M.2 slot,TPM2.0, audio; 7 slots: 1x PCI, 2x PCIe x16(1x 16L or 2x 8L), 1x PCIe x8(4L), 3x PCIe x4(4L), 2x USB 3.1 type A, 12x status LEDs on the front; Core i7-12700E 12C(8P+4E)/20T, 2.1 (4.8) GHz, 25 MB cache, iAMT RAID1, 2x 960 GB SSD 2.5" SATA without NVMe drives 32 GB DDR5 SDRAM (2x 16 GB) enclosure with drive support type A (for rack units on the front), blue chromated 550 W 100/240 V AC industrial power supply unit Windows 10 IoT Enterprise 2021 LTSC for Core i7/i9; with USB flash drive (restore image; D&amp;D) supply cable Europe</v>
      </c>
      <c r="F6" s="34">
        <f>VLOOKUP($C6,[5]Sheet1!$A:$F,F$2,FALSE)</f>
        <v>135871</v>
      </c>
      <c r="G6" s="3">
        <f>F6*D6</f>
        <v>135871</v>
      </c>
    </row>
    <row r="7" spans="1:7" ht="150" x14ac:dyDescent="0.25">
      <c r="A7" t="s">
        <v>42</v>
      </c>
      <c r="B7" t="s">
        <v>43</v>
      </c>
      <c r="C7" t="str">
        <f>[5]Sheet1!$A7</f>
        <v>6AG4104-6BC00-3DA1</v>
      </c>
      <c r="D7" s="1">
        <f>VLOOKUP($C7,[5]Sheet1!$A:$F,D$2,FALSE)</f>
        <v>4</v>
      </c>
      <c r="E7" s="33" t="str">
        <f>VLOOKUP($C7,[5]Sheet1!$A:$F,E$2,FALSE)</f>
        <v>SIMATIC IPC RW-545A (rack IPC, 19", 4 U); MB: chipset R680E, 2x 1 Gbit LAN(IE/PN), RJ45; 1x 2.5 Gbit LAN(IE/PN), RJ45; 3x display port, 1x DVI-D; 4x USB 3.2 Gen. 2 type A, 2x USB 3.2 Gen. 2x2 type C, 2x USB 2.0 type A internal, 2x M.2 slot,TPM2.0, audio; 7 slots: 1x PCI, 2x PCIe x16(1x 16L or 2x 8L), 1x PCIe x8(4L), 3x PCIe x4(4L), 2x USB 3.1 type A, 12x status LEDs on the front; Core i5-12500E 6C(4P)/12T, 2.9 (4.5) GHz, 18 MB cache, iAMT 480 GB SSD 2.5" SATA without NVMe drives 8 GB DDR5 SDRAM (1x 8 GB) enclosure with drive support type A (for rack units on the front), blue chromated graphics card NVIDIA T400 (4 GB, 3x mDP: 3x adapter mDP to DP) (1 slot occupied), 550 W 100/240 V AC industrial power supply unit Windows 10 IoT Enterprise 2021 LTSC for Core i3/i5; without USB flash drive (restore image; D&amp;D) supply cable Europe</v>
      </c>
      <c r="F7" s="34">
        <f>VLOOKUP($C7,[5]Sheet1!$A:$F,F$2,FALSE)</f>
        <v>87991</v>
      </c>
      <c r="G7" s="3">
        <f>F7*D7</f>
        <v>351964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FD8FA-A538-4DFB-9BB6-360A77C6742B}">
  <sheetPr>
    <tabColor theme="0" tint="-0.249977111117893"/>
  </sheetPr>
  <dimension ref="A1:G4"/>
  <sheetViews>
    <sheetView workbookViewId="0">
      <selection activeCell="N27" sqref="N27"/>
    </sheetView>
  </sheetViews>
  <sheetFormatPr defaultRowHeight="15" x14ac:dyDescent="0.25"/>
  <sheetData>
    <row r="1" spans="1:7" ht="45" x14ac:dyDescent="0.25">
      <c r="A1" s="5" t="s">
        <v>5</v>
      </c>
      <c r="B1" s="5" t="s">
        <v>3</v>
      </c>
      <c r="C1" s="5" t="s">
        <v>0</v>
      </c>
      <c r="D1" s="6" t="s">
        <v>1</v>
      </c>
      <c r="E1" s="7" t="s">
        <v>2</v>
      </c>
      <c r="F1" s="8" t="s">
        <v>4</v>
      </c>
      <c r="G1" s="8" t="s">
        <v>6</v>
      </c>
    </row>
    <row r="2" spans="1:7" ht="15.75" thickBot="1" x14ac:dyDescent="0.3">
      <c r="A2" s="5"/>
      <c r="B2" s="5"/>
      <c r="C2" s="5"/>
      <c r="D2" s="6">
        <v>19</v>
      </c>
      <c r="E2" s="11">
        <v>8</v>
      </c>
      <c r="F2" s="12">
        <v>5</v>
      </c>
      <c r="G2" s="8"/>
    </row>
    <row r="3" spans="1:7" x14ac:dyDescent="0.25">
      <c r="A3" s="5"/>
      <c r="B3" s="5"/>
      <c r="C3" s="5"/>
      <c r="D3" s="6"/>
      <c r="E3" s="11"/>
      <c r="F3" s="12"/>
      <c r="G3" s="15"/>
    </row>
    <row r="4" spans="1:7" ht="15.75" thickBot="1" x14ac:dyDescent="0.3">
      <c r="A4" s="5"/>
      <c r="B4" s="5"/>
      <c r="C4" s="5"/>
      <c r="D4" s="6"/>
      <c r="E4" s="7"/>
      <c r="F4" s="8"/>
      <c r="G4" s="14">
        <f>SUM(G5:G23)</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CEE88-D50C-481D-8C3D-871DAF429041}">
  <sheetPr>
    <tabColor theme="8" tint="0.39997558519241921"/>
  </sheetPr>
  <dimension ref="A1:G4"/>
  <sheetViews>
    <sheetView workbookViewId="0">
      <selection activeCell="Q27" sqref="Q27"/>
    </sheetView>
  </sheetViews>
  <sheetFormatPr defaultRowHeight="15" x14ac:dyDescent="0.25"/>
  <sheetData>
    <row r="1" spans="1:7" ht="45" x14ac:dyDescent="0.25">
      <c r="A1" s="5" t="s">
        <v>5</v>
      </c>
      <c r="B1" s="5" t="s">
        <v>3</v>
      </c>
      <c r="C1" s="5" t="s">
        <v>0</v>
      </c>
      <c r="D1" s="6" t="s">
        <v>1</v>
      </c>
      <c r="E1" s="7" t="s">
        <v>2</v>
      </c>
      <c r="F1" s="8" t="s">
        <v>4</v>
      </c>
      <c r="G1" s="8" t="s">
        <v>6</v>
      </c>
    </row>
    <row r="2" spans="1:7" ht="15.75" thickBot="1" x14ac:dyDescent="0.3">
      <c r="A2" s="5"/>
      <c r="B2" s="5"/>
      <c r="C2" s="5"/>
      <c r="D2" s="6">
        <v>19</v>
      </c>
      <c r="E2" s="11">
        <v>8</v>
      </c>
      <c r="F2" s="12">
        <v>5</v>
      </c>
      <c r="G2" s="8"/>
    </row>
    <row r="3" spans="1:7" x14ac:dyDescent="0.25">
      <c r="A3" s="5"/>
      <c r="B3" s="5"/>
      <c r="C3" s="5"/>
      <c r="D3" s="6"/>
      <c r="E3" s="11"/>
      <c r="F3" s="12"/>
      <c r="G3" s="15"/>
    </row>
    <row r="4" spans="1:7" ht="15.75" thickBot="1" x14ac:dyDescent="0.3">
      <c r="A4" s="5"/>
      <c r="B4" s="5"/>
      <c r="C4" s="5"/>
      <c r="D4" s="6"/>
      <c r="E4" s="7"/>
      <c r="F4" s="8"/>
      <c r="G4" s="14">
        <f>SUM(G5:G23)</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Setup</vt:lpstr>
      <vt:lpstr>Full BOQ</vt:lpstr>
      <vt:lpstr>Full BOQ Summary</vt:lpstr>
      <vt:lpstr>PLC - Panel</vt:lpstr>
      <vt:lpstr>PLC - Free Issue</vt:lpstr>
      <vt:lpstr>RIO - Panel</vt:lpstr>
      <vt:lpstr>RIO - Free Issue</vt:lpstr>
      <vt:lpstr>CT Conveyors</vt:lpstr>
      <vt:lpstr>WinCC OA Licenses</vt:lpstr>
      <vt:lpstr>WinCC OA Hardware</vt:lpstr>
      <vt:lpstr>MCC-Switches</vt:lpstr>
      <vt:lpstr>Control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Audouin (ZA)</dc:creator>
  <cp:lastModifiedBy>Graham Audouin (ZA)</cp:lastModifiedBy>
  <dcterms:created xsi:type="dcterms:W3CDTF">2015-06-05T18:17:20Z</dcterms:created>
  <dcterms:modified xsi:type="dcterms:W3CDTF">2023-11-09T10:50:01Z</dcterms:modified>
</cp:coreProperties>
</file>