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_DRA\Projects\Kabanga-Kahama\Kabanga\BOQ\"/>
    </mc:Choice>
  </mc:AlternateContent>
  <xr:revisionPtr revIDLastSave="0" documentId="13_ncr:1_{9BE46BE6-862E-48BB-974C-A44397B4E541}" xr6:coauthVersionLast="47" xr6:coauthVersionMax="47" xr10:uidLastSave="{00000000-0000-0000-0000-000000000000}"/>
  <bookViews>
    <workbookView xWindow="28680" yWindow="-120" windowWidth="29040" windowHeight="15840" firstSheet="1" activeTab="2" xr2:uid="{00000000-000D-0000-FFFF-FFFF00000000}"/>
  </bookViews>
  <sheets>
    <sheet name="Setup" sheetId="10" r:id="rId1"/>
    <sheet name="Full BOQ" sheetId="2" r:id="rId2"/>
    <sheet name="Full BOQ Summary" sheetId="6" r:id="rId3"/>
    <sheet name="PLC - Panel" sheetId="8" r:id="rId4"/>
    <sheet name="PLC - Free Issue" sheetId="5" r:id="rId5"/>
    <sheet name="RIO - Panel" sheetId="7" r:id="rId6"/>
    <sheet name="RIO - Free Issue" sheetId="3" r:id="rId7"/>
    <sheet name="CT Conveyors" sheetId="11" r:id="rId8"/>
    <sheet name="WinCC OA Licenses" sheetId="1" r:id="rId9"/>
    <sheet name="WinCC OA Hardware" sheetId="9" r:id="rId10"/>
    <sheet name="MCC-Switches" sheetId="12" r:id="rId11"/>
    <sheet name="Control Room" sheetId="13" r:id="rId12"/>
  </sheets>
  <externalReferences>
    <externalReference r:id="rId13"/>
    <externalReference r:id="rId14"/>
    <externalReference r:id="rId15"/>
    <externalReference r:id="rId16"/>
    <externalReference r:id="rId17"/>
  </externalReferences>
  <definedNames>
    <definedName name="_xlnm._FilterDatabase" localSheetId="1" hidden="1">'Full BOQ'!$A$2:$M$160</definedName>
    <definedName name="_xlnm._FilterDatabase" localSheetId="2" hidden="1">'Full BOQ Summary'!$A$1:$C$1</definedName>
    <definedName name="_xlnm._FilterDatabase" localSheetId="6" hidden="1">'RIO - Free Issue'!$A$4:$G$4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0" i="3" l="1"/>
  <c r="D199" i="3"/>
  <c r="D198" i="3"/>
  <c r="D197" i="3"/>
  <c r="D196" i="3"/>
  <c r="G196" i="3" s="1"/>
  <c r="D195" i="3"/>
  <c r="D194" i="3"/>
  <c r="G194" i="3" s="1"/>
  <c r="D193" i="3"/>
  <c r="G193" i="3" s="1"/>
  <c r="D192" i="3"/>
  <c r="G192" i="3" s="1"/>
  <c r="D191" i="3"/>
  <c r="G191" i="3" s="1"/>
  <c r="D190" i="3"/>
  <c r="G190" i="3" s="1"/>
  <c r="D189" i="3"/>
  <c r="G189" i="3" s="1"/>
  <c r="D188" i="3"/>
  <c r="G188" i="3" s="1"/>
  <c r="D187" i="3"/>
  <c r="G187" i="3" s="1"/>
  <c r="D186" i="3"/>
  <c r="G186" i="3" s="1"/>
  <c r="D185" i="3"/>
  <c r="G185" i="3" s="1"/>
  <c r="D184" i="3"/>
  <c r="G184" i="3" s="1"/>
  <c r="D183" i="3"/>
  <c r="G183" i="3" s="1"/>
  <c r="D182" i="3"/>
  <c r="G182" i="3" s="1"/>
  <c r="D181" i="3"/>
  <c r="D180" i="3"/>
  <c r="G180" i="3" s="1"/>
  <c r="D179" i="3"/>
  <c r="D178" i="3"/>
  <c r="D177" i="3"/>
  <c r="D176" i="3"/>
  <c r="G176" i="3" s="1"/>
  <c r="D175" i="3"/>
  <c r="D174" i="3"/>
  <c r="D173" i="3"/>
  <c r="D172" i="3"/>
  <c r="G172" i="3" s="1"/>
  <c r="D171" i="3"/>
  <c r="G171" i="3" s="1"/>
  <c r="D170" i="3"/>
  <c r="G170" i="3" s="1"/>
  <c r="D169" i="3"/>
  <c r="G169" i="3" s="1"/>
  <c r="D168" i="3"/>
  <c r="G168" i="3" s="1"/>
  <c r="D167" i="3"/>
  <c r="G167" i="3" s="1"/>
  <c r="D166" i="3"/>
  <c r="G166" i="3" s="1"/>
  <c r="D165" i="3"/>
  <c r="G165" i="3" s="1"/>
  <c r="D164" i="3"/>
  <c r="G164" i="3" s="1"/>
  <c r="D163" i="3"/>
  <c r="G163" i="3" s="1"/>
  <c r="D162" i="3"/>
  <c r="G162" i="3" s="1"/>
  <c r="D161" i="3"/>
  <c r="D160" i="3"/>
  <c r="G160" i="3" s="1"/>
  <c r="D159" i="3"/>
  <c r="G159" i="3" s="1"/>
  <c r="D158" i="3"/>
  <c r="G158" i="3" s="1"/>
  <c r="D157" i="3"/>
  <c r="G157" i="3" s="1"/>
  <c r="D156" i="3"/>
  <c r="G156" i="3" s="1"/>
  <c r="D155" i="3"/>
  <c r="D154" i="3"/>
  <c r="D153" i="3"/>
  <c r="G153" i="3" s="1"/>
  <c r="D152" i="3"/>
  <c r="G152" i="3" s="1"/>
  <c r="D151" i="3"/>
  <c r="G151" i="3" s="1"/>
  <c r="D150" i="3"/>
  <c r="G150" i="3" s="1"/>
  <c r="D149" i="3"/>
  <c r="G149" i="3" s="1"/>
  <c r="D148" i="3"/>
  <c r="G148" i="3" s="1"/>
  <c r="D147" i="3"/>
  <c r="G147" i="3" s="1"/>
  <c r="D146" i="3"/>
  <c r="G146" i="3" s="1"/>
  <c r="D145" i="3"/>
  <c r="G145" i="3" s="1"/>
  <c r="D144" i="3"/>
  <c r="G144" i="3" s="1"/>
  <c r="D143" i="3"/>
  <c r="G143" i="3" s="1"/>
  <c r="D142" i="3"/>
  <c r="G142" i="3" s="1"/>
  <c r="D141" i="3"/>
  <c r="D140" i="3"/>
  <c r="D139" i="3"/>
  <c r="D138" i="3"/>
  <c r="D137" i="3"/>
  <c r="D136" i="3"/>
  <c r="D135" i="3"/>
  <c r="D134" i="3"/>
  <c r="G134" i="3" s="1"/>
  <c r="D133" i="3"/>
  <c r="G133" i="3" s="1"/>
  <c r="D132" i="3"/>
  <c r="G132" i="3" s="1"/>
  <c r="D131" i="3"/>
  <c r="G131" i="3" s="1"/>
  <c r="D130" i="3"/>
  <c r="G130" i="3" s="1"/>
  <c r="D129" i="3"/>
  <c r="G129" i="3" s="1"/>
  <c r="D128" i="3"/>
  <c r="G128" i="3" s="1"/>
  <c r="D127" i="3"/>
  <c r="G127" i="3" s="1"/>
  <c r="D126" i="3"/>
  <c r="G126" i="3" s="1"/>
  <c r="D125" i="3"/>
  <c r="G125" i="3" s="1"/>
  <c r="D124" i="3"/>
  <c r="G124" i="3" s="1"/>
  <c r="D123" i="3"/>
  <c r="G123" i="3" s="1"/>
  <c r="D122" i="3"/>
  <c r="G122" i="3" s="1"/>
  <c r="D121" i="3"/>
  <c r="D120" i="3"/>
  <c r="G120" i="3" s="1"/>
  <c r="D119" i="3"/>
  <c r="D118" i="3"/>
  <c r="G118" i="3" s="1"/>
  <c r="D117" i="3"/>
  <c r="G117" i="3" s="1"/>
  <c r="D116" i="3"/>
  <c r="G116" i="3" s="1"/>
  <c r="D115" i="3"/>
  <c r="G115" i="3" s="1"/>
  <c r="D114" i="3"/>
  <c r="D113" i="3"/>
  <c r="D112" i="3"/>
  <c r="G112" i="3" s="1"/>
  <c r="D111" i="3"/>
  <c r="G111" i="3" s="1"/>
  <c r="D110" i="3"/>
  <c r="G110" i="3" s="1"/>
  <c r="D109" i="3"/>
  <c r="G109" i="3" s="1"/>
  <c r="D108" i="3"/>
  <c r="G108" i="3" s="1"/>
  <c r="D107" i="3"/>
  <c r="G107" i="3" s="1"/>
  <c r="D106" i="3"/>
  <c r="G106" i="3" s="1"/>
  <c r="D105" i="3"/>
  <c r="G105" i="3" s="1"/>
  <c r="D104" i="3"/>
  <c r="G104" i="3" s="1"/>
  <c r="D103" i="3"/>
  <c r="G103" i="3" s="1"/>
  <c r="D102" i="3"/>
  <c r="G102" i="3" s="1"/>
  <c r="D101" i="3"/>
  <c r="D100" i="3"/>
  <c r="G100" i="3" s="1"/>
  <c r="D99" i="3"/>
  <c r="D98" i="3"/>
  <c r="G98" i="3" s="1"/>
  <c r="D97" i="3"/>
  <c r="G97" i="3" s="1"/>
  <c r="D96" i="3"/>
  <c r="G96" i="3" s="1"/>
  <c r="D95" i="3"/>
  <c r="D94" i="3"/>
  <c r="D93" i="3"/>
  <c r="D92" i="3"/>
  <c r="G92" i="3" s="1"/>
  <c r="D91" i="3"/>
  <c r="G91" i="3" s="1"/>
  <c r="D90" i="3"/>
  <c r="G90" i="3" s="1"/>
  <c r="D89" i="3"/>
  <c r="G89" i="3" s="1"/>
  <c r="D88" i="3"/>
  <c r="G88" i="3" s="1"/>
  <c r="D87" i="3"/>
  <c r="G87" i="3" s="1"/>
  <c r="D86" i="3"/>
  <c r="G86" i="3" s="1"/>
  <c r="D85" i="3"/>
  <c r="G85" i="3" s="1"/>
  <c r="D84" i="3"/>
  <c r="G84" i="3" s="1"/>
  <c r="D83" i="3"/>
  <c r="G83" i="3" s="1"/>
  <c r="D82" i="3"/>
  <c r="G82" i="3" s="1"/>
  <c r="D81" i="3"/>
  <c r="D80" i="3"/>
  <c r="D79" i="3"/>
  <c r="D78" i="3"/>
  <c r="G78" i="3" s="1"/>
  <c r="D77" i="3"/>
  <c r="G77" i="3" s="1"/>
  <c r="D76" i="3"/>
  <c r="G76" i="3" s="1"/>
  <c r="D75" i="3"/>
  <c r="G75" i="3" s="1"/>
  <c r="D74" i="3"/>
  <c r="G74" i="3" s="1"/>
  <c r="D73" i="3"/>
  <c r="G73" i="3" s="1"/>
  <c r="D72" i="3"/>
  <c r="G72" i="3" s="1"/>
  <c r="D71" i="3"/>
  <c r="G71" i="3" s="1"/>
  <c r="D70" i="3"/>
  <c r="G70" i="3" s="1"/>
  <c r="D69" i="3"/>
  <c r="G69" i="3" s="1"/>
  <c r="D68" i="3"/>
  <c r="G68" i="3" s="1"/>
  <c r="D67" i="3"/>
  <c r="G67" i="3" s="1"/>
  <c r="D66" i="3"/>
  <c r="G66" i="3" s="1"/>
  <c r="D65" i="3"/>
  <c r="G65" i="3" s="1"/>
  <c r="D64" i="3"/>
  <c r="G64" i="3" s="1"/>
  <c r="D63" i="3"/>
  <c r="G63" i="3" s="1"/>
  <c r="D62" i="3"/>
  <c r="G62" i="3" s="1"/>
  <c r="D61" i="3"/>
  <c r="D60" i="3"/>
  <c r="G60" i="3" s="1"/>
  <c r="D59" i="3"/>
  <c r="D58" i="3"/>
  <c r="G58" i="3" s="1"/>
  <c r="D57" i="3"/>
  <c r="G57" i="3" s="1"/>
  <c r="D56" i="3"/>
  <c r="G56" i="3" s="1"/>
  <c r="D55" i="3"/>
  <c r="G55" i="3" s="1"/>
  <c r="D54" i="3"/>
  <c r="D53" i="3"/>
  <c r="G53" i="3" s="1"/>
  <c r="D52" i="3"/>
  <c r="G52" i="3" s="1"/>
  <c r="D51" i="3"/>
  <c r="G51" i="3" s="1"/>
  <c r="D50" i="3"/>
  <c r="G50" i="3" s="1"/>
  <c r="D49" i="3"/>
  <c r="G49" i="3" s="1"/>
  <c r="D48" i="3"/>
  <c r="G48" i="3" s="1"/>
  <c r="D47" i="3"/>
  <c r="G47" i="3" s="1"/>
  <c r="D46" i="3"/>
  <c r="G46" i="3" s="1"/>
  <c r="D45" i="3"/>
  <c r="G45" i="3" s="1"/>
  <c r="D44" i="3"/>
  <c r="G44" i="3" s="1"/>
  <c r="D43" i="3"/>
  <c r="G43" i="3" s="1"/>
  <c r="D42" i="3"/>
  <c r="G42" i="3" s="1"/>
  <c r="D41" i="3"/>
  <c r="D40" i="3"/>
  <c r="D39" i="3"/>
  <c r="D38" i="3"/>
  <c r="G38" i="3" s="1"/>
  <c r="D37" i="3"/>
  <c r="G37" i="3" s="1"/>
  <c r="D36" i="3"/>
  <c r="G36" i="3" s="1"/>
  <c r="D35" i="3"/>
  <c r="G35" i="3" s="1"/>
  <c r="D34" i="3"/>
  <c r="D33" i="3"/>
  <c r="D32" i="3"/>
  <c r="G32" i="3" s="1"/>
  <c r="D31" i="3"/>
  <c r="G31" i="3" s="1"/>
  <c r="D23"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G200" i="3"/>
  <c r="G199" i="3"/>
  <c r="G198" i="3"/>
  <c r="G197" i="3"/>
  <c r="G195" i="3"/>
  <c r="G181" i="3"/>
  <c r="G179" i="3"/>
  <c r="G178" i="3"/>
  <c r="G177" i="3"/>
  <c r="G175" i="3"/>
  <c r="G174" i="3"/>
  <c r="G173" i="3"/>
  <c r="G161" i="3"/>
  <c r="G155" i="3"/>
  <c r="G154" i="3"/>
  <c r="G141" i="3"/>
  <c r="G140" i="3"/>
  <c r="G139" i="3"/>
  <c r="G138" i="3"/>
  <c r="G137" i="3"/>
  <c r="G136" i="3"/>
  <c r="G135" i="3"/>
  <c r="G121" i="3"/>
  <c r="G119" i="3"/>
  <c r="G114" i="3"/>
  <c r="G113" i="3"/>
  <c r="G101" i="3"/>
  <c r="G99" i="3"/>
  <c r="G95" i="3"/>
  <c r="G94" i="3"/>
  <c r="G93" i="3"/>
  <c r="G81" i="3"/>
  <c r="G80" i="3"/>
  <c r="G79" i="3"/>
  <c r="G61" i="3"/>
  <c r="G59" i="3"/>
  <c r="G54" i="3"/>
  <c r="G41" i="3"/>
  <c r="G40" i="3"/>
  <c r="G39" i="3"/>
  <c r="G34" i="3"/>
  <c r="G33" i="3"/>
  <c r="C200" i="3"/>
  <c r="C199" i="3"/>
  <c r="C198" i="3"/>
  <c r="C197" i="3"/>
  <c r="C196" i="3"/>
  <c r="C195" i="3"/>
  <c r="C194" i="3"/>
  <c r="C193" i="3"/>
  <c r="C192" i="3"/>
  <c r="C191" i="3"/>
  <c r="C190" i="3"/>
  <c r="C189" i="3"/>
  <c r="C188" i="3"/>
  <c r="C187" i="3"/>
  <c r="E187" i="3" s="1"/>
  <c r="C186" i="3"/>
  <c r="E186" i="3" s="1"/>
  <c r="C185" i="3"/>
  <c r="E185" i="3" s="1"/>
  <c r="C184" i="3"/>
  <c r="E184" i="3" s="1"/>
  <c r="C183" i="3"/>
  <c r="C182" i="3"/>
  <c r="C181" i="3"/>
  <c r="C180" i="3"/>
  <c r="C179" i="3"/>
  <c r="C178" i="3"/>
  <c r="C177" i="3"/>
  <c r="C176" i="3"/>
  <c r="C175" i="3"/>
  <c r="C174" i="3"/>
  <c r="C173" i="3"/>
  <c r="C172" i="3"/>
  <c r="E172" i="3" s="1"/>
  <c r="C171" i="3"/>
  <c r="C170" i="3"/>
  <c r="C169" i="3"/>
  <c r="C168" i="3"/>
  <c r="E168" i="3" s="1"/>
  <c r="C167" i="3"/>
  <c r="E167" i="3" s="1"/>
  <c r="C166" i="3"/>
  <c r="E166" i="3" s="1"/>
  <c r="C165" i="3"/>
  <c r="E165" i="3" s="1"/>
  <c r="C164" i="3"/>
  <c r="E164" i="3" s="1"/>
  <c r="C163" i="3"/>
  <c r="C162" i="3"/>
  <c r="C161" i="3"/>
  <c r="C160" i="3"/>
  <c r="C159" i="3"/>
  <c r="C158" i="3"/>
  <c r="C157" i="3"/>
  <c r="C156" i="3"/>
  <c r="C155" i="3"/>
  <c r="C154" i="3"/>
  <c r="C153" i="3"/>
  <c r="C152" i="3"/>
  <c r="C151" i="3"/>
  <c r="C150" i="3"/>
  <c r="C149" i="3"/>
  <c r="C148" i="3"/>
  <c r="C147" i="3"/>
  <c r="E147" i="3" s="1"/>
  <c r="C146" i="3"/>
  <c r="C145" i="3"/>
  <c r="E145" i="3" s="1"/>
  <c r="C144" i="3"/>
  <c r="C143" i="3"/>
  <c r="C142" i="3"/>
  <c r="C141" i="3"/>
  <c r="C140" i="3"/>
  <c r="C139" i="3"/>
  <c r="C138" i="3"/>
  <c r="C137" i="3"/>
  <c r="C136" i="3"/>
  <c r="C135" i="3"/>
  <c r="C134" i="3"/>
  <c r="C133" i="3"/>
  <c r="C132" i="3"/>
  <c r="C131" i="3"/>
  <c r="C130" i="3"/>
  <c r="C129" i="3"/>
  <c r="C128" i="3"/>
  <c r="C127" i="3"/>
  <c r="C126" i="3"/>
  <c r="C125" i="3"/>
  <c r="C124" i="3"/>
  <c r="E124" i="3" s="1"/>
  <c r="C123" i="3"/>
  <c r="C122" i="3"/>
  <c r="C121" i="3"/>
  <c r="C120" i="3"/>
  <c r="C119" i="3"/>
  <c r="C118" i="3"/>
  <c r="C117" i="3"/>
  <c r="C116" i="3"/>
  <c r="C115" i="3"/>
  <c r="C114" i="3"/>
  <c r="C113" i="3"/>
  <c r="C112" i="3"/>
  <c r="C111" i="3"/>
  <c r="C110" i="3"/>
  <c r="C109" i="3"/>
  <c r="C108" i="3"/>
  <c r="C107" i="3"/>
  <c r="E107" i="3" s="1"/>
  <c r="C106" i="3"/>
  <c r="E106" i="3" s="1"/>
  <c r="C105" i="3"/>
  <c r="E105" i="3" s="1"/>
  <c r="C104" i="3"/>
  <c r="C103" i="3"/>
  <c r="C102" i="3"/>
  <c r="C101" i="3"/>
  <c r="C100" i="3"/>
  <c r="C99" i="3"/>
  <c r="C98" i="3"/>
  <c r="C97" i="3"/>
  <c r="C96" i="3"/>
  <c r="C95" i="3"/>
  <c r="C94" i="3"/>
  <c r="C93" i="3"/>
  <c r="C92" i="3"/>
  <c r="C91" i="3"/>
  <c r="C90" i="3"/>
  <c r="C89" i="3"/>
  <c r="C88" i="3"/>
  <c r="C87" i="3"/>
  <c r="C86" i="3"/>
  <c r="E86" i="3" s="1"/>
  <c r="C85" i="3"/>
  <c r="C84" i="3"/>
  <c r="E84" i="3" s="1"/>
  <c r="C83" i="3"/>
  <c r="E83" i="3" s="1"/>
  <c r="C82" i="3"/>
  <c r="C81" i="3"/>
  <c r="C80" i="3"/>
  <c r="C79" i="3"/>
  <c r="C78" i="3"/>
  <c r="C77" i="3"/>
  <c r="C76" i="3"/>
  <c r="C75" i="3"/>
  <c r="C74" i="3"/>
  <c r="C73" i="3"/>
  <c r="C72" i="3"/>
  <c r="C71" i="3"/>
  <c r="C70" i="3"/>
  <c r="C69" i="3"/>
  <c r="C68" i="3"/>
  <c r="E68" i="3" s="1"/>
  <c r="C67" i="3"/>
  <c r="C66" i="3"/>
  <c r="E66" i="3" s="1"/>
  <c r="C65" i="3"/>
  <c r="C64" i="3"/>
  <c r="C63" i="3"/>
  <c r="C62" i="3"/>
  <c r="C61" i="3"/>
  <c r="C60" i="3"/>
  <c r="C59" i="3"/>
  <c r="C58" i="3"/>
  <c r="C57" i="3"/>
  <c r="C56" i="3"/>
  <c r="C55" i="3"/>
  <c r="C54" i="3"/>
  <c r="C53" i="3"/>
  <c r="C52" i="3"/>
  <c r="C51" i="3"/>
  <c r="C50" i="3"/>
  <c r="C49" i="3"/>
  <c r="C48" i="3"/>
  <c r="C47" i="3"/>
  <c r="C46" i="3"/>
  <c r="E46" i="3" s="1"/>
  <c r="C45" i="3"/>
  <c r="E45" i="3" s="1"/>
  <c r="C44" i="3"/>
  <c r="E44" i="3" s="1"/>
  <c r="C43" i="3"/>
  <c r="E43" i="3" s="1"/>
  <c r="C42" i="3"/>
  <c r="C41" i="3"/>
  <c r="C40" i="3"/>
  <c r="C39" i="3"/>
  <c r="C38" i="3"/>
  <c r="C37" i="3"/>
  <c r="C36" i="3"/>
  <c r="C35" i="3"/>
  <c r="C34" i="3"/>
  <c r="C33" i="3"/>
  <c r="C32" i="3"/>
  <c r="C31" i="3"/>
  <c r="E125" i="3"/>
  <c r="E65" i="3"/>
  <c r="C30" i="3"/>
  <c r="C29" i="3"/>
  <c r="C28" i="3"/>
  <c r="C27" i="3"/>
  <c r="C26" i="3"/>
  <c r="C25" i="3"/>
  <c r="C24" i="3"/>
  <c r="C23" i="3"/>
  <c r="F23" i="3" s="1"/>
  <c r="C22" i="3"/>
  <c r="D22" i="3" s="1"/>
  <c r="C21" i="3"/>
  <c r="D21" i="3" s="1"/>
  <c r="C20" i="3"/>
  <c r="D20" i="3" s="1"/>
  <c r="C19" i="3"/>
  <c r="D19" i="3" s="1"/>
  <c r="C18" i="3"/>
  <c r="F18" i="3" s="1"/>
  <c r="C17" i="3"/>
  <c r="F17" i="3" s="1"/>
  <c r="C16" i="3"/>
  <c r="D16" i="3" s="1"/>
  <c r="C15" i="3"/>
  <c r="F15" i="3" s="1"/>
  <c r="C14" i="3"/>
  <c r="F14" i="3" s="1"/>
  <c r="C13" i="3"/>
  <c r="F13" i="3" s="1"/>
  <c r="C12" i="3"/>
  <c r="E12" i="3" s="1"/>
  <c r="C11" i="3"/>
  <c r="F11" i="3" s="1"/>
  <c r="C10" i="3"/>
  <c r="D10" i="3" s="1"/>
  <c r="C9" i="3"/>
  <c r="C8" i="3"/>
  <c r="C7" i="3"/>
  <c r="C6" i="3"/>
  <c r="C5" i="3"/>
  <c r="E173" i="3"/>
  <c r="E55" i="3"/>
  <c r="E132" i="3"/>
  <c r="E128" i="3"/>
  <c r="E127" i="3"/>
  <c r="E126" i="3"/>
  <c r="E96" i="3"/>
  <c r="E36" i="3"/>
  <c r="J74" i="2"/>
  <c r="L74" i="2" s="1"/>
  <c r="K74" i="2"/>
  <c r="M74" i="2"/>
  <c r="J75" i="2"/>
  <c r="L75" i="2" s="1"/>
  <c r="K75" i="2"/>
  <c r="M75" i="2"/>
  <c r="J78" i="2"/>
  <c r="K78" i="2"/>
  <c r="L78" i="2"/>
  <c r="M78" i="2"/>
  <c r="J80" i="2"/>
  <c r="K80" i="2"/>
  <c r="L80" i="2"/>
  <c r="M80" i="2"/>
  <c r="J81" i="2"/>
  <c r="L81" i="2" s="1"/>
  <c r="J83" i="2"/>
  <c r="L83" i="2" s="1"/>
  <c r="J84" i="2"/>
  <c r="L84" i="2"/>
  <c r="J85" i="2"/>
  <c r="K85" i="2"/>
  <c r="L85" i="2"/>
  <c r="M85" i="2"/>
  <c r="J86" i="2"/>
  <c r="L86" i="2" s="1"/>
  <c r="K86" i="2"/>
  <c r="M86" i="2" s="1"/>
  <c r="J89" i="2"/>
  <c r="K89" i="2"/>
  <c r="L89" i="2"/>
  <c r="M89" i="2"/>
  <c r="I90" i="2"/>
  <c r="K90" i="2" s="1"/>
  <c r="M90" i="2" s="1"/>
  <c r="H90" i="2"/>
  <c r="J90" i="2" s="1"/>
  <c r="L90" i="2" s="1"/>
  <c r="G90" i="2"/>
  <c r="F90" i="2"/>
  <c r="E90" i="2"/>
  <c r="D90" i="2"/>
  <c r="C90" i="2"/>
  <c r="I89" i="2"/>
  <c r="H89" i="2"/>
  <c r="G89" i="2"/>
  <c r="F89" i="2"/>
  <c r="E89" i="2"/>
  <c r="D89" i="2"/>
  <c r="C89" i="2"/>
  <c r="I88" i="2"/>
  <c r="K88" i="2" s="1"/>
  <c r="M88" i="2" s="1"/>
  <c r="H88" i="2"/>
  <c r="J88" i="2" s="1"/>
  <c r="L88" i="2" s="1"/>
  <c r="G88" i="2"/>
  <c r="F88" i="2"/>
  <c r="E88" i="2"/>
  <c r="D88" i="2"/>
  <c r="C88" i="2"/>
  <c r="I87" i="2"/>
  <c r="K87" i="2" s="1"/>
  <c r="M87" i="2" s="1"/>
  <c r="H87" i="2"/>
  <c r="J87" i="2" s="1"/>
  <c r="L87" i="2" s="1"/>
  <c r="G87" i="2"/>
  <c r="F87" i="2"/>
  <c r="E87" i="2"/>
  <c r="D87" i="2"/>
  <c r="C87" i="2"/>
  <c r="I86" i="2"/>
  <c r="H86" i="2"/>
  <c r="G86" i="2"/>
  <c r="F86" i="2"/>
  <c r="E86" i="2"/>
  <c r="D86" i="2"/>
  <c r="C86" i="2"/>
  <c r="I85" i="2"/>
  <c r="H85" i="2"/>
  <c r="G85" i="2"/>
  <c r="F85" i="2"/>
  <c r="E85" i="2"/>
  <c r="D85" i="2"/>
  <c r="C85" i="2"/>
  <c r="I84" i="2"/>
  <c r="K84" i="2" s="1"/>
  <c r="M84" i="2" s="1"/>
  <c r="H84" i="2"/>
  <c r="G84" i="2"/>
  <c r="F84" i="2"/>
  <c r="E84" i="2"/>
  <c r="D84" i="2"/>
  <c r="C84" i="2"/>
  <c r="I83" i="2"/>
  <c r="K83" i="2" s="1"/>
  <c r="M83" i="2" s="1"/>
  <c r="H83" i="2"/>
  <c r="G83" i="2"/>
  <c r="F83" i="2"/>
  <c r="E83" i="2"/>
  <c r="D83" i="2"/>
  <c r="C83" i="2"/>
  <c r="I82" i="2"/>
  <c r="K82" i="2" s="1"/>
  <c r="M82" i="2" s="1"/>
  <c r="H82" i="2"/>
  <c r="J82" i="2" s="1"/>
  <c r="L82" i="2" s="1"/>
  <c r="G82" i="2"/>
  <c r="F82" i="2"/>
  <c r="E82" i="2"/>
  <c r="D82" i="2"/>
  <c r="C82" i="2"/>
  <c r="I81" i="2"/>
  <c r="K81" i="2" s="1"/>
  <c r="M81" i="2" s="1"/>
  <c r="H81" i="2"/>
  <c r="G81" i="2"/>
  <c r="F81" i="2"/>
  <c r="E81" i="2"/>
  <c r="D81" i="2"/>
  <c r="C81" i="2"/>
  <c r="I80" i="2"/>
  <c r="H80" i="2"/>
  <c r="G80" i="2"/>
  <c r="F80" i="2"/>
  <c r="E80" i="2"/>
  <c r="D80" i="2"/>
  <c r="C80" i="2"/>
  <c r="I79" i="2"/>
  <c r="K79" i="2" s="1"/>
  <c r="M79" i="2" s="1"/>
  <c r="H79" i="2"/>
  <c r="J79" i="2" s="1"/>
  <c r="L79" i="2" s="1"/>
  <c r="G79" i="2"/>
  <c r="F79" i="2"/>
  <c r="E79" i="2"/>
  <c r="D79" i="2"/>
  <c r="C79" i="2"/>
  <c r="I78" i="2"/>
  <c r="H78" i="2"/>
  <c r="G78" i="2"/>
  <c r="F78" i="2"/>
  <c r="E78" i="2"/>
  <c r="D78" i="2"/>
  <c r="C78" i="2"/>
  <c r="I77" i="2"/>
  <c r="K77" i="2" s="1"/>
  <c r="M77" i="2" s="1"/>
  <c r="H77" i="2"/>
  <c r="J77" i="2" s="1"/>
  <c r="L77" i="2" s="1"/>
  <c r="G77" i="2"/>
  <c r="F77" i="2"/>
  <c r="E77" i="2"/>
  <c r="D77" i="2"/>
  <c r="C77" i="2"/>
  <c r="I76" i="2"/>
  <c r="K76" i="2" s="1"/>
  <c r="M76" i="2" s="1"/>
  <c r="H76" i="2"/>
  <c r="J76" i="2" s="1"/>
  <c r="L76" i="2" s="1"/>
  <c r="G76" i="2"/>
  <c r="F76" i="2"/>
  <c r="E76" i="2"/>
  <c r="D76" i="2"/>
  <c r="C76" i="2"/>
  <c r="I75" i="2"/>
  <c r="H75" i="2"/>
  <c r="G75" i="2"/>
  <c r="F75" i="2"/>
  <c r="E75" i="2"/>
  <c r="D75" i="2"/>
  <c r="C75" i="2"/>
  <c r="I74" i="2"/>
  <c r="H74" i="2"/>
  <c r="G74" i="2"/>
  <c r="F74" i="2"/>
  <c r="E74" i="2"/>
  <c r="D74" i="2"/>
  <c r="C74" i="2"/>
  <c r="E73" i="2"/>
  <c r="D73" i="2"/>
  <c r="C73" i="2"/>
  <c r="G72" i="2"/>
  <c r="F72" i="2"/>
  <c r="D72" i="2"/>
  <c r="C72" i="2"/>
  <c r="D71" i="2"/>
  <c r="C71" i="2"/>
  <c r="B90" i="2"/>
  <c r="B89" i="2"/>
  <c r="B88" i="2"/>
  <c r="B87" i="2"/>
  <c r="B86" i="2"/>
  <c r="B85" i="2"/>
  <c r="B84" i="2"/>
  <c r="B83" i="2"/>
  <c r="B82" i="2"/>
  <c r="B81" i="2"/>
  <c r="B80" i="2"/>
  <c r="B79" i="2"/>
  <c r="B78" i="2"/>
  <c r="B77" i="2"/>
  <c r="B76" i="2"/>
  <c r="B75" i="2"/>
  <c r="B74" i="2"/>
  <c r="B73" i="2"/>
  <c r="B72" i="2"/>
  <c r="B71" i="2"/>
  <c r="I70" i="2"/>
  <c r="K70" i="2" s="1"/>
  <c r="M70" i="2" s="1"/>
  <c r="H70" i="2"/>
  <c r="J70" i="2" s="1"/>
  <c r="L70" i="2" s="1"/>
  <c r="G70" i="2"/>
  <c r="F70" i="2"/>
  <c r="E70" i="2"/>
  <c r="D70" i="2"/>
  <c r="C70" i="2"/>
  <c r="I69" i="2"/>
  <c r="H69" i="2"/>
  <c r="G69" i="2"/>
  <c r="F69" i="2"/>
  <c r="E69" i="2"/>
  <c r="D69" i="2"/>
  <c r="C69" i="2"/>
  <c r="I68" i="2"/>
  <c r="K68" i="2" s="1"/>
  <c r="M68" i="2" s="1"/>
  <c r="H68" i="2"/>
  <c r="J68" i="2" s="1"/>
  <c r="L68" i="2" s="1"/>
  <c r="G68" i="2"/>
  <c r="F68" i="2"/>
  <c r="E68" i="2"/>
  <c r="D68" i="2"/>
  <c r="C68" i="2"/>
  <c r="I67" i="2"/>
  <c r="K67" i="2" s="1"/>
  <c r="M67" i="2" s="1"/>
  <c r="H67" i="2"/>
  <c r="J67" i="2" s="1"/>
  <c r="L67" i="2" s="1"/>
  <c r="G67" i="2"/>
  <c r="F67" i="2"/>
  <c r="E67" i="2"/>
  <c r="D67" i="2"/>
  <c r="C67" i="2"/>
  <c r="I66" i="2"/>
  <c r="H66" i="2"/>
  <c r="G66" i="2"/>
  <c r="F66" i="2"/>
  <c r="E66" i="2"/>
  <c r="D66" i="2"/>
  <c r="C66" i="2"/>
  <c r="I65" i="2"/>
  <c r="H65" i="2"/>
  <c r="J65" i="2" s="1"/>
  <c r="L65" i="2" s="1"/>
  <c r="G65" i="2"/>
  <c r="F65" i="2"/>
  <c r="E65" i="2"/>
  <c r="D65" i="2"/>
  <c r="C65" i="2"/>
  <c r="I64" i="2"/>
  <c r="K64" i="2" s="1"/>
  <c r="M64" i="2" s="1"/>
  <c r="H64" i="2"/>
  <c r="J64" i="2" s="1"/>
  <c r="L64" i="2" s="1"/>
  <c r="G64" i="2"/>
  <c r="F64" i="2"/>
  <c r="E64" i="2"/>
  <c r="D64" i="2"/>
  <c r="C64" i="2"/>
  <c r="I63" i="2"/>
  <c r="K63" i="2" s="1"/>
  <c r="M63" i="2" s="1"/>
  <c r="H63" i="2"/>
  <c r="J63" i="2" s="1"/>
  <c r="L63" i="2" s="1"/>
  <c r="G63" i="2"/>
  <c r="F63" i="2"/>
  <c r="E63" i="2"/>
  <c r="D63" i="2"/>
  <c r="C63" i="2"/>
  <c r="I62" i="2"/>
  <c r="K62" i="2" s="1"/>
  <c r="M62" i="2" s="1"/>
  <c r="H62" i="2"/>
  <c r="J62" i="2" s="1"/>
  <c r="L62" i="2" s="1"/>
  <c r="G62" i="2"/>
  <c r="F62" i="2"/>
  <c r="E62" i="2"/>
  <c r="D62" i="2"/>
  <c r="C62" i="2"/>
  <c r="I61" i="2"/>
  <c r="H61" i="2"/>
  <c r="G61" i="2"/>
  <c r="F61" i="2"/>
  <c r="E61" i="2"/>
  <c r="D61" i="2"/>
  <c r="K69" i="2"/>
  <c r="M69" i="2" s="1"/>
  <c r="J69" i="2"/>
  <c r="L69" i="2" s="1"/>
  <c r="K66" i="2"/>
  <c r="M66" i="2" s="1"/>
  <c r="J66" i="2"/>
  <c r="L66" i="2" s="1"/>
  <c r="K65" i="2"/>
  <c r="M65" i="2" s="1"/>
  <c r="K61" i="2"/>
  <c r="M61" i="2" s="1"/>
  <c r="J61" i="2"/>
  <c r="L61" i="2" s="1"/>
  <c r="C61" i="2"/>
  <c r="B70" i="2"/>
  <c r="B69" i="2"/>
  <c r="B68" i="2"/>
  <c r="B67" i="2"/>
  <c r="B66" i="2"/>
  <c r="B65" i="2"/>
  <c r="B64" i="2"/>
  <c r="B63" i="2"/>
  <c r="B62" i="2"/>
  <c r="B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F7" i="9"/>
  <c r="G7" i="9" s="1"/>
  <c r="I73" i="2" s="1"/>
  <c r="K73" i="2" s="1"/>
  <c r="M73" i="2" s="1"/>
  <c r="F6" i="9"/>
  <c r="H72" i="2" s="1"/>
  <c r="J72" i="2" s="1"/>
  <c r="L72" i="2" s="1"/>
  <c r="F5" i="9"/>
  <c r="H71" i="2" s="1"/>
  <c r="J71" i="2" s="1"/>
  <c r="L71" i="2" s="1"/>
  <c r="E7" i="9"/>
  <c r="G73" i="2" s="1"/>
  <c r="E6" i="9"/>
  <c r="E5" i="9"/>
  <c r="G71" i="2" s="1"/>
  <c r="D7" i="9"/>
  <c r="F73" i="2" s="1"/>
  <c r="D6" i="9"/>
  <c r="D5" i="9"/>
  <c r="F71" i="2" s="1"/>
  <c r="C7" i="9"/>
  <c r="C6" i="9"/>
  <c r="E72" i="2" s="1"/>
  <c r="C5" i="9"/>
  <c r="E71" i="2" s="1"/>
  <c r="C3" i="2" a="1"/>
  <c r="F24" i="3" l="1"/>
  <c r="G24" i="3" s="1"/>
  <c r="D24" i="3"/>
  <c r="G23" i="3"/>
  <c r="F19" i="3"/>
  <c r="F20" i="3"/>
  <c r="F21" i="3"/>
  <c r="F22" i="3"/>
  <c r="G22" i="3" s="1"/>
  <c r="F28" i="3"/>
  <c r="D28" i="3"/>
  <c r="G28" i="3" s="1"/>
  <c r="E29" i="3"/>
  <c r="F29" i="3"/>
  <c r="H45" i="2" s="1"/>
  <c r="J45" i="2" s="1"/>
  <c r="L45" i="2" s="1"/>
  <c r="D29" i="3"/>
  <c r="E30" i="3"/>
  <c r="F30" i="3"/>
  <c r="D30" i="3"/>
  <c r="G30" i="3" s="1"/>
  <c r="G19" i="3"/>
  <c r="G20" i="3"/>
  <c r="F8" i="3"/>
  <c r="D8" i="3"/>
  <c r="G8" i="3" s="1"/>
  <c r="G21" i="3"/>
  <c r="D5" i="3"/>
  <c r="F5" i="3"/>
  <c r="D25" i="3"/>
  <c r="F25" i="3"/>
  <c r="D26" i="3"/>
  <c r="F26" i="3"/>
  <c r="E6" i="3"/>
  <c r="D6" i="3"/>
  <c r="F6" i="3"/>
  <c r="F9" i="3"/>
  <c r="D9" i="3"/>
  <c r="D7" i="3"/>
  <c r="F7" i="3"/>
  <c r="G17" i="3"/>
  <c r="D27" i="3"/>
  <c r="F27" i="3"/>
  <c r="D11" i="3"/>
  <c r="G11" i="3" s="1"/>
  <c r="D12" i="3"/>
  <c r="G12" i="3" s="1"/>
  <c r="D13" i="3"/>
  <c r="G13" i="3" s="1"/>
  <c r="F10" i="3"/>
  <c r="G10" i="3" s="1"/>
  <c r="D14" i="3"/>
  <c r="G14" i="3" s="1"/>
  <c r="D15" i="3"/>
  <c r="G15" i="3" s="1"/>
  <c r="D17" i="3"/>
  <c r="D18" i="3"/>
  <c r="G18" i="3" s="1"/>
  <c r="F16" i="3"/>
  <c r="G16" i="3" s="1"/>
  <c r="F12" i="3"/>
  <c r="E14" i="3"/>
  <c r="E15" i="3"/>
  <c r="E16" i="3"/>
  <c r="E13" i="3"/>
  <c r="E5" i="3"/>
  <c r="E24" i="3"/>
  <c r="E25" i="3"/>
  <c r="E26" i="3"/>
  <c r="E10" i="3"/>
  <c r="E8" i="3"/>
  <c r="E50" i="3"/>
  <c r="E104" i="3"/>
  <c r="E63" i="3"/>
  <c r="E85" i="3"/>
  <c r="E146" i="3"/>
  <c r="E64" i="3"/>
  <c r="E162" i="3"/>
  <c r="E108" i="3"/>
  <c r="E152" i="3"/>
  <c r="E144" i="3"/>
  <c r="E192" i="3"/>
  <c r="E161" i="3"/>
  <c r="E194" i="3"/>
  <c r="E195" i="3"/>
  <c r="E190" i="3"/>
  <c r="E196" i="3"/>
  <c r="E9" i="3"/>
  <c r="E191" i="3"/>
  <c r="E193" i="3"/>
  <c r="E11" i="3"/>
  <c r="E56" i="3"/>
  <c r="E60" i="3"/>
  <c r="E62" i="3"/>
  <c r="E76" i="3"/>
  <c r="E93" i="3"/>
  <c r="E114" i="3"/>
  <c r="E115" i="3"/>
  <c r="H52" i="2"/>
  <c r="J52" i="2" s="1"/>
  <c r="L52" i="2" s="1"/>
  <c r="E116" i="3"/>
  <c r="E75" i="3"/>
  <c r="E22" i="3"/>
  <c r="E121" i="3"/>
  <c r="E122" i="3"/>
  <c r="E80" i="3"/>
  <c r="E40" i="3"/>
  <c r="G56" i="2" s="1"/>
  <c r="E81" i="3"/>
  <c r="E20" i="3"/>
  <c r="E21" i="3"/>
  <c r="E41" i="3"/>
  <c r="E153" i="3"/>
  <c r="E82" i="3"/>
  <c r="E42" i="3"/>
  <c r="E154" i="3"/>
  <c r="E53" i="3"/>
  <c r="E155" i="3"/>
  <c r="E54" i="3"/>
  <c r="E156" i="3"/>
  <c r="E129" i="3"/>
  <c r="E90" i="3"/>
  <c r="E169" i="3"/>
  <c r="E23" i="3"/>
  <c r="E61" i="3"/>
  <c r="E91" i="3"/>
  <c r="E133" i="3"/>
  <c r="E170" i="3"/>
  <c r="E67" i="3"/>
  <c r="E94" i="3"/>
  <c r="E136" i="3"/>
  <c r="E175" i="3"/>
  <c r="E92" i="3"/>
  <c r="E135" i="3"/>
  <c r="E174" i="3"/>
  <c r="E69" i="3"/>
  <c r="E95" i="3"/>
  <c r="E141" i="3"/>
  <c r="E176" i="3"/>
  <c r="E131" i="3"/>
  <c r="E27" i="3"/>
  <c r="E31" i="3"/>
  <c r="G47" i="2" s="1"/>
  <c r="E70" i="3"/>
  <c r="E142" i="3"/>
  <c r="E181" i="3"/>
  <c r="E88" i="3"/>
  <c r="E134" i="3"/>
  <c r="E32" i="3"/>
  <c r="G48" i="2" s="1"/>
  <c r="E71" i="3"/>
  <c r="E101" i="3"/>
  <c r="E143" i="3"/>
  <c r="E182" i="3"/>
  <c r="E87" i="3"/>
  <c r="E89" i="3"/>
  <c r="E33" i="3"/>
  <c r="G49" i="2" s="1"/>
  <c r="E72" i="3"/>
  <c r="E102" i="3"/>
  <c r="E149" i="3"/>
  <c r="E183" i="3"/>
  <c r="E7" i="3"/>
  <c r="E34" i="3"/>
  <c r="G50" i="2" s="1"/>
  <c r="E73" i="3"/>
  <c r="E103" i="3"/>
  <c r="E150" i="3"/>
  <c r="E188" i="3"/>
  <c r="E123" i="3"/>
  <c r="E163" i="3"/>
  <c r="E28" i="3"/>
  <c r="E35" i="3"/>
  <c r="G51" i="2" s="1"/>
  <c r="E74" i="3"/>
  <c r="E113" i="3"/>
  <c r="E151" i="3"/>
  <c r="E189" i="3"/>
  <c r="H53" i="2"/>
  <c r="J53" i="2" s="1"/>
  <c r="L53" i="2" s="1"/>
  <c r="E37" i="3"/>
  <c r="G53" i="2" s="1"/>
  <c r="E137" i="3"/>
  <c r="E130" i="3"/>
  <c r="E47" i="3"/>
  <c r="E171" i="3"/>
  <c r="E57" i="3"/>
  <c r="E48" i="3"/>
  <c r="E97" i="3"/>
  <c r="E49" i="3"/>
  <c r="E109" i="3"/>
  <c r="E110" i="3"/>
  <c r="E17" i="3"/>
  <c r="E77" i="3"/>
  <c r="E117" i="3"/>
  <c r="E51" i="3"/>
  <c r="E111" i="3"/>
  <c r="E52" i="3"/>
  <c r="E112" i="3"/>
  <c r="E148" i="3"/>
  <c r="E157" i="3"/>
  <c r="E177" i="3"/>
  <c r="E197" i="3"/>
  <c r="E98" i="3"/>
  <c r="E118" i="3"/>
  <c r="E138" i="3"/>
  <c r="E158" i="3"/>
  <c r="E178" i="3"/>
  <c r="E198" i="3"/>
  <c r="E18" i="3"/>
  <c r="E38" i="3"/>
  <c r="G54" i="2" s="1"/>
  <c r="E58" i="3"/>
  <c r="E78" i="3"/>
  <c r="E99" i="3"/>
  <c r="E119" i="3"/>
  <c r="E139" i="3"/>
  <c r="E159" i="3"/>
  <c r="E179" i="3"/>
  <c r="E199" i="3"/>
  <c r="E19" i="3"/>
  <c r="E39" i="3"/>
  <c r="G55" i="2" s="1"/>
  <c r="E59" i="3"/>
  <c r="E79" i="3"/>
  <c r="E100" i="3"/>
  <c r="E120" i="3"/>
  <c r="E140" i="3"/>
  <c r="E160" i="3"/>
  <c r="E180" i="3"/>
  <c r="E200" i="3"/>
  <c r="C3" i="2"/>
  <c r="G5" i="9"/>
  <c r="I71" i="2" s="1"/>
  <c r="K71" i="2" s="1"/>
  <c r="M71" i="2" s="1"/>
  <c r="H73" i="2"/>
  <c r="J73" i="2" s="1"/>
  <c r="L73" i="2" s="1"/>
  <c r="G6" i="9"/>
  <c r="I72" i="2" s="1"/>
  <c r="K72" i="2" s="1"/>
  <c r="M72" i="2" s="1"/>
  <c r="C45" i="2"/>
  <c r="D45" i="2"/>
  <c r="E45" i="2"/>
  <c r="G45" i="2"/>
  <c r="C46" i="2"/>
  <c r="D46" i="2"/>
  <c r="E46" i="2"/>
  <c r="G46" i="2"/>
  <c r="H46" i="2"/>
  <c r="J46" i="2" s="1"/>
  <c r="L46" i="2" s="1"/>
  <c r="C47" i="2"/>
  <c r="D47" i="2"/>
  <c r="E47" i="2"/>
  <c r="H47" i="2"/>
  <c r="J47" i="2" s="1"/>
  <c r="L47" i="2" s="1"/>
  <c r="C48" i="2"/>
  <c r="D48" i="2"/>
  <c r="E48" i="2"/>
  <c r="H48" i="2"/>
  <c r="J48" i="2" s="1"/>
  <c r="L48" i="2" s="1"/>
  <c r="C49" i="2"/>
  <c r="D49" i="2"/>
  <c r="E49" i="2"/>
  <c r="H49" i="2"/>
  <c r="J49" i="2" s="1"/>
  <c r="L49" i="2" s="1"/>
  <c r="C50" i="2"/>
  <c r="D50" i="2"/>
  <c r="E50" i="2"/>
  <c r="H50" i="2"/>
  <c r="J50" i="2" s="1"/>
  <c r="L50" i="2" s="1"/>
  <c r="C51" i="2"/>
  <c r="D51" i="2"/>
  <c r="E51" i="2"/>
  <c r="H51" i="2"/>
  <c r="J51" i="2" s="1"/>
  <c r="L51" i="2" s="1"/>
  <c r="C52" i="2"/>
  <c r="D52" i="2"/>
  <c r="E52" i="2"/>
  <c r="G52" i="2"/>
  <c r="C53" i="2"/>
  <c r="D53" i="2"/>
  <c r="E53" i="2"/>
  <c r="C54" i="2"/>
  <c r="D54" i="2"/>
  <c r="E54" i="2"/>
  <c r="H54" i="2"/>
  <c r="J54" i="2" s="1"/>
  <c r="L54" i="2" s="1"/>
  <c r="C55" i="2"/>
  <c r="D55" i="2"/>
  <c r="E55" i="2"/>
  <c r="H55" i="2"/>
  <c r="J55" i="2" s="1"/>
  <c r="L55" i="2" s="1"/>
  <c r="C56" i="2"/>
  <c r="D56" i="2"/>
  <c r="E56" i="2"/>
  <c r="H56" i="2"/>
  <c r="J56" i="2" s="1"/>
  <c r="L56" i="2" s="1"/>
  <c r="H2" i="6"/>
  <c r="H4" i="6"/>
  <c r="G9" i="3" l="1"/>
  <c r="G5" i="3"/>
  <c r="G25" i="3"/>
  <c r="G6" i="3"/>
  <c r="G27" i="3"/>
  <c r="G7" i="3"/>
  <c r="G29" i="3"/>
  <c r="G26" i="3"/>
  <c r="G9" i="11"/>
  <c r="G8" i="11"/>
  <c r="G7" i="11"/>
  <c r="G6" i="11"/>
  <c r="G5" i="11"/>
  <c r="C10" i="6" l="1"/>
  <c r="E10" i="6" s="1"/>
  <c r="F10" i="6" s="1"/>
  <c r="G4" i="13"/>
  <c r="C9" i="6"/>
  <c r="G4" i="12"/>
  <c r="G4" i="11"/>
  <c r="C6" i="6" s="1"/>
  <c r="D12" i="6"/>
  <c r="D11" i="6"/>
  <c r="D9" i="6"/>
  <c r="D2" i="6"/>
  <c r="E12" i="6"/>
  <c r="F12" i="6" s="1"/>
  <c r="E11" i="6"/>
  <c r="F11" i="6" s="1"/>
  <c r="E9" i="6"/>
  <c r="F9" i="6" s="1"/>
  <c r="E2" i="6"/>
  <c r="F2" i="6" s="1"/>
  <c r="G4" i="9"/>
  <c r="C7" i="6" s="1"/>
  <c r="E7" i="6" s="1"/>
  <c r="F7" i="6" s="1"/>
  <c r="C4" i="6"/>
  <c r="E4" i="6" s="1"/>
  <c r="F4" i="6" s="1"/>
  <c r="C2" i="6"/>
  <c r="G4" i="8"/>
  <c r="G4" i="7"/>
  <c r="D6" i="6" l="1"/>
  <c r="E6" i="6"/>
  <c r="F6" i="6" s="1"/>
  <c r="D10" i="6"/>
  <c r="D4" i="6"/>
  <c r="D7" i="6"/>
  <c r="I160" i="2"/>
  <c r="K160" i="2" s="1"/>
  <c r="M160" i="2" s="1"/>
  <c r="H160" i="2"/>
  <c r="J160" i="2" s="1"/>
  <c r="L160" i="2" s="1"/>
  <c r="G160" i="2"/>
  <c r="F160" i="2"/>
  <c r="E160" i="2"/>
  <c r="D160" i="2"/>
  <c r="C160" i="2"/>
  <c r="I159" i="2"/>
  <c r="K159" i="2" s="1"/>
  <c r="M159" i="2" s="1"/>
  <c r="H159" i="2"/>
  <c r="J159" i="2" s="1"/>
  <c r="L159" i="2" s="1"/>
  <c r="G159" i="2"/>
  <c r="F159" i="2"/>
  <c r="E159" i="2"/>
  <c r="D159" i="2"/>
  <c r="C159" i="2"/>
  <c r="I158" i="2"/>
  <c r="K158" i="2" s="1"/>
  <c r="M158" i="2" s="1"/>
  <c r="H158" i="2"/>
  <c r="J158" i="2" s="1"/>
  <c r="L158" i="2" s="1"/>
  <c r="G158" i="2"/>
  <c r="F158" i="2"/>
  <c r="E158" i="2"/>
  <c r="D158" i="2"/>
  <c r="C158" i="2"/>
  <c r="I157" i="2"/>
  <c r="K157" i="2" s="1"/>
  <c r="M157" i="2" s="1"/>
  <c r="H157" i="2"/>
  <c r="J157" i="2" s="1"/>
  <c r="L157" i="2" s="1"/>
  <c r="G157" i="2"/>
  <c r="F157" i="2"/>
  <c r="E157" i="2"/>
  <c r="D157" i="2"/>
  <c r="C157" i="2"/>
  <c r="I156" i="2"/>
  <c r="K156" i="2" s="1"/>
  <c r="M156" i="2" s="1"/>
  <c r="H156" i="2"/>
  <c r="J156" i="2" s="1"/>
  <c r="L156" i="2" s="1"/>
  <c r="G156" i="2"/>
  <c r="F156" i="2"/>
  <c r="E156" i="2"/>
  <c r="D156" i="2"/>
  <c r="C156" i="2"/>
  <c r="I155" i="2"/>
  <c r="K155" i="2" s="1"/>
  <c r="M155" i="2" s="1"/>
  <c r="H155" i="2"/>
  <c r="J155" i="2" s="1"/>
  <c r="L155" i="2" s="1"/>
  <c r="G155" i="2"/>
  <c r="F155" i="2"/>
  <c r="E155" i="2"/>
  <c r="D155" i="2"/>
  <c r="C155" i="2"/>
  <c r="I154" i="2"/>
  <c r="K154" i="2" s="1"/>
  <c r="M154" i="2" s="1"/>
  <c r="H154" i="2"/>
  <c r="J154" i="2" s="1"/>
  <c r="L154" i="2" s="1"/>
  <c r="G154" i="2"/>
  <c r="F154" i="2"/>
  <c r="E154" i="2"/>
  <c r="D154" i="2"/>
  <c r="C154" i="2"/>
  <c r="I153" i="2"/>
  <c r="K153" i="2" s="1"/>
  <c r="M153" i="2" s="1"/>
  <c r="H153" i="2"/>
  <c r="J153" i="2" s="1"/>
  <c r="L153" i="2" s="1"/>
  <c r="G153" i="2"/>
  <c r="F153" i="2"/>
  <c r="E153" i="2"/>
  <c r="D153" i="2"/>
  <c r="C153" i="2"/>
  <c r="I152" i="2"/>
  <c r="K152" i="2" s="1"/>
  <c r="M152" i="2" s="1"/>
  <c r="H152" i="2"/>
  <c r="J152" i="2" s="1"/>
  <c r="L152" i="2" s="1"/>
  <c r="G152" i="2"/>
  <c r="F152" i="2"/>
  <c r="E152" i="2"/>
  <c r="D152" i="2"/>
  <c r="C152" i="2"/>
  <c r="I151" i="2"/>
  <c r="K151" i="2" s="1"/>
  <c r="M151" i="2" s="1"/>
  <c r="H151" i="2"/>
  <c r="J151" i="2" s="1"/>
  <c r="L151" i="2" s="1"/>
  <c r="G151" i="2"/>
  <c r="F151" i="2"/>
  <c r="E151" i="2"/>
  <c r="D151" i="2"/>
  <c r="C151" i="2"/>
  <c r="I150" i="2"/>
  <c r="K150" i="2" s="1"/>
  <c r="M150" i="2" s="1"/>
  <c r="H150" i="2"/>
  <c r="J150" i="2" s="1"/>
  <c r="L150" i="2" s="1"/>
  <c r="G150" i="2"/>
  <c r="F150" i="2"/>
  <c r="E150" i="2"/>
  <c r="D150" i="2"/>
  <c r="C150" i="2"/>
  <c r="D149" i="2"/>
  <c r="C149" i="2"/>
  <c r="D148" i="2"/>
  <c r="C148" i="2"/>
  <c r="D147" i="2"/>
  <c r="C147" i="2"/>
  <c r="D146" i="2"/>
  <c r="C146" i="2"/>
  <c r="D145" i="2"/>
  <c r="C145" i="2"/>
  <c r="D144" i="2"/>
  <c r="C144" i="2"/>
  <c r="D143" i="2"/>
  <c r="C143" i="2"/>
  <c r="D142" i="2"/>
  <c r="C142" i="2"/>
  <c r="D141" i="2"/>
  <c r="C141" i="2"/>
  <c r="D140" i="2"/>
  <c r="C140" i="2"/>
  <c r="D139" i="2"/>
  <c r="C139" i="2"/>
  <c r="D138" i="2"/>
  <c r="C138" i="2"/>
  <c r="D137" i="2"/>
  <c r="C137" i="2"/>
  <c r="D136" i="2"/>
  <c r="C136" i="2"/>
  <c r="D135" i="2"/>
  <c r="C135" i="2"/>
  <c r="D134" i="2"/>
  <c r="C134" i="2"/>
  <c r="D133" i="2"/>
  <c r="C133" i="2"/>
  <c r="D132" i="2"/>
  <c r="C132" i="2"/>
  <c r="D131" i="2"/>
  <c r="C131" i="2"/>
  <c r="D130" i="2"/>
  <c r="C130" i="2"/>
  <c r="D129" i="2"/>
  <c r="C129" i="2"/>
  <c r="D128" i="2"/>
  <c r="C128" i="2"/>
  <c r="D127" i="2"/>
  <c r="C127" i="2"/>
  <c r="D126" i="2"/>
  <c r="C126" i="2"/>
  <c r="D125" i="2"/>
  <c r="C125" i="2"/>
  <c r="D124" i="2"/>
  <c r="C124" i="2"/>
  <c r="D123" i="2"/>
  <c r="C123" i="2"/>
  <c r="D122" i="2"/>
  <c r="C122" i="2"/>
  <c r="D121" i="2"/>
  <c r="C121" i="2"/>
  <c r="D120" i="2"/>
  <c r="C120" i="2"/>
  <c r="D119" i="2"/>
  <c r="C119" i="2"/>
  <c r="D118" i="2"/>
  <c r="C118" i="2"/>
  <c r="D117" i="2"/>
  <c r="C117" i="2"/>
  <c r="D116" i="2"/>
  <c r="C116" i="2"/>
  <c r="D115" i="2"/>
  <c r="C115" i="2"/>
  <c r="D114" i="2"/>
  <c r="C114" i="2"/>
  <c r="D113" i="2"/>
  <c r="C113" i="2"/>
  <c r="D112" i="2"/>
  <c r="C112" i="2"/>
  <c r="D111" i="2"/>
  <c r="C111" i="2"/>
  <c r="D110" i="2"/>
  <c r="C110" i="2"/>
  <c r="D109" i="2"/>
  <c r="C109" i="2"/>
  <c r="D108" i="2"/>
  <c r="C108" i="2"/>
  <c r="D107" i="2"/>
  <c r="C107" i="2"/>
  <c r="D106" i="2"/>
  <c r="C106" i="2"/>
  <c r="D105" i="2"/>
  <c r="C105" i="2"/>
  <c r="D104" i="2"/>
  <c r="C104" i="2"/>
  <c r="D103" i="2"/>
  <c r="C103" i="2"/>
  <c r="D102" i="2"/>
  <c r="C102" i="2"/>
  <c r="D101" i="2"/>
  <c r="C101" i="2"/>
  <c r="D100" i="2"/>
  <c r="C100" i="2"/>
  <c r="D99" i="2"/>
  <c r="C99" i="2"/>
  <c r="D98" i="2"/>
  <c r="C98" i="2"/>
  <c r="D97" i="2"/>
  <c r="C97" i="2"/>
  <c r="D96" i="2"/>
  <c r="C96" i="2"/>
  <c r="D95" i="2"/>
  <c r="C95" i="2"/>
  <c r="D94" i="2"/>
  <c r="C94" i="2"/>
  <c r="D93" i="2"/>
  <c r="C93" i="2"/>
  <c r="D92" i="2"/>
  <c r="C92" i="2"/>
  <c r="D91" i="2"/>
  <c r="C91" i="2"/>
  <c r="H60" i="2"/>
  <c r="J60" i="2" s="1"/>
  <c r="L60" i="2" s="1"/>
  <c r="G60" i="2"/>
  <c r="E60" i="2"/>
  <c r="D60" i="2"/>
  <c r="C60" i="2"/>
  <c r="H59" i="2"/>
  <c r="J59" i="2" s="1"/>
  <c r="L59" i="2" s="1"/>
  <c r="G59" i="2"/>
  <c r="E59" i="2"/>
  <c r="D59" i="2"/>
  <c r="C59" i="2"/>
  <c r="H58" i="2"/>
  <c r="J58" i="2" s="1"/>
  <c r="L58" i="2" s="1"/>
  <c r="G58" i="2"/>
  <c r="E58" i="2"/>
  <c r="D58" i="2"/>
  <c r="C58" i="2"/>
  <c r="H57" i="2"/>
  <c r="J57" i="2" s="1"/>
  <c r="L57" i="2" s="1"/>
  <c r="G57" i="2"/>
  <c r="E57" i="2"/>
  <c r="D57" i="2"/>
  <c r="C57" i="2"/>
  <c r="H44" i="2"/>
  <c r="J44" i="2" s="1"/>
  <c r="L44" i="2" s="1"/>
  <c r="G44" i="2"/>
  <c r="E44" i="2"/>
  <c r="D44" i="2"/>
  <c r="C44" i="2"/>
  <c r="H43" i="2"/>
  <c r="J43" i="2" s="1"/>
  <c r="L43" i="2" s="1"/>
  <c r="G43" i="2"/>
  <c r="E43" i="2"/>
  <c r="D43" i="2"/>
  <c r="C43" i="2"/>
  <c r="H42" i="2"/>
  <c r="J42" i="2" s="1"/>
  <c r="L42" i="2" s="1"/>
  <c r="G42" i="2"/>
  <c r="E42" i="2"/>
  <c r="D42" i="2"/>
  <c r="C42" i="2"/>
  <c r="H41" i="2"/>
  <c r="J41" i="2" s="1"/>
  <c r="L41" i="2" s="1"/>
  <c r="G41" i="2"/>
  <c r="E41" i="2"/>
  <c r="D41" i="2"/>
  <c r="C41" i="2"/>
  <c r="H40" i="2"/>
  <c r="J40" i="2" s="1"/>
  <c r="L40" i="2" s="1"/>
  <c r="G40" i="2"/>
  <c r="E40" i="2"/>
  <c r="D40" i="2"/>
  <c r="C40" i="2"/>
  <c r="D39" i="2"/>
  <c r="C39" i="2"/>
  <c r="D38" i="2"/>
  <c r="C38" i="2"/>
  <c r="D37" i="2"/>
  <c r="C37" i="2"/>
  <c r="D36" i="2"/>
  <c r="C36" i="2"/>
  <c r="D35" i="2"/>
  <c r="C35" i="2"/>
  <c r="D34" i="2"/>
  <c r="C34" i="2"/>
  <c r="D33" i="2"/>
  <c r="C33" i="2"/>
  <c r="D32" i="2"/>
  <c r="C32" i="2"/>
  <c r="D31" i="2"/>
  <c r="C31" i="2"/>
  <c r="D30" i="2"/>
  <c r="C30" i="2"/>
  <c r="D29" i="2"/>
  <c r="C29" i="2"/>
  <c r="D28" i="2"/>
  <c r="C28" i="2"/>
  <c r="D27" i="2"/>
  <c r="C27" i="2"/>
  <c r="D26" i="2"/>
  <c r="C26" i="2"/>
  <c r="D25" i="2"/>
  <c r="C25" i="2"/>
  <c r="D24" i="2"/>
  <c r="C24" i="2"/>
  <c r="D23" i="2"/>
  <c r="C23" i="2"/>
  <c r="D22" i="2"/>
  <c r="C22" i="2"/>
  <c r="D21" i="2"/>
  <c r="C21" i="2"/>
  <c r="I20" i="2"/>
  <c r="K20" i="2" s="1"/>
  <c r="M20" i="2" s="1"/>
  <c r="H20" i="2"/>
  <c r="J20" i="2" s="1"/>
  <c r="L20" i="2" s="1"/>
  <c r="G20" i="2"/>
  <c r="F20" i="2"/>
  <c r="E20" i="2"/>
  <c r="D20" i="2"/>
  <c r="C20" i="2"/>
  <c r="I19" i="2"/>
  <c r="K19" i="2" s="1"/>
  <c r="M19" i="2" s="1"/>
  <c r="H19" i="2"/>
  <c r="J19" i="2" s="1"/>
  <c r="L19" i="2" s="1"/>
  <c r="G19" i="2"/>
  <c r="F19" i="2"/>
  <c r="E19" i="2"/>
  <c r="D19" i="2"/>
  <c r="C19" i="2"/>
  <c r="I18" i="2"/>
  <c r="K18" i="2" s="1"/>
  <c r="M18" i="2" s="1"/>
  <c r="H18" i="2"/>
  <c r="J18" i="2" s="1"/>
  <c r="L18" i="2" s="1"/>
  <c r="G18" i="2"/>
  <c r="F18" i="2"/>
  <c r="E18" i="2"/>
  <c r="D18" i="2"/>
  <c r="C18" i="2"/>
  <c r="I17" i="2"/>
  <c r="K17" i="2" s="1"/>
  <c r="M17" i="2" s="1"/>
  <c r="H17" i="2"/>
  <c r="J17" i="2" s="1"/>
  <c r="L17" i="2" s="1"/>
  <c r="G17" i="2"/>
  <c r="F17" i="2"/>
  <c r="E17" i="2"/>
  <c r="D17" i="2"/>
  <c r="C17" i="2"/>
  <c r="I16" i="2"/>
  <c r="K16" i="2" s="1"/>
  <c r="M16" i="2" s="1"/>
  <c r="H16" i="2"/>
  <c r="J16" i="2" s="1"/>
  <c r="L16" i="2" s="1"/>
  <c r="G16" i="2"/>
  <c r="F16" i="2"/>
  <c r="E16" i="2"/>
  <c r="D16" i="2"/>
  <c r="C16" i="2"/>
  <c r="I15" i="2"/>
  <c r="K15" i="2" s="1"/>
  <c r="M15" i="2" s="1"/>
  <c r="H15" i="2"/>
  <c r="J15" i="2" s="1"/>
  <c r="L15" i="2" s="1"/>
  <c r="G15" i="2"/>
  <c r="F15" i="2"/>
  <c r="E15" i="2"/>
  <c r="D15" i="2"/>
  <c r="C15" i="2"/>
  <c r="I14" i="2"/>
  <c r="K14" i="2" s="1"/>
  <c r="M14" i="2" s="1"/>
  <c r="H14" i="2"/>
  <c r="J14" i="2" s="1"/>
  <c r="L14" i="2" s="1"/>
  <c r="G14" i="2"/>
  <c r="F14" i="2"/>
  <c r="E14" i="2"/>
  <c r="D14" i="2"/>
  <c r="C14" i="2"/>
  <c r="I13" i="2"/>
  <c r="K13" i="2" s="1"/>
  <c r="M13" i="2" s="1"/>
  <c r="H13" i="2"/>
  <c r="J13" i="2" s="1"/>
  <c r="L13" i="2" s="1"/>
  <c r="G13" i="2"/>
  <c r="F13" i="2"/>
  <c r="E13" i="2"/>
  <c r="D13" i="2"/>
  <c r="C13" i="2"/>
  <c r="I12" i="2"/>
  <c r="K12" i="2" s="1"/>
  <c r="M12" i="2" s="1"/>
  <c r="H12" i="2"/>
  <c r="J12" i="2" s="1"/>
  <c r="L12" i="2" s="1"/>
  <c r="G12" i="2"/>
  <c r="F12" i="2"/>
  <c r="E12" i="2"/>
  <c r="D12" i="2"/>
  <c r="C12" i="2"/>
  <c r="I11" i="2"/>
  <c r="K11" i="2" s="1"/>
  <c r="M11" i="2" s="1"/>
  <c r="H11" i="2"/>
  <c r="J11" i="2" s="1"/>
  <c r="L11" i="2" s="1"/>
  <c r="G11" i="2"/>
  <c r="F11" i="2"/>
  <c r="E11" i="2"/>
  <c r="D11" i="2"/>
  <c r="C11" i="2"/>
  <c r="I10" i="2"/>
  <c r="K10" i="2" s="1"/>
  <c r="M10" i="2" s="1"/>
  <c r="H10" i="2"/>
  <c r="J10" i="2" s="1"/>
  <c r="L10" i="2" s="1"/>
  <c r="G10" i="2"/>
  <c r="F10" i="2"/>
  <c r="E10" i="2"/>
  <c r="D10" i="2"/>
  <c r="C10" i="2"/>
  <c r="I9" i="2"/>
  <c r="K9" i="2" s="1"/>
  <c r="M9" i="2" s="1"/>
  <c r="H9" i="2"/>
  <c r="J9" i="2" s="1"/>
  <c r="L9" i="2" s="1"/>
  <c r="G9" i="2"/>
  <c r="F9" i="2"/>
  <c r="E9" i="2"/>
  <c r="D9" i="2"/>
  <c r="C9" i="2"/>
  <c r="I8" i="2"/>
  <c r="K8" i="2" s="1"/>
  <c r="M8" i="2" s="1"/>
  <c r="H8" i="2"/>
  <c r="J8" i="2" s="1"/>
  <c r="L8" i="2" s="1"/>
  <c r="G8" i="2"/>
  <c r="F8" i="2"/>
  <c r="E8" i="2"/>
  <c r="D8" i="2"/>
  <c r="C8" i="2"/>
  <c r="I7" i="2"/>
  <c r="K7" i="2" s="1"/>
  <c r="M7" i="2" s="1"/>
  <c r="H7" i="2"/>
  <c r="J7" i="2" s="1"/>
  <c r="L7" i="2" s="1"/>
  <c r="G7" i="2"/>
  <c r="F7" i="2"/>
  <c r="E7" i="2"/>
  <c r="D7" i="2"/>
  <c r="C7" i="2"/>
  <c r="I6" i="2"/>
  <c r="K6" i="2" s="1"/>
  <c r="M6" i="2" s="1"/>
  <c r="H6" i="2"/>
  <c r="J6" i="2" s="1"/>
  <c r="L6" i="2" s="1"/>
  <c r="G6" i="2"/>
  <c r="F6" i="2"/>
  <c r="E6" i="2"/>
  <c r="D6" i="2"/>
  <c r="C6" i="2"/>
  <c r="D5" i="2"/>
  <c r="C5" i="2"/>
  <c r="D4" i="2"/>
  <c r="C4" i="2"/>
  <c r="D3" i="2"/>
  <c r="D7" i="5"/>
  <c r="F5" i="2" s="1"/>
  <c r="D6" i="5"/>
  <c r="F4" i="2" s="1"/>
  <c r="D5" i="5"/>
  <c r="F3" i="2" s="1"/>
  <c r="C7" i="5"/>
  <c r="E5" i="2" s="1"/>
  <c r="C6" i="5"/>
  <c r="F6" i="5" s="1"/>
  <c r="H4" i="2" s="1"/>
  <c r="J4" i="2" s="1"/>
  <c r="L4" i="2" s="1"/>
  <c r="C5" i="5"/>
  <c r="F5" i="5" s="1"/>
  <c r="H3" i="2" s="1"/>
  <c r="J3" i="2" l="1"/>
  <c r="L3" i="2" s="1"/>
  <c r="E3" i="2"/>
  <c r="E4" i="2"/>
  <c r="G5" i="5"/>
  <c r="I3" i="2" s="1"/>
  <c r="F7" i="5"/>
  <c r="H5" i="2" s="1"/>
  <c r="J5" i="2" s="1"/>
  <c r="L5" i="2" s="1"/>
  <c r="E7" i="5"/>
  <c r="G5" i="2" s="1"/>
  <c r="E5" i="5"/>
  <c r="G3" i="2" s="1"/>
  <c r="E6" i="5"/>
  <c r="G4" i="2" s="1"/>
  <c r="K3" i="2" l="1"/>
  <c r="M3" i="2" l="1"/>
  <c r="G7" i="5"/>
  <c r="I5" i="2" s="1"/>
  <c r="K5" i="2" s="1"/>
  <c r="M5" i="2" s="1"/>
  <c r="G6" i="5"/>
  <c r="G4" i="5" l="1"/>
  <c r="C3" i="6" s="1"/>
  <c r="I4" i="2"/>
  <c r="K4" i="2" l="1"/>
  <c r="G3" i="5"/>
  <c r="D3" i="6"/>
  <c r="E3" i="6"/>
  <c r="F3" i="6" s="1"/>
  <c r="E39" i="2"/>
  <c r="E38" i="2"/>
  <c r="E37" i="2"/>
  <c r="E36" i="2"/>
  <c r="E35" i="2"/>
  <c r="E34" i="2"/>
  <c r="E33" i="2"/>
  <c r="E32" i="2"/>
  <c r="E31" i="2"/>
  <c r="E30" i="2"/>
  <c r="E29" i="2"/>
  <c r="E28" i="2"/>
  <c r="E27" i="2"/>
  <c r="E26" i="2"/>
  <c r="E25" i="2"/>
  <c r="E24" i="2"/>
  <c r="E23" i="2"/>
  <c r="E22" i="2"/>
  <c r="E21" i="2"/>
  <c r="E53" i="1"/>
  <c r="G139" i="2" s="1"/>
  <c r="D53" i="1"/>
  <c r="F139" i="2" s="1"/>
  <c r="C53" i="1"/>
  <c r="E52" i="1"/>
  <c r="G138" i="2" s="1"/>
  <c r="D52" i="1"/>
  <c r="F138" i="2" s="1"/>
  <c r="C52" i="1"/>
  <c r="E51" i="1"/>
  <c r="G137" i="2" s="1"/>
  <c r="D51" i="1"/>
  <c r="F137" i="2" s="1"/>
  <c r="C51" i="1"/>
  <c r="E50" i="1"/>
  <c r="G136" i="2" s="1"/>
  <c r="D50" i="1"/>
  <c r="F136" i="2" s="1"/>
  <c r="C50" i="1"/>
  <c r="E49" i="1"/>
  <c r="G135" i="2" s="1"/>
  <c r="D49" i="1"/>
  <c r="F135" i="2" s="1"/>
  <c r="C49" i="1"/>
  <c r="E48" i="1"/>
  <c r="G134" i="2" s="1"/>
  <c r="D48" i="1"/>
  <c r="F134" i="2" s="1"/>
  <c r="C48" i="1"/>
  <c r="E47" i="1"/>
  <c r="G133" i="2" s="1"/>
  <c r="D47" i="1"/>
  <c r="F133" i="2" s="1"/>
  <c r="C47" i="1"/>
  <c r="E46" i="1"/>
  <c r="G132" i="2" s="1"/>
  <c r="D46" i="1"/>
  <c r="F132" i="2" s="1"/>
  <c r="C46" i="1"/>
  <c r="E45" i="1"/>
  <c r="G131" i="2" s="1"/>
  <c r="D45" i="1"/>
  <c r="F131" i="2" s="1"/>
  <c r="C45" i="1"/>
  <c r="E44" i="1"/>
  <c r="G130" i="2" s="1"/>
  <c r="D44" i="1"/>
  <c r="F130" i="2" s="1"/>
  <c r="C44" i="1"/>
  <c r="E43" i="1"/>
  <c r="G129" i="2" s="1"/>
  <c r="D43" i="1"/>
  <c r="F129" i="2" s="1"/>
  <c r="C43" i="1"/>
  <c r="E42" i="1"/>
  <c r="G128" i="2" s="1"/>
  <c r="D42" i="1"/>
  <c r="F128" i="2" s="1"/>
  <c r="C42" i="1"/>
  <c r="E41" i="1"/>
  <c r="G127" i="2" s="1"/>
  <c r="D41" i="1"/>
  <c r="F127" i="2" s="1"/>
  <c r="C41" i="1"/>
  <c r="E40" i="1"/>
  <c r="G126" i="2" s="1"/>
  <c r="D40" i="1"/>
  <c r="F126" i="2" s="1"/>
  <c r="C40" i="1"/>
  <c r="E39" i="1"/>
  <c r="G125" i="2" s="1"/>
  <c r="D39" i="1"/>
  <c r="F125" i="2" s="1"/>
  <c r="C39" i="1"/>
  <c r="E38" i="1"/>
  <c r="G124" i="2" s="1"/>
  <c r="D38" i="1"/>
  <c r="F124" i="2" s="1"/>
  <c r="C38" i="1"/>
  <c r="E37" i="1"/>
  <c r="G123" i="2" s="1"/>
  <c r="D37" i="1"/>
  <c r="F123" i="2" s="1"/>
  <c r="C37" i="1"/>
  <c r="E36" i="1"/>
  <c r="G122" i="2" s="1"/>
  <c r="D36" i="1"/>
  <c r="F122" i="2" s="1"/>
  <c r="C36" i="1"/>
  <c r="E35" i="1"/>
  <c r="G121" i="2" s="1"/>
  <c r="D35" i="1"/>
  <c r="F121" i="2" s="1"/>
  <c r="C35" i="1"/>
  <c r="E34" i="1"/>
  <c r="G120" i="2" s="1"/>
  <c r="D34" i="1"/>
  <c r="F120" i="2" s="1"/>
  <c r="C34" i="1"/>
  <c r="E33" i="1"/>
  <c r="G119" i="2" s="1"/>
  <c r="D33" i="1"/>
  <c r="F119" i="2" s="1"/>
  <c r="C33" i="1"/>
  <c r="E32" i="1"/>
  <c r="G118" i="2" s="1"/>
  <c r="D32" i="1"/>
  <c r="F118" i="2" s="1"/>
  <c r="C32" i="1"/>
  <c r="E31" i="1"/>
  <c r="G117" i="2" s="1"/>
  <c r="D31" i="1"/>
  <c r="F117" i="2" s="1"/>
  <c r="C31" i="1"/>
  <c r="E30" i="1"/>
  <c r="G116" i="2" s="1"/>
  <c r="D30" i="1"/>
  <c r="F116" i="2" s="1"/>
  <c r="C30" i="1"/>
  <c r="E29" i="1"/>
  <c r="G115" i="2" s="1"/>
  <c r="D29" i="1"/>
  <c r="F115" i="2" s="1"/>
  <c r="C29" i="1"/>
  <c r="E28" i="1"/>
  <c r="G114" i="2" s="1"/>
  <c r="D28" i="1"/>
  <c r="F114" i="2" s="1"/>
  <c r="C28" i="1"/>
  <c r="E27" i="1"/>
  <c r="G113" i="2" s="1"/>
  <c r="D27" i="1"/>
  <c r="F113" i="2" s="1"/>
  <c r="C27" i="1"/>
  <c r="E26" i="1"/>
  <c r="G112" i="2" s="1"/>
  <c r="D26" i="1"/>
  <c r="F112" i="2" s="1"/>
  <c r="C26" i="1"/>
  <c r="E25" i="1"/>
  <c r="G111" i="2" s="1"/>
  <c r="D25" i="1"/>
  <c r="F111" i="2" s="1"/>
  <c r="C25" i="1"/>
  <c r="E24" i="1"/>
  <c r="G110" i="2" s="1"/>
  <c r="D24" i="1"/>
  <c r="F110" i="2" s="1"/>
  <c r="C24" i="1"/>
  <c r="E23" i="1"/>
  <c r="G109" i="2" s="1"/>
  <c r="D23" i="1"/>
  <c r="F109" i="2" s="1"/>
  <c r="C23" i="1"/>
  <c r="E22" i="1"/>
  <c r="G108" i="2" s="1"/>
  <c r="D22" i="1"/>
  <c r="F108" i="2" s="1"/>
  <c r="C22" i="1"/>
  <c r="E21" i="1"/>
  <c r="G107" i="2" s="1"/>
  <c r="D21" i="1"/>
  <c r="F107" i="2" s="1"/>
  <c r="C21" i="1"/>
  <c r="E20" i="1"/>
  <c r="G106" i="2" s="1"/>
  <c r="D20" i="1"/>
  <c r="F106" i="2" s="1"/>
  <c r="C20" i="1"/>
  <c r="E19" i="1"/>
  <c r="G105" i="2" s="1"/>
  <c r="D19" i="1"/>
  <c r="F105" i="2" s="1"/>
  <c r="C19" i="1"/>
  <c r="E18" i="1"/>
  <c r="G104" i="2" s="1"/>
  <c r="D18" i="1"/>
  <c r="F104" i="2" s="1"/>
  <c r="C18" i="1"/>
  <c r="E17" i="1"/>
  <c r="G103" i="2" s="1"/>
  <c r="D17" i="1"/>
  <c r="F103" i="2" s="1"/>
  <c r="C17" i="1"/>
  <c r="E16" i="1"/>
  <c r="G102" i="2" s="1"/>
  <c r="D16" i="1"/>
  <c r="F102" i="2" s="1"/>
  <c r="C16" i="1"/>
  <c r="E15" i="1"/>
  <c r="G101" i="2" s="1"/>
  <c r="D15" i="1"/>
  <c r="F101" i="2" s="1"/>
  <c r="C15" i="1"/>
  <c r="E14" i="1"/>
  <c r="G100" i="2" s="1"/>
  <c r="D14" i="1"/>
  <c r="F100" i="2" s="1"/>
  <c r="C14" i="1"/>
  <c r="E13" i="1"/>
  <c r="G99" i="2" s="1"/>
  <c r="D13" i="1"/>
  <c r="F99" i="2" s="1"/>
  <c r="C13" i="1"/>
  <c r="E12" i="1"/>
  <c r="G98" i="2" s="1"/>
  <c r="D12" i="1"/>
  <c r="F98" i="2" s="1"/>
  <c r="C12" i="1"/>
  <c r="E11" i="1"/>
  <c r="G97" i="2" s="1"/>
  <c r="D11" i="1"/>
  <c r="F97" i="2" s="1"/>
  <c r="C11" i="1"/>
  <c r="E10" i="1"/>
  <c r="G96" i="2" s="1"/>
  <c r="D10" i="1"/>
  <c r="F96" i="2" s="1"/>
  <c r="C10" i="1"/>
  <c r="E9" i="1"/>
  <c r="G95" i="2" s="1"/>
  <c r="D9" i="1"/>
  <c r="F95" i="2" s="1"/>
  <c r="C9" i="1"/>
  <c r="E8" i="1"/>
  <c r="G94" i="2" s="1"/>
  <c r="D8" i="1"/>
  <c r="F94" i="2" s="1"/>
  <c r="C8" i="1"/>
  <c r="E7" i="1"/>
  <c r="G93" i="2" s="1"/>
  <c r="D7" i="1"/>
  <c r="F93" i="2" s="1"/>
  <c r="C7" i="1"/>
  <c r="E6" i="1"/>
  <c r="G92" i="2" s="1"/>
  <c r="D6" i="1"/>
  <c r="F92" i="2" s="1"/>
  <c r="C6" i="1"/>
  <c r="E5" i="1"/>
  <c r="G91" i="2" s="1"/>
  <c r="D5" i="1"/>
  <c r="F91" i="2" s="1"/>
  <c r="C5" i="1"/>
  <c r="E63" i="1"/>
  <c r="G149" i="2" s="1"/>
  <c r="D63" i="1"/>
  <c r="F149" i="2" s="1"/>
  <c r="C63" i="1"/>
  <c r="E62" i="1"/>
  <c r="G148" i="2" s="1"/>
  <c r="D62" i="1"/>
  <c r="F148" i="2" s="1"/>
  <c r="C62" i="1"/>
  <c r="E148" i="2" s="1"/>
  <c r="E61" i="1"/>
  <c r="G147" i="2" s="1"/>
  <c r="D61" i="1"/>
  <c r="F147" i="2" s="1"/>
  <c r="C61" i="1"/>
  <c r="E147" i="2" s="1"/>
  <c r="E60" i="1"/>
  <c r="G146" i="2" s="1"/>
  <c r="D60" i="1"/>
  <c r="F146" i="2" s="1"/>
  <c r="C60" i="1"/>
  <c r="E146" i="2" s="1"/>
  <c r="E59" i="1"/>
  <c r="G145" i="2" s="1"/>
  <c r="D59" i="1"/>
  <c r="F145" i="2" s="1"/>
  <c r="C59" i="1"/>
  <c r="E58" i="1"/>
  <c r="G144" i="2" s="1"/>
  <c r="D58" i="1"/>
  <c r="F144" i="2" s="1"/>
  <c r="C58" i="1"/>
  <c r="E57" i="1"/>
  <c r="G143" i="2" s="1"/>
  <c r="D57" i="1"/>
  <c r="F143" i="2" s="1"/>
  <c r="C57" i="1"/>
  <c r="E143" i="2" s="1"/>
  <c r="E56" i="1"/>
  <c r="G142" i="2" s="1"/>
  <c r="D56" i="1"/>
  <c r="F142" i="2" s="1"/>
  <c r="C56" i="1"/>
  <c r="E55" i="1"/>
  <c r="G141" i="2" s="1"/>
  <c r="D55" i="1"/>
  <c r="F141" i="2" s="1"/>
  <c r="C55" i="1"/>
  <c r="E54" i="1"/>
  <c r="G140" i="2" s="1"/>
  <c r="D54" i="1"/>
  <c r="F140" i="2" s="1"/>
  <c r="C54" i="1"/>
  <c r="M4" i="2" l="1"/>
  <c r="F22" i="1"/>
  <c r="H108" i="2" s="1"/>
  <c r="J108" i="2" s="1"/>
  <c r="L108" i="2" s="1"/>
  <c r="E108" i="2"/>
  <c r="F55" i="1"/>
  <c r="H141" i="2" s="1"/>
  <c r="J141" i="2" s="1"/>
  <c r="L141" i="2" s="1"/>
  <c r="E141" i="2"/>
  <c r="F16" i="1"/>
  <c r="H102" i="2" s="1"/>
  <c r="J102" i="2" s="1"/>
  <c r="L102" i="2" s="1"/>
  <c r="E102" i="2"/>
  <c r="F23" i="1"/>
  <c r="H109" i="2" s="1"/>
  <c r="J109" i="2" s="1"/>
  <c r="L109" i="2" s="1"/>
  <c r="E109" i="2"/>
  <c r="F43" i="1"/>
  <c r="H129" i="2" s="1"/>
  <c r="J129" i="2" s="1"/>
  <c r="L129" i="2" s="1"/>
  <c r="E129" i="2"/>
  <c r="F30" i="1"/>
  <c r="E116" i="2"/>
  <c r="F50" i="1"/>
  <c r="H136" i="2" s="1"/>
  <c r="J136" i="2" s="1"/>
  <c r="L136" i="2" s="1"/>
  <c r="E136" i="2"/>
  <c r="F8" i="1"/>
  <c r="E94" i="2"/>
  <c r="F29" i="1"/>
  <c r="E115" i="2"/>
  <c r="F11" i="1"/>
  <c r="H97" i="2" s="1"/>
  <c r="J97" i="2" s="1"/>
  <c r="L97" i="2" s="1"/>
  <c r="E97" i="2"/>
  <c r="F54" i="1"/>
  <c r="E140" i="2"/>
  <c r="F10" i="1"/>
  <c r="E96" i="2"/>
  <c r="F56" i="1"/>
  <c r="H142" i="2" s="1"/>
  <c r="J142" i="2" s="1"/>
  <c r="L142" i="2" s="1"/>
  <c r="E142" i="2"/>
  <c r="F17" i="1"/>
  <c r="H103" i="2" s="1"/>
  <c r="J103" i="2" s="1"/>
  <c r="L103" i="2" s="1"/>
  <c r="E103" i="2"/>
  <c r="F37" i="1"/>
  <c r="H123" i="2" s="1"/>
  <c r="J123" i="2" s="1"/>
  <c r="L123" i="2" s="1"/>
  <c r="E123" i="2"/>
  <c r="F31" i="1"/>
  <c r="H117" i="2" s="1"/>
  <c r="J117" i="2" s="1"/>
  <c r="L117" i="2" s="1"/>
  <c r="E117" i="2"/>
  <c r="F28" i="1"/>
  <c r="E114" i="2"/>
  <c r="F48" i="1"/>
  <c r="H134" i="2" s="1"/>
  <c r="J134" i="2" s="1"/>
  <c r="L134" i="2" s="1"/>
  <c r="E134" i="2"/>
  <c r="F15" i="1"/>
  <c r="H101" i="2" s="1"/>
  <c r="J101" i="2" s="1"/>
  <c r="L101" i="2" s="1"/>
  <c r="E101" i="2"/>
  <c r="F35" i="1"/>
  <c r="H121" i="2" s="1"/>
  <c r="J121" i="2" s="1"/>
  <c r="L121" i="2" s="1"/>
  <c r="E121" i="2"/>
  <c r="F42" i="1"/>
  <c r="H128" i="2" s="1"/>
  <c r="J128" i="2" s="1"/>
  <c r="L128" i="2" s="1"/>
  <c r="E128" i="2"/>
  <c r="F9" i="1"/>
  <c r="E95" i="2"/>
  <c r="F63" i="1"/>
  <c r="H149" i="2" s="1"/>
  <c r="J149" i="2" s="1"/>
  <c r="L149" i="2" s="1"/>
  <c r="E149" i="2"/>
  <c r="F24" i="1"/>
  <c r="H110" i="2" s="1"/>
  <c r="J110" i="2" s="1"/>
  <c r="L110" i="2" s="1"/>
  <c r="E110" i="2"/>
  <c r="F44" i="1"/>
  <c r="H130" i="2" s="1"/>
  <c r="J130" i="2" s="1"/>
  <c r="L130" i="2" s="1"/>
  <c r="E130" i="2"/>
  <c r="F19" i="1"/>
  <c r="H105" i="2" s="1"/>
  <c r="J105" i="2" s="1"/>
  <c r="L105" i="2" s="1"/>
  <c r="E105" i="2"/>
  <c r="F36" i="1"/>
  <c r="H122" i="2" s="1"/>
  <c r="J122" i="2" s="1"/>
  <c r="L122" i="2" s="1"/>
  <c r="E122" i="2"/>
  <c r="F26" i="1"/>
  <c r="E112" i="2"/>
  <c r="F46" i="1"/>
  <c r="H132" i="2" s="1"/>
  <c r="J132" i="2" s="1"/>
  <c r="L132" i="2" s="1"/>
  <c r="E132" i="2"/>
  <c r="F5" i="1"/>
  <c r="H91" i="2" s="1"/>
  <c r="J91" i="2" s="1"/>
  <c r="L91" i="2" s="1"/>
  <c r="E91" i="2"/>
  <c r="F25" i="1"/>
  <c r="H111" i="2" s="1"/>
  <c r="J111" i="2" s="1"/>
  <c r="L111" i="2" s="1"/>
  <c r="E111" i="2"/>
  <c r="F12" i="1"/>
  <c r="H98" i="2" s="1"/>
  <c r="J98" i="2" s="1"/>
  <c r="L98" i="2" s="1"/>
  <c r="E98" i="2"/>
  <c r="F32" i="1"/>
  <c r="H118" i="2" s="1"/>
  <c r="J118" i="2" s="1"/>
  <c r="L118" i="2" s="1"/>
  <c r="E118" i="2"/>
  <c r="F58" i="1"/>
  <c r="H144" i="2" s="1"/>
  <c r="J144" i="2" s="1"/>
  <c r="L144" i="2" s="1"/>
  <c r="E144" i="2"/>
  <c r="F33" i="1"/>
  <c r="H119" i="2" s="1"/>
  <c r="J119" i="2" s="1"/>
  <c r="L119" i="2" s="1"/>
  <c r="E119" i="2"/>
  <c r="F53" i="1"/>
  <c r="H139" i="2" s="1"/>
  <c r="J139" i="2" s="1"/>
  <c r="L139" i="2" s="1"/>
  <c r="E139" i="2"/>
  <c r="F51" i="1"/>
  <c r="H137" i="2" s="1"/>
  <c r="J137" i="2" s="1"/>
  <c r="L137" i="2" s="1"/>
  <c r="E137" i="2"/>
  <c r="F39" i="1"/>
  <c r="H125" i="2" s="1"/>
  <c r="J125" i="2" s="1"/>
  <c r="L125" i="2" s="1"/>
  <c r="E125" i="2"/>
  <c r="F6" i="1"/>
  <c r="H92" i="2" s="1"/>
  <c r="J92" i="2" s="1"/>
  <c r="L92" i="2" s="1"/>
  <c r="E92" i="2"/>
  <c r="F13" i="1"/>
  <c r="H99" i="2" s="1"/>
  <c r="J99" i="2" s="1"/>
  <c r="L99" i="2" s="1"/>
  <c r="E99" i="2"/>
  <c r="F20" i="1"/>
  <c r="H106" i="2" s="1"/>
  <c r="J106" i="2" s="1"/>
  <c r="L106" i="2" s="1"/>
  <c r="E106" i="2"/>
  <c r="F40" i="1"/>
  <c r="H126" i="2" s="1"/>
  <c r="J126" i="2" s="1"/>
  <c r="L126" i="2" s="1"/>
  <c r="E126" i="2"/>
  <c r="F49" i="1"/>
  <c r="H135" i="2" s="1"/>
  <c r="J135" i="2" s="1"/>
  <c r="L135" i="2" s="1"/>
  <c r="E135" i="2"/>
  <c r="F18" i="1"/>
  <c r="E104" i="2"/>
  <c r="F38" i="1"/>
  <c r="H124" i="2" s="1"/>
  <c r="J124" i="2" s="1"/>
  <c r="L124" i="2" s="1"/>
  <c r="E124" i="2"/>
  <c r="F45" i="1"/>
  <c r="H131" i="2" s="1"/>
  <c r="J131" i="2" s="1"/>
  <c r="L131" i="2" s="1"/>
  <c r="E131" i="2"/>
  <c r="F59" i="1"/>
  <c r="H145" i="2" s="1"/>
  <c r="J145" i="2" s="1"/>
  <c r="L145" i="2" s="1"/>
  <c r="E145" i="2"/>
  <c r="F7" i="1"/>
  <c r="E93" i="2"/>
  <c r="F27" i="1"/>
  <c r="E113" i="2"/>
  <c r="F47" i="1"/>
  <c r="H133" i="2" s="1"/>
  <c r="J133" i="2" s="1"/>
  <c r="L133" i="2" s="1"/>
  <c r="E133" i="2"/>
  <c r="F52" i="1"/>
  <c r="H138" i="2" s="1"/>
  <c r="J138" i="2" s="1"/>
  <c r="L138" i="2" s="1"/>
  <c r="E138" i="2"/>
  <c r="F14" i="1"/>
  <c r="H100" i="2" s="1"/>
  <c r="J100" i="2" s="1"/>
  <c r="L100" i="2" s="1"/>
  <c r="E100" i="2"/>
  <c r="F34" i="1"/>
  <c r="H120" i="2" s="1"/>
  <c r="J120" i="2" s="1"/>
  <c r="L120" i="2" s="1"/>
  <c r="E120" i="2"/>
  <c r="F21" i="1"/>
  <c r="H107" i="2" s="1"/>
  <c r="J107" i="2" s="1"/>
  <c r="L107" i="2" s="1"/>
  <c r="E107" i="2"/>
  <c r="F41" i="1"/>
  <c r="H127" i="2" s="1"/>
  <c r="J127" i="2" s="1"/>
  <c r="L127" i="2" s="1"/>
  <c r="E127" i="2"/>
  <c r="G20" i="1"/>
  <c r="I106" i="2" s="1"/>
  <c r="K106" i="2" s="1"/>
  <c r="M106" i="2" s="1"/>
  <c r="G27" i="2"/>
  <c r="H27" i="2"/>
  <c r="J27" i="2" s="1"/>
  <c r="L27" i="2" s="1"/>
  <c r="H36" i="2"/>
  <c r="J36" i="2" s="1"/>
  <c r="L36" i="2" s="1"/>
  <c r="G36" i="2"/>
  <c r="H28" i="2"/>
  <c r="J28" i="2" s="1"/>
  <c r="L28" i="2" s="1"/>
  <c r="G28" i="2"/>
  <c r="H37" i="2"/>
  <c r="J37" i="2" s="1"/>
  <c r="L37" i="2" s="1"/>
  <c r="G37" i="2"/>
  <c r="H30" i="2"/>
  <c r="J30" i="2" s="1"/>
  <c r="L30" i="2" s="1"/>
  <c r="G30" i="2"/>
  <c r="H38" i="2"/>
  <c r="J38" i="2" s="1"/>
  <c r="L38" i="2" s="1"/>
  <c r="G38" i="2"/>
  <c r="H24" i="2"/>
  <c r="J24" i="2" s="1"/>
  <c r="L24" i="2" s="1"/>
  <c r="G24" i="2"/>
  <c r="H31" i="2"/>
  <c r="J31" i="2" s="1"/>
  <c r="L31" i="2" s="1"/>
  <c r="G31" i="2"/>
  <c r="H34" i="2"/>
  <c r="J34" i="2" s="1"/>
  <c r="L34" i="2" s="1"/>
  <c r="G34" i="2"/>
  <c r="H39" i="2"/>
  <c r="J39" i="2" s="1"/>
  <c r="L39" i="2" s="1"/>
  <c r="G39" i="2"/>
  <c r="G23" i="2"/>
  <c r="H23" i="2"/>
  <c r="J23" i="2" s="1"/>
  <c r="L23" i="2" s="1"/>
  <c r="H35" i="2"/>
  <c r="J35" i="2" s="1"/>
  <c r="L35" i="2" s="1"/>
  <c r="G35" i="2"/>
  <c r="H26" i="2"/>
  <c r="J26" i="2" s="1"/>
  <c r="L26" i="2" s="1"/>
  <c r="G26" i="2"/>
  <c r="H32" i="2"/>
  <c r="J32" i="2" s="1"/>
  <c r="L32" i="2" s="1"/>
  <c r="G32" i="2"/>
  <c r="G21" i="2"/>
  <c r="G25" i="2"/>
  <c r="H29" i="2"/>
  <c r="J29" i="2" s="1"/>
  <c r="L29" i="2" s="1"/>
  <c r="G29" i="2"/>
  <c r="G33" i="2"/>
  <c r="H33" i="2"/>
  <c r="J33" i="2" s="1"/>
  <c r="L33" i="2" s="1"/>
  <c r="G22" i="2"/>
  <c r="H22" i="2"/>
  <c r="J22" i="2" s="1"/>
  <c r="L22" i="2" s="1"/>
  <c r="G52" i="1"/>
  <c r="I138" i="2" s="1"/>
  <c r="K138" i="2" s="1"/>
  <c r="M138" i="2" s="1"/>
  <c r="G24" i="1"/>
  <c r="I110" i="2" s="1"/>
  <c r="K110" i="2" s="1"/>
  <c r="M110" i="2" s="1"/>
  <c r="G44" i="1"/>
  <c r="I130" i="2" s="1"/>
  <c r="K130" i="2" s="1"/>
  <c r="M130" i="2" s="1"/>
  <c r="G33" i="1"/>
  <c r="I119" i="2" s="1"/>
  <c r="K119" i="2" s="1"/>
  <c r="M119" i="2" s="1"/>
  <c r="G43" i="1"/>
  <c r="I129" i="2" s="1"/>
  <c r="K129" i="2" s="1"/>
  <c r="M129" i="2" s="1"/>
  <c r="G37" i="1"/>
  <c r="I123" i="2" s="1"/>
  <c r="K123" i="2" s="1"/>
  <c r="M123" i="2" s="1"/>
  <c r="G31" i="1"/>
  <c r="I117" i="2" s="1"/>
  <c r="K117" i="2" s="1"/>
  <c r="M117" i="2" s="1"/>
  <c r="G38" i="1"/>
  <c r="I124" i="2" s="1"/>
  <c r="K124" i="2" s="1"/>
  <c r="M124" i="2" s="1"/>
  <c r="G39" i="1"/>
  <c r="I125" i="2" s="1"/>
  <c r="K125" i="2" s="1"/>
  <c r="M125" i="2" s="1"/>
  <c r="G17" i="1"/>
  <c r="I103" i="2" s="1"/>
  <c r="K103" i="2" s="1"/>
  <c r="M103" i="2" s="1"/>
  <c r="G22" i="1"/>
  <c r="I108" i="2" s="1"/>
  <c r="K108" i="2" s="1"/>
  <c r="M108" i="2" s="1"/>
  <c r="G42" i="1"/>
  <c r="I128" i="2" s="1"/>
  <c r="K128" i="2" s="1"/>
  <c r="M128" i="2" s="1"/>
  <c r="F57" i="1"/>
  <c r="G58" i="1"/>
  <c r="I144" i="2" s="1"/>
  <c r="K144" i="2" s="1"/>
  <c r="M144" i="2" s="1"/>
  <c r="F60" i="1"/>
  <c r="F61" i="1"/>
  <c r="F62" i="1"/>
  <c r="G12" i="1"/>
  <c r="I98" i="2" s="1"/>
  <c r="K98" i="2" s="1"/>
  <c r="M98" i="2" s="1"/>
  <c r="G25" i="1"/>
  <c r="I111" i="2" s="1"/>
  <c r="K111" i="2" s="1"/>
  <c r="M111" i="2" s="1"/>
  <c r="G41" i="1" l="1"/>
  <c r="I127" i="2" s="1"/>
  <c r="K127" i="2" s="1"/>
  <c r="M127" i="2" s="1"/>
  <c r="G21" i="1"/>
  <c r="I107" i="2" s="1"/>
  <c r="K107" i="2" s="1"/>
  <c r="M107" i="2" s="1"/>
  <c r="H25" i="2"/>
  <c r="J25" i="2" s="1"/>
  <c r="L25" i="2" s="1"/>
  <c r="G34" i="1"/>
  <c r="I120" i="2" s="1"/>
  <c r="K120" i="2" s="1"/>
  <c r="M120" i="2" s="1"/>
  <c r="G23" i="1"/>
  <c r="I109" i="2" s="1"/>
  <c r="K109" i="2" s="1"/>
  <c r="M109" i="2" s="1"/>
  <c r="H21" i="2"/>
  <c r="J21" i="2" s="1"/>
  <c r="L21" i="2" s="1"/>
  <c r="G32" i="1"/>
  <c r="I118" i="2" s="1"/>
  <c r="K118" i="2" s="1"/>
  <c r="M118" i="2" s="1"/>
  <c r="G63" i="1"/>
  <c r="I149" i="2" s="1"/>
  <c r="K149" i="2" s="1"/>
  <c r="M149" i="2" s="1"/>
  <c r="G56" i="1"/>
  <c r="I142" i="2" s="1"/>
  <c r="K142" i="2" s="1"/>
  <c r="M142" i="2" s="1"/>
  <c r="G40" i="1"/>
  <c r="I126" i="2" s="1"/>
  <c r="K126" i="2" s="1"/>
  <c r="M126" i="2" s="1"/>
  <c r="G16" i="1"/>
  <c r="I102" i="2" s="1"/>
  <c r="K102" i="2" s="1"/>
  <c r="M102" i="2" s="1"/>
  <c r="G49" i="1"/>
  <c r="I135" i="2" s="1"/>
  <c r="K135" i="2" s="1"/>
  <c r="M135" i="2" s="1"/>
  <c r="G55" i="1"/>
  <c r="I141" i="2" s="1"/>
  <c r="K141" i="2" s="1"/>
  <c r="M141" i="2" s="1"/>
  <c r="G46" i="1"/>
  <c r="I132" i="2" s="1"/>
  <c r="K132" i="2" s="1"/>
  <c r="M132" i="2" s="1"/>
  <c r="G6" i="1"/>
  <c r="I92" i="2" s="1"/>
  <c r="K92" i="2" s="1"/>
  <c r="M92" i="2" s="1"/>
  <c r="G14" i="1"/>
  <c r="I100" i="2" s="1"/>
  <c r="K100" i="2" s="1"/>
  <c r="M100" i="2" s="1"/>
  <c r="G36" i="1"/>
  <c r="I122" i="2" s="1"/>
  <c r="K122" i="2" s="1"/>
  <c r="M122" i="2" s="1"/>
  <c r="G51" i="1"/>
  <c r="I137" i="2" s="1"/>
  <c r="K137" i="2" s="1"/>
  <c r="M137" i="2" s="1"/>
  <c r="G5" i="1"/>
  <c r="I91" i="2" s="1"/>
  <c r="K91" i="2" s="1"/>
  <c r="M91" i="2" s="1"/>
  <c r="G59" i="1"/>
  <c r="I145" i="2" s="1"/>
  <c r="K145" i="2" s="1"/>
  <c r="M145" i="2" s="1"/>
  <c r="G62" i="1"/>
  <c r="I148" i="2" s="1"/>
  <c r="K148" i="2" s="1"/>
  <c r="M148" i="2" s="1"/>
  <c r="H148" i="2"/>
  <c r="J148" i="2" s="1"/>
  <c r="L148" i="2" s="1"/>
  <c r="G61" i="1"/>
  <c r="I147" i="2" s="1"/>
  <c r="K147" i="2" s="1"/>
  <c r="M147" i="2" s="1"/>
  <c r="H147" i="2"/>
  <c r="J147" i="2" s="1"/>
  <c r="L147" i="2" s="1"/>
  <c r="G35" i="1"/>
  <c r="I121" i="2" s="1"/>
  <c r="K121" i="2" s="1"/>
  <c r="M121" i="2" s="1"/>
  <c r="G27" i="1"/>
  <c r="I113" i="2" s="1"/>
  <c r="K113" i="2" s="1"/>
  <c r="M113" i="2" s="1"/>
  <c r="H113" i="2"/>
  <c r="J113" i="2" s="1"/>
  <c r="L113" i="2" s="1"/>
  <c r="G29" i="1"/>
  <c r="I115" i="2" s="1"/>
  <c r="K115" i="2" s="1"/>
  <c r="M115" i="2" s="1"/>
  <c r="H115" i="2"/>
  <c r="J115" i="2" s="1"/>
  <c r="L115" i="2" s="1"/>
  <c r="G60" i="1"/>
  <c r="I146" i="2" s="1"/>
  <c r="K146" i="2" s="1"/>
  <c r="M146" i="2" s="1"/>
  <c r="H146" i="2"/>
  <c r="J146" i="2" s="1"/>
  <c r="L146" i="2" s="1"/>
  <c r="G7" i="1"/>
  <c r="I93" i="2" s="1"/>
  <c r="K93" i="2" s="1"/>
  <c r="M93" i="2" s="1"/>
  <c r="H93" i="2"/>
  <c r="J93" i="2" s="1"/>
  <c r="L93" i="2" s="1"/>
  <c r="G53" i="1"/>
  <c r="I139" i="2" s="1"/>
  <c r="K139" i="2" s="1"/>
  <c r="M139" i="2" s="1"/>
  <c r="G18" i="1"/>
  <c r="I104" i="2" s="1"/>
  <c r="K104" i="2" s="1"/>
  <c r="M104" i="2" s="1"/>
  <c r="H104" i="2"/>
  <c r="J104" i="2" s="1"/>
  <c r="L104" i="2" s="1"/>
  <c r="G28" i="1"/>
  <c r="I114" i="2" s="1"/>
  <c r="K114" i="2" s="1"/>
  <c r="M114" i="2" s="1"/>
  <c r="H114" i="2"/>
  <c r="J114" i="2" s="1"/>
  <c r="L114" i="2" s="1"/>
  <c r="G57" i="1"/>
  <c r="I143" i="2" s="1"/>
  <c r="K143" i="2" s="1"/>
  <c r="M143" i="2" s="1"/>
  <c r="H143" i="2"/>
  <c r="J143" i="2" s="1"/>
  <c r="L143" i="2" s="1"/>
  <c r="G26" i="1"/>
  <c r="I112" i="2" s="1"/>
  <c r="K112" i="2" s="1"/>
  <c r="M112" i="2" s="1"/>
  <c r="H112" i="2"/>
  <c r="J112" i="2" s="1"/>
  <c r="L112" i="2" s="1"/>
  <c r="G8" i="1"/>
  <c r="I94" i="2" s="1"/>
  <c r="K94" i="2" s="1"/>
  <c r="M94" i="2" s="1"/>
  <c r="H94" i="2"/>
  <c r="J94" i="2" s="1"/>
  <c r="L94" i="2" s="1"/>
  <c r="G11" i="1"/>
  <c r="I97" i="2" s="1"/>
  <c r="K97" i="2" s="1"/>
  <c r="M97" i="2" s="1"/>
  <c r="G9" i="1"/>
  <c r="I95" i="2" s="1"/>
  <c r="K95" i="2" s="1"/>
  <c r="M95" i="2" s="1"/>
  <c r="H95" i="2"/>
  <c r="J95" i="2" s="1"/>
  <c r="L95" i="2" s="1"/>
  <c r="G10" i="1"/>
  <c r="I96" i="2" s="1"/>
  <c r="K96" i="2" s="1"/>
  <c r="M96" i="2" s="1"/>
  <c r="H96" i="2"/>
  <c r="J96" i="2" s="1"/>
  <c r="L96" i="2" s="1"/>
  <c r="G30" i="1"/>
  <c r="I116" i="2" s="1"/>
  <c r="K116" i="2" s="1"/>
  <c r="M116" i="2" s="1"/>
  <c r="H116" i="2"/>
  <c r="J116" i="2" s="1"/>
  <c r="L116" i="2" s="1"/>
  <c r="G15" i="1"/>
  <c r="I101" i="2" s="1"/>
  <c r="K101" i="2" s="1"/>
  <c r="M101" i="2" s="1"/>
  <c r="G48" i="1"/>
  <c r="I134" i="2" s="1"/>
  <c r="K134" i="2" s="1"/>
  <c r="M134" i="2" s="1"/>
  <c r="G13" i="1"/>
  <c r="I99" i="2" s="1"/>
  <c r="K99" i="2" s="1"/>
  <c r="M99" i="2" s="1"/>
  <c r="G19" i="1"/>
  <c r="I105" i="2" s="1"/>
  <c r="K105" i="2" s="1"/>
  <c r="M105" i="2" s="1"/>
  <c r="G47" i="1"/>
  <c r="I133" i="2" s="1"/>
  <c r="K133" i="2" s="1"/>
  <c r="M133" i="2" s="1"/>
  <c r="G45" i="1"/>
  <c r="I131" i="2" s="1"/>
  <c r="K131" i="2" s="1"/>
  <c r="M131" i="2" s="1"/>
  <c r="G50" i="1"/>
  <c r="I136" i="2" s="1"/>
  <c r="K136" i="2" s="1"/>
  <c r="M136" i="2" s="1"/>
  <c r="G54" i="1"/>
  <c r="I140" i="2" s="1"/>
  <c r="K140" i="2" s="1"/>
  <c r="M140" i="2" s="1"/>
  <c r="H140" i="2"/>
  <c r="J140" i="2" s="1"/>
  <c r="L140" i="2" s="1"/>
  <c r="I1" i="2" l="1"/>
  <c r="G4" i="1"/>
  <c r="C8" i="6" s="1"/>
  <c r="K1" i="2" l="1"/>
  <c r="D8" i="6"/>
  <c r="E8" i="6"/>
  <c r="F8" i="6" s="1"/>
  <c r="C13" i="6" l="1"/>
  <c r="H13" i="6" s="1"/>
  <c r="E13" i="6" l="1"/>
  <c r="I38" i="2" l="1"/>
  <c r="K38" i="2" s="1"/>
  <c r="M38" i="2" s="1"/>
  <c r="F38" i="2"/>
  <c r="I49" i="2"/>
  <c r="K49" i="2" s="1"/>
  <c r="M49" i="2" s="1"/>
  <c r="F49" i="2"/>
  <c r="I39" i="2"/>
  <c r="K39" i="2" s="1"/>
  <c r="M39" i="2" s="1"/>
  <c r="F39" i="2"/>
  <c r="F56" i="2"/>
  <c r="I56" i="2"/>
  <c r="K56" i="2" s="1"/>
  <c r="M56" i="2" s="1"/>
  <c r="I32" i="2"/>
  <c r="K32" i="2" s="1"/>
  <c r="M32" i="2" s="1"/>
  <c r="F32" i="2"/>
  <c r="I25" i="2"/>
  <c r="K25" i="2" s="1"/>
  <c r="M25" i="2" s="1"/>
  <c r="F25" i="2"/>
  <c r="F21" i="2"/>
  <c r="F47" i="2"/>
  <c r="F59" i="2"/>
  <c r="I40" i="2"/>
  <c r="K40" i="2" s="1"/>
  <c r="M40" i="2" s="1"/>
  <c r="F40" i="2"/>
  <c r="I53" i="2"/>
  <c r="K53" i="2" s="1"/>
  <c r="M53" i="2" s="1"/>
  <c r="F53" i="2"/>
  <c r="F45" i="2"/>
  <c r="F57" i="2"/>
  <c r="I36" i="2"/>
  <c r="K36" i="2" s="1"/>
  <c r="M36" i="2" s="1"/>
  <c r="F36" i="2"/>
  <c r="I24" i="2"/>
  <c r="K24" i="2" s="1"/>
  <c r="M24" i="2" s="1"/>
  <c r="F24" i="2"/>
  <c r="I51" i="2"/>
  <c r="K51" i="2" s="1"/>
  <c r="M51" i="2" s="1"/>
  <c r="F51" i="2"/>
  <c r="I35" i="2"/>
  <c r="K35" i="2" s="1"/>
  <c r="M35" i="2" s="1"/>
  <c r="F35" i="2"/>
  <c r="I30" i="2"/>
  <c r="K30" i="2" s="1"/>
  <c r="M30" i="2" s="1"/>
  <c r="F30" i="2"/>
  <c r="I22" i="2"/>
  <c r="K22" i="2" s="1"/>
  <c r="M22" i="2" s="1"/>
  <c r="F22" i="2"/>
  <c r="I50" i="2"/>
  <c r="K50" i="2" s="1"/>
  <c r="M50" i="2" s="1"/>
  <c r="F50" i="2"/>
  <c r="I55" i="2"/>
  <c r="K55" i="2" s="1"/>
  <c r="M55" i="2" s="1"/>
  <c r="F55" i="2"/>
  <c r="I33" i="2"/>
  <c r="K33" i="2" s="1"/>
  <c r="M33" i="2" s="1"/>
  <c r="F33" i="2"/>
  <c r="F48" i="2"/>
  <c r="F60" i="2"/>
  <c r="I23" i="2"/>
  <c r="K23" i="2" s="1"/>
  <c r="M23" i="2" s="1"/>
  <c r="F23" i="2"/>
  <c r="F46" i="2"/>
  <c r="F58" i="2"/>
  <c r="I28" i="2"/>
  <c r="K28" i="2" s="1"/>
  <c r="M28" i="2" s="1"/>
  <c r="F28" i="2"/>
  <c r="I29" i="2"/>
  <c r="K29" i="2" s="1"/>
  <c r="M29" i="2" s="1"/>
  <c r="F29" i="2"/>
  <c r="I42" i="2"/>
  <c r="K42" i="2" s="1"/>
  <c r="M42" i="2" s="1"/>
  <c r="F42" i="2"/>
  <c r="I52" i="2"/>
  <c r="K52" i="2" s="1"/>
  <c r="M52" i="2" s="1"/>
  <c r="F52" i="2"/>
  <c r="I44" i="2"/>
  <c r="K44" i="2" s="1"/>
  <c r="M44" i="2" s="1"/>
  <c r="F44" i="2"/>
  <c r="I41" i="2"/>
  <c r="K41" i="2" s="1"/>
  <c r="M41" i="2" s="1"/>
  <c r="F41" i="2"/>
  <c r="I34" i="2"/>
  <c r="K34" i="2" s="1"/>
  <c r="M34" i="2" s="1"/>
  <c r="F34" i="2"/>
  <c r="I43" i="2"/>
  <c r="K43" i="2" s="1"/>
  <c r="M43" i="2" s="1"/>
  <c r="F43" i="2"/>
  <c r="I37" i="2"/>
  <c r="K37" i="2" s="1"/>
  <c r="M37" i="2" s="1"/>
  <c r="F37" i="2"/>
  <c r="I27" i="2"/>
  <c r="K27" i="2" s="1"/>
  <c r="M27" i="2" s="1"/>
  <c r="F27" i="2"/>
  <c r="I54" i="2"/>
  <c r="K54" i="2" s="1"/>
  <c r="M54" i="2" s="1"/>
  <c r="F54" i="2"/>
  <c r="I26" i="2"/>
  <c r="K26" i="2" s="1"/>
  <c r="M26" i="2" s="1"/>
  <c r="F26" i="2"/>
  <c r="I31" i="2"/>
  <c r="K31" i="2" s="1"/>
  <c r="M31" i="2" s="1"/>
  <c r="F31" i="2"/>
  <c r="G4" i="3" l="1"/>
  <c r="I21" i="2"/>
  <c r="K21" i="2" s="1"/>
  <c r="M21" i="2" s="1"/>
  <c r="M1" i="2" s="1"/>
  <c r="I47" i="2"/>
  <c r="K47" i="2" s="1"/>
  <c r="M47" i="2" s="1"/>
  <c r="I59" i="2"/>
  <c r="K59" i="2" s="1"/>
  <c r="M59" i="2" s="1"/>
  <c r="I46" i="2"/>
  <c r="K46" i="2" s="1"/>
  <c r="M46" i="2" s="1"/>
  <c r="I58" i="2"/>
  <c r="K58" i="2" s="1"/>
  <c r="M58" i="2" s="1"/>
  <c r="I48" i="2"/>
  <c r="K48" i="2" s="1"/>
  <c r="M48" i="2" s="1"/>
  <c r="I60" i="2"/>
  <c r="K60" i="2" s="1"/>
  <c r="M60" i="2" s="1"/>
  <c r="I45" i="2"/>
  <c r="K45" i="2" s="1"/>
  <c r="M45" i="2" s="1"/>
  <c r="I57" i="2"/>
  <c r="K57" i="2" s="1"/>
  <c r="M57" i="2" s="1"/>
  <c r="C5" i="6" l="1"/>
  <c r="D5" i="6" l="1"/>
  <c r="D13" i="6" s="1"/>
  <c r="E5" i="6"/>
  <c r="F5" i="6" s="1"/>
  <c r="F13" i="6" s="1"/>
  <c r="G3"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<sst xmlns="http://schemas.openxmlformats.org/spreadsheetml/2006/main" count="632" uniqueCount="47">
  <si>
    <t>Part Number</t>
  </si>
  <si>
    <t>Quantity</t>
  </si>
  <si>
    <t>Description</t>
  </si>
  <si>
    <t>Level</t>
  </si>
  <si>
    <t>Unit Price
(ZAR)</t>
  </si>
  <si>
    <t>Source</t>
  </si>
  <si>
    <t>Total Price
(ZAR)</t>
  </si>
  <si>
    <t>WinCC OA Licenses</t>
  </si>
  <si>
    <t>RIO Tool</t>
  </si>
  <si>
    <t>RIO</t>
  </si>
  <si>
    <t>PLC</t>
  </si>
  <si>
    <t xml:space="preserve">Section </t>
  </si>
  <si>
    <t>PLC-Panel</t>
  </si>
  <si>
    <t>PLC-Free Issue</t>
  </si>
  <si>
    <t>RIO - Panel</t>
  </si>
  <si>
    <t>RIO - Free Issue</t>
  </si>
  <si>
    <t>WinCCOA License</t>
  </si>
  <si>
    <t>WinCC OA Hardware</t>
  </si>
  <si>
    <t>Total Price
(USD)</t>
  </si>
  <si>
    <t>ROE</t>
  </si>
  <si>
    <t>Monthly escallation</t>
  </si>
  <si>
    <t>Number of months to escalate</t>
  </si>
  <si>
    <t>Unit Price
(USD)</t>
  </si>
  <si>
    <t>Total Price
After Escalation
(USD)</t>
  </si>
  <si>
    <t>Unit Price
After Escalation
(USD)</t>
  </si>
  <si>
    <t>Price
After Escalation
(USD)</t>
  </si>
  <si>
    <t>Price
(USD)</t>
  </si>
  <si>
    <t>Price
(ZAR)</t>
  </si>
  <si>
    <t>Siemens OA Tool</t>
  </si>
  <si>
    <t>Pricelist from Ritesh</t>
  </si>
  <si>
    <t>Price
After Escalation
(ZAR)</t>
  </si>
  <si>
    <t>Conveyors</t>
  </si>
  <si>
    <t>MCC Switches</t>
  </si>
  <si>
    <t>Notes</t>
  </si>
  <si>
    <t>Electrical Scope</t>
  </si>
  <si>
    <t>Control Room</t>
  </si>
  <si>
    <t>CT System Quote</t>
  </si>
  <si>
    <t>Apron dribble feeder Acces both sides</t>
  </si>
  <si>
    <t>Sacrifcial Conveyor Access both sides</t>
  </si>
  <si>
    <t>Mill feed Conveyor Access Both sides</t>
  </si>
  <si>
    <t>Sizing Screen Feed Conveyor</t>
  </si>
  <si>
    <t>Secondary Crusher Feed Conveyor</t>
  </si>
  <si>
    <t>Quote from Ritesh</t>
  </si>
  <si>
    <t>SCADA</t>
  </si>
  <si>
    <t>Page</t>
  </si>
  <si>
    <t>Index</t>
  </si>
  <si>
    <t>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</si>
</sst>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R&quot;* #,##0.00_-;\-&quot;R&quot;* #,##0.00_-;_-&quot;R&quot;* &quot;-&quot;??_-;_-@_-"/>
    <numFmt numFmtId="164" formatCode="&quot;R&quot;#,##0.00"/>
    <numFmt numFmtId="165" formatCode="0.0%"/>
    <numFmt numFmtId="166" formatCode="[$$-409]#,##0.00"/>
  </numFmts>
  <fonts count="3" x14ac:knownFonts="1">
    <font>
      <sz val="11"/>
      <color theme="1"/>
      <name val="Calibri"/>
      <family val="2"/>
      <scheme val="minor"/>
    </font>
    <font>
      <b/>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3" tint="0.59999389629810485"/>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0" borderId="0" xfId="0" applyAlignment="1">
      <alignment wrapText="1"/>
    </xf>
    <xf numFmtId="164" fontId="0" fillId="0" borderId="0" xfId="0" applyNumberFormat="1"/>
    <xf numFmtId="164" fontId="0" fillId="0" borderId="0" xfId="0" applyNumberFormat="1" applyAlignment="1">
      <alignment horizontal="right"/>
    </xf>
    <xf numFmtId="0" fontId="0" fillId="2" borderId="0" xfId="0" applyFill="1"/>
    <xf numFmtId="0" fontId="0" fillId="2" borderId="0" xfId="0" applyFill="1" applyAlignment="1">
      <alignment horizontal="center"/>
    </xf>
    <xf numFmtId="0" fontId="0" fillId="2" borderId="0" xfId="0" applyFill="1" applyAlignment="1">
      <alignment wrapText="1"/>
    </xf>
    <xf numFmtId="164" fontId="0" fillId="2" borderId="0" xfId="0" applyNumberFormat="1" applyFill="1" applyAlignment="1">
      <alignment horizontal="right" wrapText="1"/>
    </xf>
    <xf numFmtId="0" fontId="0" fillId="3" borderId="0" xfId="0" applyFill="1"/>
    <xf numFmtId="0" fontId="0" fillId="4" borderId="0" xfId="0" applyFill="1"/>
    <xf numFmtId="0" fontId="0" fillId="2" borderId="0" xfId="0" applyFill="1" applyAlignment="1">
      <alignment horizontal="left" wrapText="1"/>
    </xf>
    <xf numFmtId="0" fontId="0" fillId="2" borderId="0" xfId="0" applyFill="1" applyAlignment="1">
      <alignment horizontal="right"/>
    </xf>
    <xf numFmtId="164" fontId="0" fillId="2" borderId="1" xfId="0" applyNumberFormat="1" applyFill="1" applyBorder="1" applyAlignment="1">
      <alignment horizontal="right" wrapText="1"/>
    </xf>
    <xf numFmtId="164" fontId="1" fillId="2" borderId="2" xfId="0" applyNumberFormat="1" applyFont="1" applyFill="1" applyBorder="1" applyAlignment="1">
      <alignment horizontal="right" wrapText="1"/>
    </xf>
    <xf numFmtId="164" fontId="0" fillId="2" borderId="1" xfId="0" applyNumberFormat="1" applyFill="1" applyBorder="1" applyAlignment="1">
      <alignment horizontal="center" wrapText="1"/>
    </xf>
    <xf numFmtId="0" fontId="0" fillId="0" borderId="3" xfId="0" applyBorder="1"/>
    <xf numFmtId="164" fontId="0" fillId="0" borderId="3" xfId="0" applyNumberFormat="1" applyBorder="1"/>
    <xf numFmtId="0" fontId="0" fillId="2" borderId="3" xfId="0" applyFill="1" applyBorder="1"/>
    <xf numFmtId="165" fontId="0" fillId="0" borderId="0" xfId="0" applyNumberFormat="1"/>
    <xf numFmtId="166" fontId="0" fillId="0" borderId="0" xfId="0" applyNumberFormat="1"/>
    <xf numFmtId="166" fontId="0" fillId="0" borderId="3" xfId="0" applyNumberFormat="1" applyBorder="1"/>
    <xf numFmtId="166" fontId="0" fillId="2" borderId="0" xfId="0" applyNumberFormat="1" applyFill="1" applyAlignment="1">
      <alignment horizontal="right" wrapText="1"/>
    </xf>
    <xf numFmtId="166" fontId="0" fillId="2" borderId="3" xfId="0" applyNumberFormat="1" applyFill="1" applyBorder="1" applyAlignment="1">
      <alignment wrapText="1"/>
    </xf>
    <xf numFmtId="0" fontId="0" fillId="2" borderId="3" xfId="0" applyFill="1" applyBorder="1" applyAlignment="1">
      <alignment wrapText="1"/>
    </xf>
    <xf numFmtId="164" fontId="0" fillId="2" borderId="0" xfId="0" applyNumberFormat="1" applyFill="1" applyAlignment="1">
      <alignment horizontal="center" wrapText="1"/>
    </xf>
    <xf numFmtId="166" fontId="0" fillId="2" borderId="0" xfId="0" applyNumberFormat="1" applyFill="1" applyAlignment="1">
      <alignment horizontal="center" wrapText="1"/>
    </xf>
    <xf numFmtId="164" fontId="2" fillId="2" borderId="0" xfId="0" applyNumberFormat="1" applyFont="1" applyFill="1"/>
    <xf numFmtId="166" fontId="2" fillId="2" borderId="0" xfId="0" applyNumberFormat="1" applyFont="1" applyFill="1"/>
    <xf numFmtId="44" fontId="0" fillId="2" borderId="0" xfId="0" applyNumberFormat="1" applyFill="1" applyAlignment="1">
      <alignment horizontal="right" wrapText="1"/>
    </xf>
    <xf numFmtId="44" fontId="1" fillId="2" borderId="2" xfId="0" applyNumberFormat="1" applyFont="1" applyFill="1" applyBorder="1" applyAlignment="1">
      <alignment horizontal="right" wrapText="1"/>
    </xf>
    <xf numFmtId="44" fontId="0" fillId="2" borderId="1" xfId="0" applyNumberFormat="1" applyFill="1" applyBorder="1" applyAlignment="1">
      <alignment horizontal="right" wrapText="1"/>
    </xf>
    <xf numFmtId="44" fontId="0" fillId="0" borderId="0" xfId="0" applyNumberFormat="1" applyAlignment="1">
      <alignment horizontal="right"/>
    </xf>
    <xf numFmtId="164" fontId="0" fillId="2" borderId="0" xfId="0" applyNumberFormat="1" applyFill="1" applyAlignment="1">
      <alignment horizontal="right"/>
    </xf>
    <xf numFmtId="0" fontId="0" fillId="0" borderId="0" xfId="0" applyAlignment="1">
      <alignment horizontal="center" wrapText="1"/>
    </xf>
    <xf numFmtId="164" fontId="0" fillId="0" borderId="0" xfId="0" applyNumberFormat="1" applyAlignment="1">
      <alignment horizontal="center"/>
    </xf>
    <xf numFmtId="164" fontId="2" fillId="2" borderId="0" xfId="0" applyNumberFormat="1" applyFont="1" applyFill="1" applyAlignment="1">
      <alignment horizontal="center" wrapText="1"/>
    </xf>
    <xf numFmtId="166" fontId="2" fillId="2" borderId="0" xfId="0" applyNumberFormat="1" applyFont="1" applyFill="1" applyAlignment="1">
      <alignment horizontal="center" wrapText="1"/>
    </xf>
    <xf numFmtId="0" fontId="0" fillId="2" borderId="0" xfId="0" applyFill="1" applyAlignment="1">
      <alignment wrapText="1"/>
    </xf>
    <xf numFmtId="164" fontId="0" fillId="2" borderId="0" xfId="0" applyNumberFormat="1" applyFill="1" applyAlignment="1">
      <alignment horizontal="center" wrapText="1"/>
    </xf>
    <xf numFmtId="166" fontId="0" fillId="2" borderId="0" xfId="0" applyNumberFormat="1" applyFill="1" applyAlignment="1">
      <alignment horizontal="center" wrapText="1"/>
    </xf>
    <xf numFmtId="166" fontId="0" fillId="2" borderId="0" xfId="0" applyNumberFormat="1" applyFill="1" applyAlignment="1">
      <alignment horizontal="right" wrapText="1"/>
    </xf>
    <xf numFmtId="0" fontId="0" fillId="5" borderId="0" xfId="0" applyFill="1"/>
    <xf numFmtId="0" fontId="0" fillId="2" borderId="0" xfId="0" applyFill="1"/>
    <xf numFmtId="0" fontId="0" fillId="2" borderId="0" xfId="0" applyFill="1" applyAlignment="1">
      <alignment horizontal="center"/>
    </xf>
    <xf numFmtId="164" fontId="0" fillId="0" borderId="0" xfId="0" applyNumberFormat="1" applyAlignment="1">
      <alignment wrapText="1"/>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_DRA\Projects\Kabanga-Kahama\Kabanga\BOQ\RIO%20&amp;%20PLC\RIO%20Design%20tool%20-%20Kabanga%20Conc%20V1.xlsm" TargetMode="External"/><Relationship Id="rId1" Type="http://schemas.openxmlformats.org/officeDocument/2006/relationships/externalLinkPath" Target="RIO%20&amp;%20PLC/RIO%20Design%20tool%20-%20Kabanga%20Conc%20V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CCOA%20Licenses/WinCC%20OA%20Licenses%20BOQ%20From%20Too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inCCOA%20Licenses/WinCC%20OA%20Licenses%20PriceLis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inCCOA%20Licenses/WinCC%20OA%20Licenses%20BOQ%20Extr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_DRA\Projects\Kabanga-Kahama\Kabanga\BOQ\SCADA%20Hardware\SCADA%20Hardware.xlsx" TargetMode="External"/><Relationship Id="rId1" Type="http://schemas.openxmlformats.org/officeDocument/2006/relationships/externalLinkPath" Target="SCADA%20Hardware/SCADA%20Hardw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straints"/>
      <sheetName val="Part Numbers"/>
      <sheetName val="Typical Counts"/>
      <sheetName val="Areas"/>
      <sheetName val="RIO TYPES"/>
      <sheetName val="Rios"/>
      <sheetName val="RIO Composition"/>
      <sheetName val="Costing Pivot"/>
      <sheetName val="Costing Pivot for BOQ"/>
      <sheetName val="Kabanga"/>
    </sheetNames>
    <sheetDataSet>
      <sheetData sheetId="0"/>
      <sheetData sheetId="1">
        <row r="1">
          <cell r="B1" t="str">
            <v>Other Part Numbers</v>
          </cell>
        </row>
        <row r="2">
          <cell r="B2" t="str">
            <v>Part Num</v>
          </cell>
          <cell r="C2" t="str">
            <v>Cost (ZAR)</v>
          </cell>
          <cell r="D2" t="str">
            <v>Cost (USD)</v>
          </cell>
          <cell r="E2" t="str">
            <v>Type</v>
          </cell>
          <cell r="F2" t="str">
            <v>Type
Details</v>
          </cell>
          <cell r="G2" t="str">
            <v>Ch</v>
          </cell>
          <cell r="H2" t="str">
            <v>Bits</v>
          </cell>
          <cell r="I2" t="str">
            <v>Notes</v>
          </cell>
          <cell r="J2" t="str">
            <v>Siemens description</v>
          </cell>
        </row>
        <row r="3">
          <cell r="B3" t="str">
            <v>6ES7155-5AA00-0AA0</v>
          </cell>
          <cell r="C3" t="str">
            <v>-</v>
          </cell>
          <cell r="E3" t="str">
            <v>ET200-MP</v>
          </cell>
          <cell r="F3" t="str">
            <v>Normal</v>
          </cell>
          <cell r="I3" t="str">
            <v>Max address space per Unit = 64</v>
          </cell>
          <cell r="J3" t="str">
            <v>SIMATIC ET 200MP PROFINET IO device Interface module IM 155-5 PN BA for ET 200MP electronic modules; up to 12 IO modules; Integrated 2-port switch; RJ45 Shared Device with 2 IO controllers, MRP; FW update; I&amp;M0...3</v>
          </cell>
        </row>
        <row r="4">
          <cell r="B4" t="str">
            <v>6ES7155-5AA00-0AC0</v>
          </cell>
          <cell r="C4">
            <v>12500</v>
          </cell>
          <cell r="E4" t="str">
            <v>ET200-MP</v>
          </cell>
          <cell r="F4" t="str">
            <v>HF</v>
          </cell>
          <cell r="I4" t="str">
            <v>Max address space per Unit = 256</v>
          </cell>
        </row>
        <row r="5">
          <cell r="B5" t="str">
            <v>6GK5206-2BB00-2AC2</v>
          </cell>
          <cell r="C5" t="str">
            <v>-</v>
          </cell>
          <cell r="E5" t="str">
            <v>Scalance</v>
          </cell>
          <cell r="F5" t="str">
            <v>XC206-ST/BFOC</v>
          </cell>
          <cell r="I5" t="str">
            <v>With an A/B RIO, a scalance is added to both Rios even though it is not necessary. This is to keep the standard RIO, standard</v>
          </cell>
          <cell r="J5" t="str">
            <v>SCALANCE XC206-2 manageable Layer 2 IE switch; IEC 62443-4-2 certified; 6x 100 Mbit/s RJ45 ports; 2x 100 Mbit/s ST/BFOC ports; 1x console port; diagnostics LED; redundant power supply; temperature range -40 °C to +70 °C; assembly: DIN rail/S7 mounting rail/wall redundancy functions; office features (RSTP, VLAN,...); PROFINET IO device; Ethernet/IP-compliant C-PLUG slot;</v>
          </cell>
        </row>
        <row r="6">
          <cell r="B6" t="str">
            <v>6GK5206-2BS00-2AC2</v>
          </cell>
          <cell r="C6">
            <v>24900</v>
          </cell>
          <cell r="E6" t="str">
            <v>Scalance</v>
          </cell>
          <cell r="F6" t="str">
            <v>XC206-2SFP</v>
          </cell>
          <cell r="I6" t="str">
            <v>With an A/B RIO, a scalance is added to both Rios even though it is not necessary. This is to keep the standard RIO, standard</v>
          </cell>
          <cell r="J6" t="str">
            <v>SCALANCE XC206-2SFP manageable Layer 2 IE switch; IEC 62443-4-2 certified; 6x 10/100 MBit/s RJ45 ports; 2x 100/1000 Mbit/s SFP; 1x console port; diagnostics LED; redundant power supply; temperature range -40 °C to +70 °C; assembly: DIN rail/S7 mounting rail/wall Office redundancy functions features (RSTP, VLAN,...); PROFINET IO device; Ethernet/IP-compliant; C-plug slot;</v>
          </cell>
        </row>
        <row r="7">
          <cell r="B7" t="str">
            <v>6GK5206-2GS00-2AC2</v>
          </cell>
          <cell r="C7">
            <v>27600</v>
          </cell>
          <cell r="E7" t="str">
            <v>Scalance</v>
          </cell>
          <cell r="F7" t="str">
            <v>XC206-2SFP</v>
          </cell>
          <cell r="I7" t="str">
            <v>With an A/B RIO, a scalance is added to both Rios even though it is not necessary. This is to keep the standard RIO, standard</v>
          </cell>
          <cell r="J7" t="str">
            <v xml:space="preserve">	SCALANCE XC206-2SFP G manageable Layer 2 IE switch; IEC 62443-4-2 certified; 6x 10/100/1000 Mbps RJ45 ports; 2x 1000 Mbps SFP; 1x console port; diagnostics LED; redundant power supply; temperature range -40 °C to +70 °C; assembly: DIN rail/S7 mounting rail/wall; redundancy functions; office features (RSTP, VLAN,...); PROFINET IO device; Ethernet/IP-compliant; C-PLUG slot; IEEE 1588v2 PTP</v>
          </cell>
        </row>
        <row r="8">
          <cell r="B8" t="str">
            <v>6ES7590-1AE80-0AA0</v>
          </cell>
          <cell r="C8">
            <v>754</v>
          </cell>
          <cell r="E8" t="str">
            <v>Rail</v>
          </cell>
          <cell r="F8" t="str">
            <v>19"</v>
          </cell>
          <cell r="J8" t="str">
            <v>SIMATIC S7-1500, mounting rail 482.6 mm (approx. 19 inch); incl. grounding screw, integrated DIN rail for mounting of incidentals such as terminals, automatic circuit breakers and relays</v>
          </cell>
        </row>
        <row r="9">
          <cell r="B9" t="str">
            <v>6ES7592-1AM00-0XB0</v>
          </cell>
          <cell r="C9">
            <v>924</v>
          </cell>
          <cell r="E9" t="str">
            <v>Front Connector</v>
          </cell>
          <cell r="F9" t="str">
            <v>Screw</v>
          </cell>
          <cell r="J9" t="str">
            <v>SIMATIC S7-1500, Front connector Screw-type connection system, 40-pole for 35 mm wide modules incl. 4 potential bridges, and cable ties</v>
          </cell>
        </row>
        <row r="10">
          <cell r="B10" t="str">
            <v>6ES7518-4AP00-0AB0</v>
          </cell>
          <cell r="C10">
            <v>194000</v>
          </cell>
          <cell r="E10" t="str">
            <v>PLC</v>
          </cell>
          <cell r="F10" t="str">
            <v>1518</v>
          </cell>
          <cell r="J10" t="str">
            <v>SIMATIC S7-1500, CPU 1518-4 PN/DP, central processing unit with 6 MB work memory for program and 60 MB for data, 1st interface: PROFINET IRT with 2-port switch, 2nd interface: PROFINET RT, 3rd interface: Ethernet, 4th interface: PROFIBUS, 1 ns bit-performance, SIMATIC Memory Card required</v>
          </cell>
        </row>
        <row r="11">
          <cell r="B11" t="str">
            <v>6ES7590-1AC40-0AA0</v>
          </cell>
          <cell r="C11" t="str">
            <v>-</v>
          </cell>
          <cell r="E11" t="str">
            <v>Rail</v>
          </cell>
          <cell r="F11" t="str">
            <v>9.6"</v>
          </cell>
          <cell r="J11" t="str">
            <v>SIMATIC S7-1500, mounting rail 245 mm (approx. 9.6 inch); incl. grounding screw, integrated DIN rail for mounting of incidentals such as terminals, automatic circuit breakers and relays</v>
          </cell>
        </row>
        <row r="12">
          <cell r="B12" t="str">
            <v>6ES7954-8LT03-0AA0</v>
          </cell>
          <cell r="C12">
            <v>25400</v>
          </cell>
          <cell r="E12" t="str">
            <v>Mem Card</v>
          </cell>
          <cell r="F12" t="str">
            <v>32GB</v>
          </cell>
          <cell r="J12" t="str">
            <v xml:space="preserve">	SIMATIC S7, memory cards for S7-1x 00 CPU, 3, 3V Flash, 32 GB</v>
          </cell>
        </row>
        <row r="13">
          <cell r="B13" t="str">
            <v>6ES7505-0KA00-0AB0</v>
          </cell>
          <cell r="C13">
            <v>5470</v>
          </cell>
          <cell r="E13" t="str">
            <v>PS</v>
          </cell>
          <cell r="F13" t="str">
            <v>PS-25W</v>
          </cell>
          <cell r="J13" t="str">
            <v>SIMATIC S7-1500, System power supply PS 25W 24 V DC, supplies the backplane bus of the S7-1500 with operating voltage</v>
          </cell>
        </row>
        <row r="14">
          <cell r="B14" t="str">
            <v>6GK5991-1AD00-8AA0</v>
          </cell>
          <cell r="C14">
            <v>3660</v>
          </cell>
          <cell r="E14" t="str">
            <v>SFP</v>
          </cell>
          <cell r="F14" t="str">
            <v>Multimode</v>
          </cell>
          <cell r="I14" t="str">
            <v>Can buy 10 pack for cheaper R/unit</v>
          </cell>
          <cell r="J14" t="str">
            <v>SCALANCE X accessory; Plug-in transceiver SFP991-1; 1x 100 Mbit/s LC port, optical; multimode optical up to max. 5 km.</v>
          </cell>
        </row>
        <row r="15">
          <cell r="B15" t="str">
            <v>6GK5991-1AF00-8AA0</v>
          </cell>
          <cell r="C15" t="str">
            <v>-</v>
          </cell>
          <cell r="E15" t="str">
            <v>SFP</v>
          </cell>
          <cell r="F15" t="str">
            <v>SingleMode</v>
          </cell>
          <cell r="I15" t="str">
            <v>Can buy 10 pack for cheaper R/unit</v>
          </cell>
          <cell r="J15" t="str">
            <v>SCALANCE X accessory; SFP991-1LD; 1x 100 Mbit/s LC port, optical; single-mode optical up to max. 26 km</v>
          </cell>
        </row>
        <row r="16">
          <cell r="B16" t="str">
            <v>6EP1333-4BA00</v>
          </cell>
          <cell r="C16">
            <v>3610</v>
          </cell>
          <cell r="E16" t="str">
            <v>PM</v>
          </cell>
          <cell r="F16" t="str">
            <v>8A</v>
          </cell>
          <cell r="J16" t="str">
            <v>SIMATIC PM 1507 24 V/8 A Regulated power supply for SIMATIC S7-1500 input: 120/230 V AC, output: 24 V DC/8 A</v>
          </cell>
        </row>
        <row r="17">
          <cell r="B17" t="str">
            <v>6ES7922-5BF00-0AB0</v>
          </cell>
          <cell r="C17" t="str">
            <v>-</v>
          </cell>
          <cell r="E17" t="str">
            <v>Loom</v>
          </cell>
          <cell r="F17" t="str">
            <v>20 core-5m</v>
          </cell>
          <cell r="J17" t="str">
            <v>Front connector for SIMATIC S7-1500 40 pole (6ES7592-1AM00-0XB0) with 20 single cores 0.5 mm2 (1-20) Core type H05V-K Screw version L = 5.0 m</v>
          </cell>
        </row>
        <row r="18">
          <cell r="B18" t="str">
            <v>6ES7531-7KF00-0AB0</v>
          </cell>
          <cell r="C18">
            <v>15700</v>
          </cell>
          <cell r="E18" t="str">
            <v>I/O</v>
          </cell>
          <cell r="F18" t="str">
            <v>AI</v>
          </cell>
          <cell r="G18">
            <v>8</v>
          </cell>
          <cell r="H18">
            <v>16</v>
          </cell>
        </row>
        <row r="19">
          <cell r="B19" t="str">
            <v>6ES7532-5HF00-0AB0</v>
          </cell>
          <cell r="C19">
            <v>19100</v>
          </cell>
          <cell r="E19" t="str">
            <v>I/O</v>
          </cell>
          <cell r="F19" t="str">
            <v>AO</v>
          </cell>
          <cell r="G19">
            <v>8</v>
          </cell>
          <cell r="H19">
            <v>16</v>
          </cell>
        </row>
        <row r="20">
          <cell r="B20" t="str">
            <v>6ES7521-1BH00-0AB0</v>
          </cell>
          <cell r="C20">
            <v>5200</v>
          </cell>
          <cell r="E20" t="str">
            <v>I/O</v>
          </cell>
          <cell r="F20" t="str">
            <v>DI</v>
          </cell>
          <cell r="G20">
            <v>16</v>
          </cell>
          <cell r="H20">
            <v>2</v>
          </cell>
        </row>
        <row r="21">
          <cell r="B21" t="str">
            <v>6ES7522-1BH01-0AB0</v>
          </cell>
          <cell r="C21">
            <v>5540</v>
          </cell>
          <cell r="E21" t="str">
            <v>I/O</v>
          </cell>
          <cell r="F21" t="str">
            <v>DO</v>
          </cell>
          <cell r="G21">
            <v>16</v>
          </cell>
          <cell r="H21">
            <v>2</v>
          </cell>
        </row>
        <row r="22">
          <cell r="B22" t="str">
            <v>6ES7522-1BL01-0AB0</v>
          </cell>
          <cell r="C22" t="str">
            <v>-</v>
          </cell>
          <cell r="E22" t="str">
            <v>I/O</v>
          </cell>
          <cell r="F22" t="str">
            <v>DO</v>
          </cell>
          <cell r="G22">
            <v>32</v>
          </cell>
          <cell r="H22">
            <v>4</v>
          </cell>
        </row>
        <row r="23">
          <cell r="B23" t="str">
            <v>6ES7134-6GF00-0AA1</v>
          </cell>
          <cell r="C23">
            <v>5770</v>
          </cell>
          <cell r="E23" t="str">
            <v>I/O</v>
          </cell>
          <cell r="F23" t="str">
            <v>AI</v>
          </cell>
          <cell r="G23">
            <v>8</v>
          </cell>
          <cell r="H23">
            <v>16</v>
          </cell>
        </row>
        <row r="24">
          <cell r="B24" t="str">
            <v>6ES7135-6HD00-0BA1</v>
          </cell>
          <cell r="C24">
            <v>5540</v>
          </cell>
          <cell r="E24" t="str">
            <v>I/O</v>
          </cell>
          <cell r="F24" t="str">
            <v>AO</v>
          </cell>
          <cell r="G24">
            <v>4</v>
          </cell>
          <cell r="H24">
            <v>8</v>
          </cell>
        </row>
        <row r="25">
          <cell r="B25" t="str">
            <v>6ES7131-6BH01-0BA0</v>
          </cell>
          <cell r="C25">
            <v>2160</v>
          </cell>
          <cell r="E25" t="str">
            <v>I/O</v>
          </cell>
          <cell r="F25" t="str">
            <v>DI</v>
          </cell>
          <cell r="G25">
            <v>16</v>
          </cell>
          <cell r="H25">
            <v>2</v>
          </cell>
        </row>
        <row r="26">
          <cell r="B26" t="str">
            <v>6ES7132-6BH01-0BA0</v>
          </cell>
          <cell r="C26">
            <v>2510</v>
          </cell>
          <cell r="E26" t="str">
            <v>I/O</v>
          </cell>
          <cell r="F26" t="str">
            <v>DO</v>
          </cell>
          <cell r="G26">
            <v>16</v>
          </cell>
          <cell r="H26">
            <v>2</v>
          </cell>
        </row>
        <row r="27">
          <cell r="B27" t="str">
            <v>6ES7590-1AF30-0AA0</v>
          </cell>
          <cell r="C27">
            <v>924</v>
          </cell>
          <cell r="E27" t="str">
            <v>Rail</v>
          </cell>
          <cell r="F27" t="str">
            <v>20.9"</v>
          </cell>
          <cell r="J27" t="str">
            <v>SIMATIC S7-1500, mounting rail 530 mm (approx. 20.9 inch); incl. grounding screw, integrated DIN rail for mounting of incidentals such as terminals, automatic circuit breakers and relays</v>
          </cell>
        </row>
        <row r="28">
          <cell r="B28" t="str">
            <v>6EP4348-7RB00-0AX0</v>
          </cell>
          <cell r="C28">
            <v>3930</v>
          </cell>
          <cell r="E28" t="str">
            <v>PSU</v>
          </cell>
          <cell r="F28" t="str">
            <v>Sitop Red 80A</v>
          </cell>
          <cell r="J28" t="str">
            <v>SITOP RED1200 redundancy module input/output: DC 24/48V/80 A Suitable for decoupling two SITOP power supplies with maximal per 40 A output current</v>
          </cell>
        </row>
        <row r="29">
          <cell r="B29" t="str">
            <v>6EP3437-7SB00-3AX0</v>
          </cell>
          <cell r="C29">
            <v>6750</v>
          </cell>
          <cell r="E29" t="str">
            <v>PSU</v>
          </cell>
          <cell r="F29" t="str">
            <v>Sitop 40A</v>
          </cell>
          <cell r="J29" t="str">
            <v>SITOP PSU6200 24 V/40 A stabilized power supply input: 400 - 500 V AC output: 24 V DC/40 A with diagnostic interface</v>
          </cell>
        </row>
        <row r="30">
          <cell r="B30" t="str">
            <v>6GK5991-1AF00-8GA0</v>
          </cell>
          <cell r="C30">
            <v>8190</v>
          </cell>
          <cell r="E30" t="str">
            <v>SCALANCE</v>
          </cell>
          <cell r="F30" t="str">
            <v>SFP-Single Mode</v>
          </cell>
          <cell r="J30" t="str">
            <v>SCALANCE X accessory; Active plug-in transceiver SFP991-1LD A; 1x 100 Mbit/s LC port, optical; single-mode optical up to max. 26 km</v>
          </cell>
        </row>
        <row r="31">
          <cell r="B31" t="str">
            <v>6ES5710-8MA11</v>
          </cell>
          <cell r="C31">
            <v>754</v>
          </cell>
          <cell r="E31" t="str">
            <v>Rail</v>
          </cell>
          <cell r="F31" t="str">
            <v>483mm</v>
          </cell>
          <cell r="J31" t="str">
            <v>SIMATIC, Standard mounting rail 35mm, Length 483 mm for 19" cabinet</v>
          </cell>
        </row>
        <row r="32">
          <cell r="B32" t="str">
            <v>6ES7155-6AU01-0CN0</v>
          </cell>
          <cell r="C32">
            <v>7270</v>
          </cell>
          <cell r="E32" t="str">
            <v>ET200-SP</v>
          </cell>
          <cell r="F32" t="str">
            <v>HF</v>
          </cell>
          <cell r="J32" t="str">
            <v>SIMATIC ET 200SP, PROFINET, 2-port interface module IM 155-6PN/2 High Feature, 1 slot for BusAdapter, max. 64 I/O modules and 16 ET 200AL modules, S2 redundancy, multi-hotswap, 0.25 ms, isochronous mode, optional PN strain relief, including server module</v>
          </cell>
        </row>
        <row r="33">
          <cell r="B33" t="str">
            <v>6ES7193-6AG50-0AA0</v>
          </cell>
          <cell r="C33">
            <v>10500</v>
          </cell>
          <cell r="E33" t="str">
            <v>Bus Adapter</v>
          </cell>
          <cell r="F33" t="str">
            <v>Single Mode</v>
          </cell>
          <cell r="J33" t="str">
            <v>SIMATIC BusAdapter BA 2xLC-LD 2x LC-LD port, for single-mode fiber-optic cable, up to 20 km</v>
          </cell>
        </row>
        <row r="34">
          <cell r="B34" t="str">
            <v>6ES7193-6BP20-0DA0</v>
          </cell>
          <cell r="C34">
            <v>800</v>
          </cell>
          <cell r="E34" t="str">
            <v>Base Unit</v>
          </cell>
          <cell r="F34" t="str">
            <v>New Load</v>
          </cell>
          <cell r="J34" t="str">
            <v>SIMATIC ET 200SP, BaseUnit BU15-P16+A10+2D, BU type A0, Push-in terminals, with 10 AUX terminals, New load group, WxH: 15 mmx141 mm</v>
          </cell>
        </row>
        <row r="35">
          <cell r="B35" t="str">
            <v>6ES7193-6BP20-0BA0</v>
          </cell>
          <cell r="C35">
            <v>508</v>
          </cell>
          <cell r="E35" t="str">
            <v>Base Unit</v>
          </cell>
          <cell r="F35" t="str">
            <v>Bridge</v>
          </cell>
          <cell r="J35" t="str">
            <v>SIMATIC ET 200SP, BaseUnit BU15-P16+A10+2B, BU type A0, Push-in terminals, with 10 AUX terminals, bridged to the left, WxH: 15 mmx141 mm</v>
          </cell>
        </row>
        <row r="36">
          <cell r="C36">
            <v>0</v>
          </cell>
        </row>
        <row r="37">
          <cell r="C37">
            <v>0</v>
          </cell>
        </row>
        <row r="38">
          <cell r="C38">
            <v>0</v>
          </cell>
        </row>
        <row r="39">
          <cell r="C39">
            <v>0</v>
          </cell>
        </row>
        <row r="40">
          <cell r="C40">
            <v>0</v>
          </cell>
        </row>
        <row r="41">
          <cell r="C41">
            <v>0</v>
          </cell>
        </row>
        <row r="42">
          <cell r="C42">
            <v>0</v>
          </cell>
        </row>
        <row r="43">
          <cell r="C43">
            <v>0</v>
          </cell>
        </row>
        <row r="44">
          <cell r="C44">
            <v>0</v>
          </cell>
        </row>
        <row r="45">
          <cell r="C45">
            <v>0</v>
          </cell>
        </row>
        <row r="46">
          <cell r="C46">
            <v>0</v>
          </cell>
        </row>
        <row r="47">
          <cell r="C47">
            <v>0</v>
          </cell>
        </row>
        <row r="48">
          <cell r="C48">
            <v>0</v>
          </cell>
        </row>
        <row r="49">
          <cell r="C49">
            <v>0</v>
          </cell>
        </row>
        <row r="50">
          <cell r="C50">
            <v>0</v>
          </cell>
        </row>
        <row r="51">
          <cell r="C51">
            <v>0</v>
          </cell>
        </row>
        <row r="52">
          <cell r="C52">
            <v>0</v>
          </cell>
        </row>
        <row r="53">
          <cell r="C53">
            <v>0</v>
          </cell>
        </row>
        <row r="54">
          <cell r="C54">
            <v>0</v>
          </cell>
        </row>
        <row r="55">
          <cell r="C55">
            <v>0</v>
          </cell>
        </row>
        <row r="56">
          <cell r="C56">
            <v>0</v>
          </cell>
        </row>
        <row r="57">
          <cell r="C57">
            <v>0</v>
          </cell>
        </row>
        <row r="58">
          <cell r="C58">
            <v>0</v>
          </cell>
        </row>
        <row r="59">
          <cell r="C59">
            <v>0</v>
          </cell>
        </row>
        <row r="60">
          <cell r="C60">
            <v>0</v>
          </cell>
        </row>
        <row r="61">
          <cell r="C61">
            <v>0</v>
          </cell>
        </row>
        <row r="62">
          <cell r="C62">
            <v>0</v>
          </cell>
        </row>
        <row r="63">
          <cell r="C63">
            <v>0</v>
          </cell>
        </row>
        <row r="64">
          <cell r="C64">
            <v>0</v>
          </cell>
        </row>
        <row r="65">
          <cell r="C65">
            <v>0</v>
          </cell>
        </row>
        <row r="66">
          <cell r="C66">
            <v>0</v>
          </cell>
        </row>
        <row r="67">
          <cell r="C67">
            <v>0</v>
          </cell>
        </row>
        <row r="68">
          <cell r="C68">
            <v>0</v>
          </cell>
        </row>
        <row r="69">
          <cell r="C69">
            <v>0</v>
          </cell>
        </row>
        <row r="70">
          <cell r="C70">
            <v>0</v>
          </cell>
        </row>
        <row r="71">
          <cell r="C71">
            <v>0</v>
          </cell>
        </row>
        <row r="72">
          <cell r="C72">
            <v>0</v>
          </cell>
        </row>
        <row r="73">
          <cell r="C73">
            <v>0</v>
          </cell>
        </row>
        <row r="74">
          <cell r="C74">
            <v>0</v>
          </cell>
        </row>
        <row r="75">
          <cell r="C75">
            <v>0</v>
          </cell>
        </row>
        <row r="76">
          <cell r="C76">
            <v>0</v>
          </cell>
        </row>
        <row r="77">
          <cell r="C77">
            <v>0</v>
          </cell>
        </row>
        <row r="78">
          <cell r="C78">
            <v>0</v>
          </cell>
        </row>
        <row r="79">
          <cell r="C79">
            <v>0</v>
          </cell>
        </row>
        <row r="80">
          <cell r="C80">
            <v>0</v>
          </cell>
        </row>
        <row r="81">
          <cell r="C81">
            <v>0</v>
          </cell>
        </row>
        <row r="82">
          <cell r="C82">
            <v>0</v>
          </cell>
        </row>
        <row r="83">
          <cell r="C83">
            <v>0</v>
          </cell>
        </row>
        <row r="84">
          <cell r="C84">
            <v>0</v>
          </cell>
        </row>
        <row r="85">
          <cell r="C85">
            <v>0</v>
          </cell>
        </row>
        <row r="86">
          <cell r="C86">
            <v>0</v>
          </cell>
        </row>
        <row r="87">
          <cell r="C87">
            <v>0</v>
          </cell>
        </row>
        <row r="88">
          <cell r="C88">
            <v>0</v>
          </cell>
        </row>
        <row r="89">
          <cell r="C89">
            <v>0</v>
          </cell>
        </row>
        <row r="90">
          <cell r="C90">
            <v>0</v>
          </cell>
        </row>
        <row r="91">
          <cell r="C91">
            <v>0</v>
          </cell>
        </row>
        <row r="92">
          <cell r="C92">
            <v>0</v>
          </cell>
        </row>
        <row r="93">
          <cell r="C93">
            <v>0</v>
          </cell>
        </row>
        <row r="94">
          <cell r="C94">
            <v>0</v>
          </cell>
        </row>
        <row r="95">
          <cell r="C95">
            <v>0</v>
          </cell>
        </row>
        <row r="96">
          <cell r="C96">
            <v>0</v>
          </cell>
        </row>
        <row r="97">
          <cell r="C97">
            <v>0</v>
          </cell>
        </row>
        <row r="98">
          <cell r="C98">
            <v>0</v>
          </cell>
        </row>
        <row r="99">
          <cell r="C99">
            <v>0</v>
          </cell>
        </row>
      </sheetData>
      <sheetData sheetId="2"/>
      <sheetData sheetId="3"/>
      <sheetData sheetId="4"/>
      <sheetData sheetId="5"/>
      <sheetData sheetId="6">
        <row r="2">
          <cell r="J2">
            <v>5768210</v>
          </cell>
        </row>
      </sheetData>
      <sheetData sheetId="7"/>
      <sheetData sheetId="8">
        <row r="3">
          <cell r="C3" t="str">
            <v>Row Labels</v>
          </cell>
          <cell r="D3" t="str">
            <v>Sum of Total Price in Plant</v>
          </cell>
          <cell r="E3" t="str">
            <v>Sum of Qty In Plant</v>
          </cell>
        </row>
        <row r="4">
          <cell r="B4" t="str">
            <v>Sitop 40A</v>
          </cell>
          <cell r="C4" t="str">
            <v>6EP3437-7SB00-3AX0</v>
          </cell>
          <cell r="D4">
            <v>972000</v>
          </cell>
          <cell r="E4">
            <v>144</v>
          </cell>
        </row>
        <row r="5">
          <cell r="B5" t="str">
            <v>Sitop Red 80A</v>
          </cell>
          <cell r="C5" t="str">
            <v>6EP4348-7RB00-0AX0</v>
          </cell>
          <cell r="D5">
            <v>282960</v>
          </cell>
          <cell r="E5">
            <v>72</v>
          </cell>
        </row>
        <row r="6">
          <cell r="B6" t="str">
            <v>483mm</v>
          </cell>
          <cell r="C6" t="str">
            <v>6ES5710-8MA11</v>
          </cell>
          <cell r="D6">
            <v>0</v>
          </cell>
          <cell r="E6">
            <v>0</v>
          </cell>
        </row>
        <row r="7">
          <cell r="B7" t="str">
            <v>DI</v>
          </cell>
          <cell r="C7" t="str">
            <v>6ES7131-6BH01-0BA0</v>
          </cell>
          <cell r="D7">
            <v>406080</v>
          </cell>
          <cell r="E7">
            <v>188</v>
          </cell>
        </row>
        <row r="8">
          <cell r="B8" t="str">
            <v>DO</v>
          </cell>
          <cell r="C8" t="str">
            <v>6ES7132-6BH01-0BA0</v>
          </cell>
          <cell r="D8">
            <v>271080</v>
          </cell>
          <cell r="E8">
            <v>108</v>
          </cell>
        </row>
        <row r="9">
          <cell r="B9" t="str">
            <v>AI</v>
          </cell>
          <cell r="C9" t="str">
            <v>6ES7134-6GF00-0AA1</v>
          </cell>
          <cell r="D9">
            <v>1055910</v>
          </cell>
          <cell r="E9">
            <v>183</v>
          </cell>
        </row>
        <row r="10">
          <cell r="B10" t="str">
            <v>AO</v>
          </cell>
          <cell r="C10" t="str">
            <v>6ES7135-6HD00-0BA1</v>
          </cell>
          <cell r="D10">
            <v>1074760</v>
          </cell>
          <cell r="E10">
            <v>194</v>
          </cell>
        </row>
        <row r="11">
          <cell r="B11" t="str">
            <v>HF</v>
          </cell>
          <cell r="C11" t="str">
            <v>6ES7155-5AA00-0AC0</v>
          </cell>
          <cell r="D11">
            <v>0</v>
          </cell>
          <cell r="E11">
            <v>0</v>
          </cell>
        </row>
        <row r="12">
          <cell r="B12" t="str">
            <v>HF</v>
          </cell>
          <cell r="C12" t="str">
            <v>6ES7155-6AU01-0CN0</v>
          </cell>
          <cell r="D12">
            <v>523440</v>
          </cell>
          <cell r="E12">
            <v>72</v>
          </cell>
        </row>
        <row r="13">
          <cell r="B13" t="str">
            <v>Single Mode</v>
          </cell>
          <cell r="C13" t="str">
            <v>6ES7193-6AG50-0AA0</v>
          </cell>
          <cell r="D13">
            <v>756000</v>
          </cell>
          <cell r="E13">
            <v>72</v>
          </cell>
        </row>
        <row r="14">
          <cell r="B14" t="str">
            <v>Bridge</v>
          </cell>
          <cell r="C14" t="str">
            <v>6ES7193-6BP20-0BA0</v>
          </cell>
          <cell r="D14">
            <v>195580</v>
          </cell>
          <cell r="E14">
            <v>385</v>
          </cell>
        </row>
        <row r="15">
          <cell r="B15" t="str">
            <v>New Load</v>
          </cell>
          <cell r="C15" t="str">
            <v>6ES7193-6BP20-0DA0</v>
          </cell>
          <cell r="D15">
            <v>230400</v>
          </cell>
          <cell r="E15">
            <v>288</v>
          </cell>
        </row>
        <row r="16">
          <cell r="B16" t="str">
            <v>PS-25W</v>
          </cell>
          <cell r="C16" t="str">
            <v>6ES7505-0KA00-0AB0</v>
          </cell>
          <cell r="D16">
            <v>0</v>
          </cell>
          <cell r="E16">
            <v>0</v>
          </cell>
        </row>
        <row r="17">
          <cell r="B17" t="str">
            <v>DI</v>
          </cell>
          <cell r="C17" t="str">
            <v>6ES7521-1BH00-0AB0</v>
          </cell>
          <cell r="D17">
            <v>0</v>
          </cell>
          <cell r="E17">
            <v>0</v>
          </cell>
        </row>
        <row r="18">
          <cell r="B18" t="str">
            <v>DO</v>
          </cell>
          <cell r="C18" t="str">
            <v>6ES7522-1BH01-0AB0</v>
          </cell>
          <cell r="D18">
            <v>0</v>
          </cell>
          <cell r="E18">
            <v>0</v>
          </cell>
        </row>
        <row r="19">
          <cell r="B19" t="str">
            <v>AI</v>
          </cell>
          <cell r="C19" t="str">
            <v>6ES7531-7KF00-0AB0</v>
          </cell>
          <cell r="D19">
            <v>0</v>
          </cell>
          <cell r="E19">
            <v>0</v>
          </cell>
        </row>
        <row r="20">
          <cell r="B20" t="str">
            <v>AO</v>
          </cell>
          <cell r="C20" t="str">
            <v>6ES7532-5HF00-0AB0</v>
          </cell>
          <cell r="D20">
            <v>0</v>
          </cell>
          <cell r="E20">
            <v>0</v>
          </cell>
        </row>
        <row r="21">
          <cell r="B21" t="str">
            <v>19"</v>
          </cell>
          <cell r="C21" t="str">
            <v>6ES7590-1AE80-0AA0</v>
          </cell>
          <cell r="D21">
            <v>0</v>
          </cell>
          <cell r="E21">
            <v>0</v>
          </cell>
        </row>
        <row r="22">
          <cell r="B22" t="str">
            <v>20.9"</v>
          </cell>
          <cell r="C22" t="str">
            <v>6ES7590-1AF30-0AA0</v>
          </cell>
          <cell r="D22">
            <v>0</v>
          </cell>
          <cell r="E22">
            <v>0</v>
          </cell>
        </row>
        <row r="23">
          <cell r="B23" t="str">
            <v>Screw</v>
          </cell>
          <cell r="C23" t="str">
            <v>6ES7592-1AM00-0XB0</v>
          </cell>
          <cell r="D23">
            <v>0</v>
          </cell>
          <cell r="E23">
            <v>0</v>
          </cell>
        </row>
        <row r="24">
          <cell r="B24" t="str">
            <v>XC206-2SFP</v>
          </cell>
          <cell r="C24" t="str">
            <v>6GK5206-2BS00-2AC2</v>
          </cell>
          <cell r="D24">
            <v>0</v>
          </cell>
          <cell r="E24">
            <v>0</v>
          </cell>
        </row>
        <row r="25">
          <cell r="B25" t="str">
            <v>XC206-2SFP</v>
          </cell>
          <cell r="C25" t="str">
            <v>6GK5206-2GS00-2AC2</v>
          </cell>
          <cell r="D25">
            <v>0</v>
          </cell>
          <cell r="E25">
            <v>0</v>
          </cell>
        </row>
        <row r="26">
          <cell r="B26" t="str">
            <v>Multimode</v>
          </cell>
          <cell r="C26" t="str">
            <v>6GK5991-1AD00-8AA0</v>
          </cell>
          <cell r="D26">
            <v>0</v>
          </cell>
          <cell r="E26">
            <v>0</v>
          </cell>
        </row>
        <row r="27">
          <cell r="B27" t="str">
            <v>SFP-Single Mode</v>
          </cell>
          <cell r="C27" t="str">
            <v>6GK5991-1AF00-8GA0</v>
          </cell>
          <cell r="D27">
            <v>0</v>
          </cell>
          <cell r="E27">
            <v>0</v>
          </cell>
        </row>
        <row r="28">
          <cell r="B28" t="str">
            <v>-</v>
          </cell>
          <cell r="C28" t="str">
            <v>(blank)</v>
          </cell>
          <cell r="D28">
            <v>0</v>
          </cell>
          <cell r="E28">
            <v>0</v>
          </cell>
        </row>
        <row r="29">
          <cell r="B29" t="str">
            <v>-</v>
          </cell>
          <cell r="C29" t="str">
            <v>Grand Total</v>
          </cell>
          <cell r="D29">
            <v>5768210</v>
          </cell>
          <cell r="E29">
            <v>1706</v>
          </cell>
        </row>
        <row r="30">
          <cell r="B30" t="str">
            <v>-</v>
          </cell>
        </row>
        <row r="31">
          <cell r="B31" t="str">
            <v>-</v>
          </cell>
        </row>
        <row r="32">
          <cell r="B32" t="str">
            <v>-</v>
          </cell>
        </row>
        <row r="33">
          <cell r="B33" t="str">
            <v>-</v>
          </cell>
        </row>
        <row r="34">
          <cell r="B34" t="str">
            <v>-</v>
          </cell>
        </row>
        <row r="35">
          <cell r="B35" t="str">
            <v>-</v>
          </cell>
        </row>
        <row r="36">
          <cell r="B36" t="str">
            <v>-</v>
          </cell>
        </row>
        <row r="37">
          <cell r="B37" t="str">
            <v>-</v>
          </cell>
        </row>
        <row r="38">
          <cell r="B38" t="str">
            <v>-</v>
          </cell>
        </row>
        <row r="39">
          <cell r="B39" t="str">
            <v>-</v>
          </cell>
        </row>
        <row r="40">
          <cell r="B40" t="str">
            <v>-</v>
          </cell>
        </row>
        <row r="41">
          <cell r="B41" t="str">
            <v>-</v>
          </cell>
        </row>
        <row r="42">
          <cell r="B42" t="str">
            <v>-</v>
          </cell>
        </row>
        <row r="43">
          <cell r="B43" t="str">
            <v>-</v>
          </cell>
        </row>
        <row r="44">
          <cell r="B44" t="str">
            <v>-</v>
          </cell>
        </row>
        <row r="45">
          <cell r="B45" t="str">
            <v>-</v>
          </cell>
        </row>
        <row r="46">
          <cell r="B46" t="str">
            <v>-</v>
          </cell>
        </row>
        <row r="47">
          <cell r="B47" t="str">
            <v>-</v>
          </cell>
        </row>
        <row r="48">
          <cell r="B48" t="str">
            <v>-</v>
          </cell>
        </row>
        <row r="49">
          <cell r="B49" t="str">
            <v>-</v>
          </cell>
        </row>
        <row r="50">
          <cell r="B50" t="str">
            <v>-</v>
          </cell>
        </row>
        <row r="51">
          <cell r="B51" t="str">
            <v>-</v>
          </cell>
        </row>
        <row r="52">
          <cell r="B52" t="str">
            <v>-</v>
          </cell>
        </row>
        <row r="53">
          <cell r="B53" t="str">
            <v>-</v>
          </cell>
        </row>
        <row r="54">
          <cell r="B54" t="str">
            <v>-</v>
          </cell>
        </row>
        <row r="55">
          <cell r="B55" t="str">
            <v>-</v>
          </cell>
        </row>
        <row r="56">
          <cell r="B56" t="str">
            <v>-</v>
          </cell>
        </row>
        <row r="57">
          <cell r="B57" t="str">
            <v>-</v>
          </cell>
        </row>
        <row r="58">
          <cell r="B58" t="str">
            <v>-</v>
          </cell>
        </row>
        <row r="59">
          <cell r="B59" t="str">
            <v>-</v>
          </cell>
        </row>
        <row r="60">
          <cell r="B60" t="str">
            <v>-</v>
          </cell>
        </row>
        <row r="61">
          <cell r="B61" t="str">
            <v>-</v>
          </cell>
        </row>
        <row r="62">
          <cell r="B62" t="str">
            <v>-</v>
          </cell>
        </row>
        <row r="63">
          <cell r="B63" t="str">
            <v>-</v>
          </cell>
        </row>
        <row r="64">
          <cell r="B64" t="str">
            <v>-</v>
          </cell>
        </row>
        <row r="65">
          <cell r="B65" t="str">
            <v>-</v>
          </cell>
        </row>
        <row r="66">
          <cell r="B66" t="str">
            <v>-</v>
          </cell>
        </row>
        <row r="67">
          <cell r="B67" t="str">
            <v>-</v>
          </cell>
        </row>
        <row r="68">
          <cell r="B68" t="str">
            <v>-</v>
          </cell>
        </row>
        <row r="69">
          <cell r="B69" t="str">
            <v>-</v>
          </cell>
        </row>
        <row r="70">
          <cell r="B70" t="str">
            <v>-</v>
          </cell>
        </row>
        <row r="71">
          <cell r="B71" t="str">
            <v>-</v>
          </cell>
        </row>
        <row r="72">
          <cell r="B72" t="str">
            <v>-</v>
          </cell>
        </row>
        <row r="73">
          <cell r="B73" t="str">
            <v>-</v>
          </cell>
        </row>
        <row r="74">
          <cell r="B74" t="str">
            <v>-</v>
          </cell>
        </row>
        <row r="75">
          <cell r="B75" t="str">
            <v>-</v>
          </cell>
        </row>
        <row r="76">
          <cell r="B76" t="str">
            <v>-</v>
          </cell>
        </row>
        <row r="77">
          <cell r="B77" t="str">
            <v>-</v>
          </cell>
        </row>
        <row r="78">
          <cell r="B78" t="str">
            <v>-</v>
          </cell>
        </row>
        <row r="79">
          <cell r="B79" t="str">
            <v>-</v>
          </cell>
        </row>
        <row r="80">
          <cell r="B80" t="str">
            <v>-</v>
          </cell>
        </row>
        <row r="81">
          <cell r="B81" t="str">
            <v>-</v>
          </cell>
        </row>
        <row r="82">
          <cell r="B82" t="str">
            <v>-</v>
          </cell>
        </row>
        <row r="83">
          <cell r="B83" t="str">
            <v>-</v>
          </cell>
        </row>
        <row r="84">
          <cell r="B84" t="str">
            <v>-</v>
          </cell>
        </row>
        <row r="85">
          <cell r="B85" t="str">
            <v>-</v>
          </cell>
        </row>
        <row r="86">
          <cell r="B86" t="str">
            <v>-</v>
          </cell>
        </row>
        <row r="87">
          <cell r="B87" t="str">
            <v>-</v>
          </cell>
        </row>
        <row r="88">
          <cell r="B88" t="str">
            <v>-</v>
          </cell>
        </row>
        <row r="89">
          <cell r="B89" t="str">
            <v>-</v>
          </cell>
        </row>
        <row r="90">
          <cell r="B90" t="str">
            <v>-</v>
          </cell>
        </row>
        <row r="91">
          <cell r="B91" t="str">
            <v>-</v>
          </cell>
        </row>
        <row r="92">
          <cell r="B92" t="str">
            <v>-</v>
          </cell>
        </row>
        <row r="93">
          <cell r="B93" t="str">
            <v>-</v>
          </cell>
        </row>
        <row r="94">
          <cell r="B94" t="str">
            <v>-</v>
          </cell>
        </row>
        <row r="95">
          <cell r="B95" t="str">
            <v>-</v>
          </cell>
        </row>
        <row r="96">
          <cell r="B96" t="str">
            <v>-</v>
          </cell>
        </row>
        <row r="97">
          <cell r="B97" t="str">
            <v>-</v>
          </cell>
        </row>
        <row r="98">
          <cell r="B98" t="str">
            <v>-</v>
          </cell>
        </row>
        <row r="99">
          <cell r="B99" t="str">
            <v>-</v>
          </cell>
        </row>
        <row r="100">
          <cell r="B100" t="str">
            <v>-</v>
          </cell>
        </row>
        <row r="101">
          <cell r="B101" t="str">
            <v>-</v>
          </cell>
        </row>
        <row r="102">
          <cell r="B102" t="str">
            <v>-</v>
          </cell>
        </row>
        <row r="103">
          <cell r="B103" t="str">
            <v>-</v>
          </cell>
        </row>
        <row r="104">
          <cell r="B104" t="str">
            <v>-</v>
          </cell>
        </row>
        <row r="105">
          <cell r="B105" t="str">
            <v>-</v>
          </cell>
        </row>
        <row r="106">
          <cell r="B106" t="str">
            <v>-</v>
          </cell>
        </row>
        <row r="107">
          <cell r="B107" t="str">
            <v>-</v>
          </cell>
        </row>
        <row r="108">
          <cell r="B108" t="str">
            <v>-</v>
          </cell>
        </row>
        <row r="109">
          <cell r="B109" t="str">
            <v>-</v>
          </cell>
        </row>
        <row r="110">
          <cell r="B110" t="str">
            <v>-</v>
          </cell>
        </row>
        <row r="111">
          <cell r="B111" t="str">
            <v>-</v>
          </cell>
        </row>
        <row r="112">
          <cell r="B112" t="str">
            <v>-</v>
          </cell>
        </row>
        <row r="113">
          <cell r="B113" t="str">
            <v>-</v>
          </cell>
        </row>
        <row r="114">
          <cell r="B114" t="str">
            <v>-</v>
          </cell>
        </row>
        <row r="115">
          <cell r="B115" t="str">
            <v>-</v>
          </cell>
        </row>
        <row r="116">
          <cell r="B116" t="str">
            <v>-</v>
          </cell>
        </row>
        <row r="117">
          <cell r="B117" t="str">
            <v>-</v>
          </cell>
        </row>
        <row r="118">
          <cell r="B118" t="str">
            <v>-</v>
          </cell>
        </row>
        <row r="119">
          <cell r="B119" t="str">
            <v>-</v>
          </cell>
        </row>
        <row r="120">
          <cell r="B120" t="str">
            <v>-</v>
          </cell>
        </row>
        <row r="121">
          <cell r="B121" t="str">
            <v>-</v>
          </cell>
        </row>
        <row r="122">
          <cell r="B122" t="str">
            <v>-</v>
          </cell>
        </row>
        <row r="123">
          <cell r="B123" t="str">
            <v>-</v>
          </cell>
        </row>
        <row r="124">
          <cell r="B124" t="str">
            <v>-</v>
          </cell>
        </row>
        <row r="125">
          <cell r="B125" t="str">
            <v>-</v>
          </cell>
        </row>
        <row r="126">
          <cell r="B126" t="str">
            <v>-</v>
          </cell>
        </row>
        <row r="127">
          <cell r="B127" t="str">
            <v>-</v>
          </cell>
        </row>
        <row r="128">
          <cell r="B128" t="str">
            <v>-</v>
          </cell>
        </row>
        <row r="129">
          <cell r="B129" t="str">
            <v>-</v>
          </cell>
        </row>
        <row r="130">
          <cell r="B130" t="str">
            <v>-</v>
          </cell>
        </row>
        <row r="131">
          <cell r="B131" t="str">
            <v>-</v>
          </cell>
        </row>
        <row r="132">
          <cell r="B132" t="str">
            <v>-</v>
          </cell>
        </row>
        <row r="133">
          <cell r="B133" t="str">
            <v>-</v>
          </cell>
        </row>
        <row r="134">
          <cell r="B134" t="str">
            <v>-</v>
          </cell>
        </row>
        <row r="135">
          <cell r="B135" t="str">
            <v>-</v>
          </cell>
        </row>
        <row r="136">
          <cell r="B136" t="str">
            <v>-</v>
          </cell>
        </row>
        <row r="137">
          <cell r="B137" t="str">
            <v>-</v>
          </cell>
        </row>
        <row r="138">
          <cell r="B138" t="str">
            <v>-</v>
          </cell>
        </row>
        <row r="139">
          <cell r="B139" t="str">
            <v>-</v>
          </cell>
        </row>
        <row r="140">
          <cell r="B140" t="str">
            <v>-</v>
          </cell>
        </row>
        <row r="141">
          <cell r="B141" t="str">
            <v>-</v>
          </cell>
        </row>
        <row r="142">
          <cell r="B142" t="str">
            <v>-</v>
          </cell>
        </row>
        <row r="143">
          <cell r="B143" t="str">
            <v>-</v>
          </cell>
        </row>
        <row r="144">
          <cell r="B144" t="str">
            <v>-</v>
          </cell>
        </row>
        <row r="145">
          <cell r="B145" t="str">
            <v>-</v>
          </cell>
        </row>
        <row r="146">
          <cell r="B146" t="str">
            <v>-</v>
          </cell>
        </row>
        <row r="147">
          <cell r="B147" t="str">
            <v>-</v>
          </cell>
        </row>
        <row r="148">
          <cell r="B148" t="str">
            <v>-</v>
          </cell>
        </row>
        <row r="149">
          <cell r="B149" t="str">
            <v>-</v>
          </cell>
        </row>
        <row r="150">
          <cell r="B150" t="str">
            <v>-</v>
          </cell>
        </row>
        <row r="151">
          <cell r="B151" t="str">
            <v>-</v>
          </cell>
        </row>
        <row r="152">
          <cell r="B152" t="str">
            <v>-</v>
          </cell>
        </row>
        <row r="153">
          <cell r="B153" t="str">
            <v>-</v>
          </cell>
        </row>
        <row r="154">
          <cell r="B154" t="str">
            <v>-</v>
          </cell>
        </row>
        <row r="155">
          <cell r="B155" t="str">
            <v>-</v>
          </cell>
        </row>
        <row r="156">
          <cell r="B156" t="str">
            <v>-</v>
          </cell>
        </row>
        <row r="157">
          <cell r="B157" t="str">
            <v>-</v>
          </cell>
        </row>
        <row r="158">
          <cell r="B158" t="str">
            <v>-</v>
          </cell>
        </row>
        <row r="159">
          <cell r="B159" t="str">
            <v>-</v>
          </cell>
        </row>
        <row r="160">
          <cell r="B160" t="str">
            <v>-</v>
          </cell>
        </row>
        <row r="161">
          <cell r="B161" t="str">
            <v>-</v>
          </cell>
        </row>
        <row r="162">
          <cell r="B162" t="str">
            <v>-</v>
          </cell>
        </row>
        <row r="163">
          <cell r="B163" t="str">
            <v>-</v>
          </cell>
        </row>
        <row r="164">
          <cell r="B164" t="str">
            <v>-</v>
          </cell>
        </row>
        <row r="165">
          <cell r="B165" t="str">
            <v>-</v>
          </cell>
        </row>
        <row r="166">
          <cell r="B166" t="str">
            <v>-</v>
          </cell>
        </row>
        <row r="167">
          <cell r="B167" t="str">
            <v>-</v>
          </cell>
        </row>
        <row r="168">
          <cell r="B168" t="str">
            <v>-</v>
          </cell>
        </row>
        <row r="169">
          <cell r="B169" t="str">
            <v>-</v>
          </cell>
        </row>
        <row r="170">
          <cell r="B170" t="str">
            <v>-</v>
          </cell>
        </row>
        <row r="171">
          <cell r="B171" t="str">
            <v>-</v>
          </cell>
        </row>
        <row r="172">
          <cell r="B172" t="str">
            <v>-</v>
          </cell>
        </row>
        <row r="173">
          <cell r="B173" t="str">
            <v>-</v>
          </cell>
        </row>
        <row r="174">
          <cell r="B174" t="str">
            <v>-</v>
          </cell>
        </row>
        <row r="175">
          <cell r="B175" t="str">
            <v>-</v>
          </cell>
        </row>
        <row r="176">
          <cell r="B176" t="str">
            <v>-</v>
          </cell>
        </row>
        <row r="177">
          <cell r="B177" t="str">
            <v>-</v>
          </cell>
        </row>
        <row r="178">
          <cell r="B178" t="str">
            <v>-</v>
          </cell>
        </row>
        <row r="179">
          <cell r="B179" t="str">
            <v>-</v>
          </cell>
        </row>
        <row r="180">
          <cell r="B180" t="str">
            <v>-</v>
          </cell>
        </row>
        <row r="181">
          <cell r="B181" t="str">
            <v>-</v>
          </cell>
        </row>
        <row r="182">
          <cell r="B182" t="str">
            <v>-</v>
          </cell>
        </row>
        <row r="183">
          <cell r="B183" t="str">
            <v>-</v>
          </cell>
        </row>
        <row r="184">
          <cell r="B184" t="str">
            <v>-</v>
          </cell>
        </row>
        <row r="185">
          <cell r="B185" t="str">
            <v>-</v>
          </cell>
        </row>
        <row r="186">
          <cell r="B186" t="str">
            <v>-</v>
          </cell>
        </row>
        <row r="187">
          <cell r="B187" t="str">
            <v>-</v>
          </cell>
        </row>
        <row r="188">
          <cell r="B188" t="str">
            <v>-</v>
          </cell>
        </row>
        <row r="189">
          <cell r="B189" t="str">
            <v>-</v>
          </cell>
        </row>
        <row r="190">
          <cell r="B190" t="str">
            <v>-</v>
          </cell>
        </row>
        <row r="191">
          <cell r="B191" t="str">
            <v>-</v>
          </cell>
        </row>
        <row r="192">
          <cell r="B192" t="str">
            <v>-</v>
          </cell>
        </row>
        <row r="193">
          <cell r="B193" t="str">
            <v>-</v>
          </cell>
        </row>
        <row r="194">
          <cell r="B194" t="str">
            <v>-</v>
          </cell>
        </row>
        <row r="195">
          <cell r="B195" t="str">
            <v>-</v>
          </cell>
        </row>
        <row r="196">
          <cell r="B196" t="str">
            <v>-</v>
          </cell>
        </row>
        <row r="197">
          <cell r="B197" t="str">
            <v>-</v>
          </cell>
        </row>
        <row r="198">
          <cell r="B198" t="str">
            <v>-</v>
          </cell>
        </row>
        <row r="199">
          <cell r="B199" t="str">
            <v>-</v>
          </cell>
        </row>
      </sheetData>
      <sheetData sheetId="9">
        <row r="1">
          <cell r="E1" t="str">
            <v>Article number</v>
          </cell>
          <cell r="F1" t="str">
            <v>Single parts</v>
          </cell>
          <cell r="G1" t="str">
            <v>Order units</v>
          </cell>
          <cell r="H1" t="str">
            <v>Quantity</v>
          </cell>
          <cell r="I1" t="str">
            <v>List price</v>
          </cell>
          <cell r="J1" t="str">
            <v>Total price</v>
          </cell>
          <cell r="K1" t="str">
            <v>Currency</v>
          </cell>
          <cell r="L1" t="str">
            <v>Name</v>
          </cell>
        </row>
        <row r="2">
          <cell r="E2" t="str">
            <v>6ES7590-1AF30-0AA0</v>
          </cell>
          <cell r="F2">
            <v>1</v>
          </cell>
          <cell r="G2" t="str">
            <v>Pieces</v>
          </cell>
          <cell r="H2">
            <v>1</v>
          </cell>
          <cell r="I2">
            <v>924</v>
          </cell>
          <cell r="J2">
            <v>924</v>
          </cell>
          <cell r="K2" t="str">
            <v>ZAR</v>
          </cell>
          <cell r="L2" t="str">
            <v>S7-1500, mounting rail 530 mm (20.9")</v>
          </cell>
        </row>
        <row r="3">
          <cell r="E3" t="str">
            <v>6ES7505-0KA00-0AB0</v>
          </cell>
          <cell r="F3">
            <v>1</v>
          </cell>
          <cell r="G3" t="str">
            <v>Pieces</v>
          </cell>
          <cell r="H3">
            <v>1</v>
          </cell>
          <cell r="I3">
            <v>5470</v>
          </cell>
          <cell r="J3">
            <v>5470</v>
          </cell>
          <cell r="K3" t="str">
            <v>ZAR</v>
          </cell>
          <cell r="L3" t="str">
            <v>S7-1500, PS 25W 24V DC</v>
          </cell>
        </row>
        <row r="4">
          <cell r="E4" t="str">
            <v>6ES7155-5AA00-0AC0</v>
          </cell>
          <cell r="F4">
            <v>1</v>
          </cell>
          <cell r="G4" t="str">
            <v>Pieces</v>
          </cell>
          <cell r="H4">
            <v>1</v>
          </cell>
          <cell r="I4">
            <v>12500</v>
          </cell>
          <cell r="J4">
            <v>12500</v>
          </cell>
          <cell r="K4" t="str">
            <v>ZAR</v>
          </cell>
          <cell r="L4" t="str">
            <v>ET 200MP, IM 155-5 PN HF</v>
          </cell>
        </row>
        <row r="5">
          <cell r="E5" t="str">
            <v>6ES7521-1BH00-0AB0</v>
          </cell>
          <cell r="F5">
            <v>1</v>
          </cell>
          <cell r="G5" t="str">
            <v>Pieces</v>
          </cell>
          <cell r="H5">
            <v>1</v>
          </cell>
          <cell r="I5">
            <v>5200</v>
          </cell>
          <cell r="J5">
            <v>5200</v>
          </cell>
          <cell r="K5" t="str">
            <v>ZAR</v>
          </cell>
          <cell r="L5" t="str">
            <v>S7-1500, DI 16x24VDC HF</v>
          </cell>
        </row>
        <row r="6">
          <cell r="E6" t="str">
            <v>6ES7592-1AM00-0XB0</v>
          </cell>
          <cell r="F6">
            <v>12</v>
          </cell>
          <cell r="G6" t="str">
            <v>Pieces</v>
          </cell>
          <cell r="H6">
            <v>12</v>
          </cell>
          <cell r="I6">
            <v>924</v>
          </cell>
          <cell r="J6">
            <v>11088</v>
          </cell>
          <cell r="K6" t="str">
            <v>ZAR</v>
          </cell>
          <cell r="L6" t="str">
            <v>Frontconnector Screw Type (35mm Mod.)</v>
          </cell>
        </row>
        <row r="7">
          <cell r="E7" t="str">
            <v>6ES7522-1BH01-0AB0</v>
          </cell>
          <cell r="F7">
            <v>1</v>
          </cell>
          <cell r="G7" t="str">
            <v>Pieces</v>
          </cell>
          <cell r="H7">
            <v>1</v>
          </cell>
          <cell r="I7">
            <v>5540</v>
          </cell>
          <cell r="J7">
            <v>5540</v>
          </cell>
          <cell r="K7" t="str">
            <v>ZAR</v>
          </cell>
          <cell r="L7" t="str">
            <v>S7-1500, DQ 16x24V DC/0.5A HF</v>
          </cell>
        </row>
        <row r="8">
          <cell r="E8" t="str">
            <v>6ES7531-7KF00-0AB0</v>
          </cell>
          <cell r="F8">
            <v>6</v>
          </cell>
          <cell r="G8" t="str">
            <v>Pieces</v>
          </cell>
          <cell r="H8">
            <v>6</v>
          </cell>
          <cell r="I8">
            <v>15700</v>
          </cell>
          <cell r="J8">
            <v>94200</v>
          </cell>
          <cell r="K8" t="str">
            <v>ZAR</v>
          </cell>
          <cell r="L8" t="str">
            <v>S7-1500, AI 8xU/I/RTD/TC ST</v>
          </cell>
        </row>
        <row r="9">
          <cell r="E9" t="str">
            <v>6ES7532-5HF00-0AB0</v>
          </cell>
          <cell r="F9">
            <v>4</v>
          </cell>
          <cell r="G9" t="str">
            <v>Pieces</v>
          </cell>
          <cell r="H9">
            <v>4</v>
          </cell>
          <cell r="I9">
            <v>19100</v>
          </cell>
          <cell r="J9">
            <v>76400</v>
          </cell>
          <cell r="K9" t="str">
            <v>ZAR</v>
          </cell>
          <cell r="L9" t="str">
            <v>S7-1500, AQ 8xU/I HS</v>
          </cell>
        </row>
        <row r="10">
          <cell r="E10" t="str">
            <v>6EP4348-7RB00-0AX0</v>
          </cell>
          <cell r="F10">
            <v>1</v>
          </cell>
          <cell r="G10" t="str">
            <v>Pieces</v>
          </cell>
          <cell r="H10">
            <v>1</v>
          </cell>
          <cell r="I10">
            <v>3930</v>
          </cell>
          <cell r="J10">
            <v>3930</v>
          </cell>
          <cell r="K10" t="str">
            <v>ZAR</v>
          </cell>
          <cell r="L10" t="str">
            <v>SITOP RED1200/DC24/48V/2X40A</v>
          </cell>
        </row>
        <row r="11">
          <cell r="E11" t="str">
            <v>6EP3437-7SB00-3AX0</v>
          </cell>
          <cell r="F11">
            <v>2</v>
          </cell>
          <cell r="G11" t="str">
            <v>Pieces</v>
          </cell>
          <cell r="H11">
            <v>2</v>
          </cell>
          <cell r="I11">
            <v>6750</v>
          </cell>
          <cell r="J11">
            <v>13500</v>
          </cell>
          <cell r="K11" t="str">
            <v>ZAR</v>
          </cell>
          <cell r="L11" t="str">
            <v>SITOP PSU6200/3AC/24VDC/40A</v>
          </cell>
        </row>
        <row r="12">
          <cell r="E12" t="str">
            <v>6GK5206-2GS00-2AC2</v>
          </cell>
          <cell r="F12">
            <v>1</v>
          </cell>
          <cell r="G12" t="str">
            <v>Pieces</v>
          </cell>
          <cell r="H12">
            <v>1</v>
          </cell>
          <cell r="I12">
            <v>27600</v>
          </cell>
          <cell r="J12">
            <v>27600</v>
          </cell>
          <cell r="K12" t="str">
            <v>ZAR</v>
          </cell>
          <cell r="L12" t="str">
            <v>SCALANCE XC206-2SFP G</v>
          </cell>
        </row>
        <row r="13">
          <cell r="E13" t="str">
            <v>6GK5991-1AF00-8GA0</v>
          </cell>
          <cell r="F13">
            <v>2</v>
          </cell>
          <cell r="G13" t="str">
            <v>Pieces</v>
          </cell>
          <cell r="H13">
            <v>2</v>
          </cell>
          <cell r="I13">
            <v>8190</v>
          </cell>
          <cell r="J13">
            <v>16380</v>
          </cell>
          <cell r="K13" t="str">
            <v>ZAR</v>
          </cell>
          <cell r="L13" t="str">
            <v>SFP991-1LD A</v>
          </cell>
        </row>
        <row r="14">
          <cell r="E14" t="str">
            <v>6ES7590-1AF30-0AA0</v>
          </cell>
          <cell r="F14">
            <v>1</v>
          </cell>
          <cell r="G14" t="str">
            <v>Pieces</v>
          </cell>
          <cell r="H14">
            <v>1</v>
          </cell>
          <cell r="I14">
            <v>924</v>
          </cell>
          <cell r="J14">
            <v>924</v>
          </cell>
          <cell r="K14" t="str">
            <v>ZAR</v>
          </cell>
          <cell r="L14" t="str">
            <v>S7-1500, mounting rail 530 mm (20.9")</v>
          </cell>
        </row>
        <row r="15">
          <cell r="E15" t="str">
            <v>6ES7505-0KA00-0AB0</v>
          </cell>
          <cell r="F15">
            <v>1</v>
          </cell>
          <cell r="G15" t="str">
            <v>Pieces</v>
          </cell>
          <cell r="H15">
            <v>1</v>
          </cell>
          <cell r="I15">
            <v>5470</v>
          </cell>
          <cell r="J15">
            <v>5470</v>
          </cell>
          <cell r="K15" t="str">
            <v>ZAR</v>
          </cell>
          <cell r="L15" t="str">
            <v>S7-1500, PS 25W 24V DC</v>
          </cell>
        </row>
        <row r="16">
          <cell r="E16" t="str">
            <v>6ES7155-5AA00-0AC0</v>
          </cell>
          <cell r="F16">
            <v>1</v>
          </cell>
          <cell r="G16" t="str">
            <v>Pieces</v>
          </cell>
          <cell r="H16">
            <v>1</v>
          </cell>
          <cell r="I16">
            <v>12500</v>
          </cell>
          <cell r="J16">
            <v>12500</v>
          </cell>
          <cell r="K16" t="str">
            <v>ZAR</v>
          </cell>
          <cell r="L16" t="str">
            <v>ET 200MP, IM 155-5 PN HF</v>
          </cell>
        </row>
        <row r="17">
          <cell r="E17" t="str">
            <v>6ES7521-1BH00-0AB0</v>
          </cell>
          <cell r="F17">
            <v>5</v>
          </cell>
          <cell r="G17" t="str">
            <v>Pieces</v>
          </cell>
          <cell r="H17">
            <v>5</v>
          </cell>
          <cell r="I17">
            <v>5200</v>
          </cell>
          <cell r="J17">
            <v>26000</v>
          </cell>
          <cell r="K17" t="str">
            <v>ZAR</v>
          </cell>
          <cell r="L17" t="str">
            <v>S7-1500, DI 16x24VDC HF</v>
          </cell>
        </row>
        <row r="18">
          <cell r="E18" t="str">
            <v>6ES7592-1AM00-0XB0</v>
          </cell>
          <cell r="F18">
            <v>12</v>
          </cell>
          <cell r="G18" t="str">
            <v>Pieces</v>
          </cell>
          <cell r="H18">
            <v>12</v>
          </cell>
          <cell r="I18">
            <v>924</v>
          </cell>
          <cell r="J18">
            <v>11088</v>
          </cell>
          <cell r="K18" t="str">
            <v>ZAR</v>
          </cell>
          <cell r="L18" t="str">
            <v>Frontconnector Screw Type (35mm Mod.)</v>
          </cell>
        </row>
        <row r="19">
          <cell r="E19" t="str">
            <v>6ES7522-1BH01-0AB0</v>
          </cell>
          <cell r="F19">
            <v>5</v>
          </cell>
          <cell r="G19" t="str">
            <v>Pieces</v>
          </cell>
          <cell r="H19">
            <v>5</v>
          </cell>
          <cell r="I19">
            <v>5540</v>
          </cell>
          <cell r="J19">
            <v>27700</v>
          </cell>
          <cell r="K19" t="str">
            <v>ZAR</v>
          </cell>
          <cell r="L19" t="str">
            <v>S7-1500, DQ 16x24V DC/0.5A HF</v>
          </cell>
        </row>
        <row r="20">
          <cell r="E20" t="str">
            <v>6ES7531-7KF00-0AB0</v>
          </cell>
          <cell r="F20">
            <v>1</v>
          </cell>
          <cell r="G20" t="str">
            <v>Pieces</v>
          </cell>
          <cell r="H20">
            <v>1</v>
          </cell>
          <cell r="I20">
            <v>15700</v>
          </cell>
          <cell r="J20">
            <v>15700</v>
          </cell>
          <cell r="K20" t="str">
            <v>ZAR</v>
          </cell>
          <cell r="L20" t="str">
            <v>S7-1500, AI 8xU/I/RTD/TC ST</v>
          </cell>
        </row>
        <row r="21">
          <cell r="E21" t="str">
            <v>6ES7532-5HF00-0AB0</v>
          </cell>
          <cell r="F21">
            <v>1</v>
          </cell>
          <cell r="G21" t="str">
            <v>Pieces</v>
          </cell>
          <cell r="H21">
            <v>1</v>
          </cell>
          <cell r="I21">
            <v>19100</v>
          </cell>
          <cell r="J21">
            <v>19100</v>
          </cell>
          <cell r="K21" t="str">
            <v>ZAR</v>
          </cell>
          <cell r="L21" t="str">
            <v>S7-1500, AQ 8xU/I HS</v>
          </cell>
        </row>
        <row r="22">
          <cell r="E22" t="str">
            <v>6EP4348-7RB00-0AX0</v>
          </cell>
          <cell r="F22">
            <v>1</v>
          </cell>
          <cell r="G22" t="str">
            <v>Pieces</v>
          </cell>
          <cell r="H22">
            <v>1</v>
          </cell>
          <cell r="I22">
            <v>3930</v>
          </cell>
          <cell r="J22">
            <v>3930</v>
          </cell>
          <cell r="K22" t="str">
            <v>ZAR</v>
          </cell>
          <cell r="L22" t="str">
            <v>SITOP RED1200/DC24/48V/2X40A</v>
          </cell>
        </row>
        <row r="23">
          <cell r="E23" t="str">
            <v>6EP3437-7SB00-3AX0</v>
          </cell>
          <cell r="F23">
            <v>2</v>
          </cell>
          <cell r="G23" t="str">
            <v>Pieces</v>
          </cell>
          <cell r="H23">
            <v>2</v>
          </cell>
          <cell r="I23">
            <v>6750</v>
          </cell>
          <cell r="J23">
            <v>13500</v>
          </cell>
          <cell r="K23" t="str">
            <v>ZAR</v>
          </cell>
          <cell r="L23" t="str">
            <v>SITOP PSU6200/3AC/24VDC/40A</v>
          </cell>
        </row>
        <row r="24">
          <cell r="E24" t="str">
            <v>6GK5206-2GS00-2AC2</v>
          </cell>
          <cell r="F24">
            <v>1</v>
          </cell>
          <cell r="G24" t="str">
            <v>Pieces</v>
          </cell>
          <cell r="H24">
            <v>1</v>
          </cell>
          <cell r="I24">
            <v>27600</v>
          </cell>
          <cell r="J24">
            <v>27600</v>
          </cell>
          <cell r="K24" t="str">
            <v>ZAR</v>
          </cell>
          <cell r="L24" t="str">
            <v>SCALANCE XC206-2SFP G</v>
          </cell>
        </row>
        <row r="25">
          <cell r="E25" t="str">
            <v>6GK5991-1AF00-8GA0</v>
          </cell>
          <cell r="F25">
            <v>2</v>
          </cell>
          <cell r="G25" t="str">
            <v>Pieces</v>
          </cell>
          <cell r="H25">
            <v>2</v>
          </cell>
          <cell r="I25">
            <v>8190</v>
          </cell>
          <cell r="J25">
            <v>16380</v>
          </cell>
          <cell r="K25" t="str">
            <v>ZAR</v>
          </cell>
          <cell r="L25" t="str">
            <v>SFP991-1LD A</v>
          </cell>
        </row>
        <row r="26">
          <cell r="E26" t="str">
            <v>6ES7590-1AF30-0AA0</v>
          </cell>
          <cell r="F26">
            <v>1</v>
          </cell>
          <cell r="G26" t="str">
            <v>Pieces</v>
          </cell>
          <cell r="H26">
            <v>1</v>
          </cell>
          <cell r="I26">
            <v>924</v>
          </cell>
          <cell r="J26">
            <v>924</v>
          </cell>
          <cell r="K26" t="str">
            <v>ZAR</v>
          </cell>
          <cell r="L26" t="str">
            <v>S7-1500, mounting rail 530 mm (20.9")</v>
          </cell>
        </row>
        <row r="27">
          <cell r="E27" t="str">
            <v>6ES7505-0KA00-0AB0</v>
          </cell>
          <cell r="F27">
            <v>1</v>
          </cell>
          <cell r="G27" t="str">
            <v>Pieces</v>
          </cell>
          <cell r="H27">
            <v>1</v>
          </cell>
          <cell r="I27">
            <v>5470</v>
          </cell>
          <cell r="J27">
            <v>5470</v>
          </cell>
          <cell r="K27" t="str">
            <v>ZAR</v>
          </cell>
          <cell r="L27" t="str">
            <v>S7-1500, PS 25W 24V DC</v>
          </cell>
        </row>
        <row r="28">
          <cell r="E28" t="str">
            <v>6ES7155-5AA00-0AC0</v>
          </cell>
          <cell r="F28">
            <v>1</v>
          </cell>
          <cell r="G28" t="str">
            <v>Pieces</v>
          </cell>
          <cell r="H28">
            <v>1</v>
          </cell>
          <cell r="I28">
            <v>12500</v>
          </cell>
          <cell r="J28">
            <v>12500</v>
          </cell>
          <cell r="K28" t="str">
            <v>ZAR</v>
          </cell>
          <cell r="L28" t="str">
            <v>ET 200MP, IM 155-5 PN HF</v>
          </cell>
        </row>
        <row r="29">
          <cell r="E29" t="str">
            <v>6ES7521-1BH00-0AB0</v>
          </cell>
          <cell r="F29">
            <v>4</v>
          </cell>
          <cell r="G29" t="str">
            <v>Pieces</v>
          </cell>
          <cell r="H29">
            <v>4</v>
          </cell>
          <cell r="I29">
            <v>5200</v>
          </cell>
          <cell r="J29">
            <v>20800</v>
          </cell>
          <cell r="K29" t="str">
            <v>ZAR</v>
          </cell>
          <cell r="L29" t="str">
            <v>S7-1500, DI 16x24VDC HF</v>
          </cell>
        </row>
        <row r="30">
          <cell r="E30" t="str">
            <v>6ES7592-1AM00-0XB0</v>
          </cell>
          <cell r="F30">
            <v>12</v>
          </cell>
          <cell r="G30" t="str">
            <v>Pieces</v>
          </cell>
          <cell r="H30">
            <v>12</v>
          </cell>
          <cell r="I30">
            <v>924</v>
          </cell>
          <cell r="J30">
            <v>11088</v>
          </cell>
          <cell r="K30" t="str">
            <v>ZAR</v>
          </cell>
          <cell r="L30" t="str">
            <v>Frontconnector Screw Type (35mm Mod.)</v>
          </cell>
        </row>
        <row r="31">
          <cell r="E31" t="str">
            <v>6ES7522-1BH01-0AB0</v>
          </cell>
          <cell r="F31">
            <v>2</v>
          </cell>
          <cell r="G31" t="str">
            <v>Pieces</v>
          </cell>
          <cell r="H31">
            <v>2</v>
          </cell>
          <cell r="I31">
            <v>5540</v>
          </cell>
          <cell r="J31">
            <v>11080</v>
          </cell>
          <cell r="K31" t="str">
            <v>ZAR</v>
          </cell>
          <cell r="L31" t="str">
            <v>S7-1500, DQ 16x24V DC/0.5A HF</v>
          </cell>
        </row>
        <row r="32">
          <cell r="E32" t="str">
            <v>6ES7531-7KF00-0AB0</v>
          </cell>
          <cell r="F32">
            <v>4</v>
          </cell>
          <cell r="G32" t="str">
            <v>Pieces</v>
          </cell>
          <cell r="H32">
            <v>4</v>
          </cell>
          <cell r="I32">
            <v>15700</v>
          </cell>
          <cell r="J32">
            <v>62800</v>
          </cell>
          <cell r="K32" t="str">
            <v>ZAR</v>
          </cell>
          <cell r="L32" t="str">
            <v>S7-1500, AI 8xU/I/RTD/TC ST</v>
          </cell>
        </row>
        <row r="33">
          <cell r="E33" t="str">
            <v>6ES7532-5HF00-0AB0</v>
          </cell>
          <cell r="F33">
            <v>2</v>
          </cell>
          <cell r="G33" t="str">
            <v>Pieces</v>
          </cell>
          <cell r="H33">
            <v>2</v>
          </cell>
          <cell r="I33">
            <v>19100</v>
          </cell>
          <cell r="J33">
            <v>38200</v>
          </cell>
          <cell r="K33" t="str">
            <v>ZAR</v>
          </cell>
          <cell r="L33" t="str">
            <v>S7-1500, AQ 8xU/I HS</v>
          </cell>
        </row>
        <row r="34">
          <cell r="E34" t="str">
            <v>6EP3437-7SB00-3AX0</v>
          </cell>
          <cell r="F34">
            <v>2</v>
          </cell>
          <cell r="G34" t="str">
            <v>Pieces</v>
          </cell>
          <cell r="H34">
            <v>2</v>
          </cell>
          <cell r="I34">
            <v>6750</v>
          </cell>
          <cell r="J34">
            <v>13500</v>
          </cell>
          <cell r="K34" t="str">
            <v>ZAR</v>
          </cell>
          <cell r="L34" t="str">
            <v>SITOP PSU6200/3AC/24VDC/40A</v>
          </cell>
        </row>
        <row r="35">
          <cell r="E35" t="str">
            <v>6EP4348-7RB00-0AX0</v>
          </cell>
          <cell r="F35">
            <v>1</v>
          </cell>
          <cell r="G35" t="str">
            <v>Pieces</v>
          </cell>
          <cell r="H35">
            <v>1</v>
          </cell>
          <cell r="I35">
            <v>3930</v>
          </cell>
          <cell r="J35">
            <v>3930</v>
          </cell>
          <cell r="K35" t="str">
            <v>ZAR</v>
          </cell>
          <cell r="L35" t="str">
            <v>SITOP RED1200/DC24/48V/2X40A</v>
          </cell>
        </row>
        <row r="36">
          <cell r="E36" t="str">
            <v>6GK5206-2BS00-2AC2</v>
          </cell>
          <cell r="F36">
            <v>1</v>
          </cell>
          <cell r="G36" t="str">
            <v>Pieces</v>
          </cell>
          <cell r="H36">
            <v>1</v>
          </cell>
          <cell r="I36">
            <v>24900</v>
          </cell>
          <cell r="J36">
            <v>24900</v>
          </cell>
          <cell r="K36" t="str">
            <v>ZAR</v>
          </cell>
          <cell r="L36" t="str">
            <v>SCALANCE XC206-2SFP</v>
          </cell>
        </row>
        <row r="37">
          <cell r="E37" t="str">
            <v>6GK5991-1AD00-8AA0</v>
          </cell>
          <cell r="F37">
            <v>2</v>
          </cell>
          <cell r="G37" t="str">
            <v>Pieces</v>
          </cell>
          <cell r="H37">
            <v>2</v>
          </cell>
          <cell r="I37">
            <v>3660</v>
          </cell>
          <cell r="J37">
            <v>7320</v>
          </cell>
          <cell r="K37" t="str">
            <v>ZAR</v>
          </cell>
          <cell r="L37" t="str">
            <v>SFP991-1</v>
          </cell>
        </row>
        <row r="38">
          <cell r="E38" t="str">
            <v>6ES7590-1AE80-0AA0</v>
          </cell>
          <cell r="F38">
            <v>1</v>
          </cell>
          <cell r="G38" t="str">
            <v>Pieces</v>
          </cell>
          <cell r="H38">
            <v>1</v>
          </cell>
          <cell r="I38">
            <v>754</v>
          </cell>
          <cell r="J38">
            <v>754</v>
          </cell>
          <cell r="K38" t="str">
            <v>ZAR</v>
          </cell>
          <cell r="L38" t="str">
            <v>S7-1500, mounting rail  482.6 mm (19")</v>
          </cell>
        </row>
        <row r="39">
          <cell r="E39" t="str">
            <v>6ES7505-0KA00-0AB0</v>
          </cell>
          <cell r="F39">
            <v>1</v>
          </cell>
          <cell r="G39" t="str">
            <v>Pieces</v>
          </cell>
          <cell r="H39">
            <v>1</v>
          </cell>
          <cell r="I39">
            <v>5470</v>
          </cell>
          <cell r="J39">
            <v>5470</v>
          </cell>
          <cell r="K39" t="str">
            <v>ZAR</v>
          </cell>
          <cell r="L39" t="str">
            <v>S7-1500, PS 25W 24V DC</v>
          </cell>
        </row>
        <row r="40">
          <cell r="E40" t="str">
            <v>6ES7155-5AA00-0AC0</v>
          </cell>
          <cell r="F40">
            <v>1</v>
          </cell>
          <cell r="G40" t="str">
            <v>Pieces</v>
          </cell>
          <cell r="H40">
            <v>1</v>
          </cell>
          <cell r="I40">
            <v>12500</v>
          </cell>
          <cell r="J40">
            <v>12500</v>
          </cell>
          <cell r="K40" t="str">
            <v>ZAR</v>
          </cell>
          <cell r="L40" t="str">
            <v>ET 200MP, IM 155-5 PN HF</v>
          </cell>
        </row>
        <row r="41">
          <cell r="E41" t="str">
            <v>6ES7521-1BH00-0AB0</v>
          </cell>
          <cell r="F41">
            <v>2</v>
          </cell>
          <cell r="G41" t="str">
            <v>Pieces</v>
          </cell>
          <cell r="H41">
            <v>2</v>
          </cell>
          <cell r="I41">
            <v>5200</v>
          </cell>
          <cell r="J41">
            <v>10400</v>
          </cell>
          <cell r="K41" t="str">
            <v>ZAR</v>
          </cell>
          <cell r="L41" t="str">
            <v>S7-1500, DI 16x24VDC HF</v>
          </cell>
        </row>
        <row r="42">
          <cell r="E42" t="str">
            <v>6ES7592-1AM00-0XB0</v>
          </cell>
          <cell r="F42">
            <v>6</v>
          </cell>
          <cell r="G42" t="str">
            <v>Pieces</v>
          </cell>
          <cell r="H42">
            <v>6</v>
          </cell>
          <cell r="I42">
            <v>924</v>
          </cell>
          <cell r="J42">
            <v>5544</v>
          </cell>
          <cell r="K42" t="str">
            <v>ZAR</v>
          </cell>
          <cell r="L42" t="str">
            <v>Frontconnector Screw Type (35mm Mod.)</v>
          </cell>
        </row>
        <row r="43">
          <cell r="E43" t="str">
            <v>6ES7522-1BH01-0AB0</v>
          </cell>
          <cell r="F43">
            <v>1</v>
          </cell>
          <cell r="G43" t="str">
            <v>Pieces</v>
          </cell>
          <cell r="H43">
            <v>1</v>
          </cell>
          <cell r="I43">
            <v>5540</v>
          </cell>
          <cell r="J43">
            <v>5540</v>
          </cell>
          <cell r="K43" t="str">
            <v>ZAR</v>
          </cell>
          <cell r="L43" t="str">
            <v>S7-1500, DQ 16x24V DC/0.5A HF</v>
          </cell>
        </row>
        <row r="44">
          <cell r="E44" t="str">
            <v>6ES7531-7KF00-0AB0</v>
          </cell>
          <cell r="F44">
            <v>2</v>
          </cell>
          <cell r="G44" t="str">
            <v>Pieces</v>
          </cell>
          <cell r="H44">
            <v>2</v>
          </cell>
          <cell r="I44">
            <v>15700</v>
          </cell>
          <cell r="J44">
            <v>31400</v>
          </cell>
          <cell r="K44" t="str">
            <v>ZAR</v>
          </cell>
          <cell r="L44" t="str">
            <v>S7-1500, AI 8xU/I/RTD/TC ST</v>
          </cell>
        </row>
        <row r="45">
          <cell r="E45" t="str">
            <v>6ES7532-5HF00-0AB0</v>
          </cell>
          <cell r="F45">
            <v>1</v>
          </cell>
          <cell r="G45" t="str">
            <v>Pieces</v>
          </cell>
          <cell r="H45">
            <v>1</v>
          </cell>
          <cell r="I45">
            <v>19100</v>
          </cell>
          <cell r="J45">
            <v>19100</v>
          </cell>
          <cell r="K45" t="str">
            <v>ZAR</v>
          </cell>
          <cell r="L45" t="str">
            <v>S7-1500, AQ 8xU/I HS</v>
          </cell>
        </row>
        <row r="46">
          <cell r="E46" t="str">
            <v>6EP4348-7RB00-0AX0</v>
          </cell>
          <cell r="F46">
            <v>1</v>
          </cell>
          <cell r="G46" t="str">
            <v>Pieces</v>
          </cell>
          <cell r="H46">
            <v>1</v>
          </cell>
          <cell r="I46">
            <v>3930</v>
          </cell>
          <cell r="J46">
            <v>3930</v>
          </cell>
          <cell r="K46" t="str">
            <v>ZAR</v>
          </cell>
          <cell r="L46" t="str">
            <v>SITOP RED1200/DC24/48V/2X40A</v>
          </cell>
        </row>
        <row r="47">
          <cell r="E47" t="str">
            <v>6EP3437-7SB00-3AX0</v>
          </cell>
          <cell r="F47">
            <v>2</v>
          </cell>
          <cell r="G47" t="str">
            <v>Pieces</v>
          </cell>
          <cell r="H47">
            <v>2</v>
          </cell>
          <cell r="I47">
            <v>6750</v>
          </cell>
          <cell r="J47">
            <v>13500</v>
          </cell>
          <cell r="K47" t="str">
            <v>ZAR</v>
          </cell>
          <cell r="L47" t="str">
            <v>SITOP PSU6200/3AC/24VDC/40A</v>
          </cell>
        </row>
        <row r="48">
          <cell r="E48" t="str">
            <v>6GK5206-2BS00-2AC2</v>
          </cell>
          <cell r="F48">
            <v>1</v>
          </cell>
          <cell r="G48" t="str">
            <v>Pieces</v>
          </cell>
          <cell r="H48">
            <v>1</v>
          </cell>
          <cell r="I48">
            <v>24900</v>
          </cell>
          <cell r="J48">
            <v>24900</v>
          </cell>
          <cell r="K48" t="str">
            <v>ZAR</v>
          </cell>
          <cell r="L48" t="str">
            <v>SCALANCE XC206-2SFP</v>
          </cell>
        </row>
        <row r="49">
          <cell r="E49" t="str">
            <v>6GK5991-1AD00-8AA0</v>
          </cell>
          <cell r="F49">
            <v>2</v>
          </cell>
          <cell r="G49" t="str">
            <v>Pieces</v>
          </cell>
          <cell r="H49">
            <v>2</v>
          </cell>
          <cell r="I49">
            <v>3660</v>
          </cell>
          <cell r="J49">
            <v>7320</v>
          </cell>
          <cell r="K49" t="str">
            <v>ZAR</v>
          </cell>
          <cell r="L49" t="str">
            <v>SFP991-1</v>
          </cell>
        </row>
        <row r="50">
          <cell r="E50" t="str">
            <v>6ES5710-8MA11</v>
          </cell>
          <cell r="F50">
            <v>0</v>
          </cell>
          <cell r="G50" t="str">
            <v>Pieces</v>
          </cell>
          <cell r="H50">
            <v>0</v>
          </cell>
          <cell r="I50">
            <v>754</v>
          </cell>
          <cell r="J50">
            <v>0</v>
          </cell>
          <cell r="K50" t="str">
            <v>ZAR</v>
          </cell>
          <cell r="L50" t="str">
            <v>Stand.sectional Rail 35mm, Length 483mm</v>
          </cell>
        </row>
        <row r="51">
          <cell r="E51" t="str">
            <v>6ES7155-6AU01-0CN0</v>
          </cell>
          <cell r="F51">
            <v>1</v>
          </cell>
          <cell r="G51" t="str">
            <v>Pieces</v>
          </cell>
          <cell r="H51">
            <v>1</v>
          </cell>
          <cell r="I51">
            <v>7270</v>
          </cell>
          <cell r="J51">
            <v>7270</v>
          </cell>
          <cell r="K51" t="str">
            <v>ZAR</v>
          </cell>
          <cell r="L51" t="str">
            <v>ET 200SP, IM155-6PN/2 HF</v>
          </cell>
        </row>
        <row r="52">
          <cell r="E52" t="str">
            <v>6ES7193-6AG50-0AA0</v>
          </cell>
          <cell r="F52">
            <v>1</v>
          </cell>
          <cell r="G52" t="str">
            <v>Pieces</v>
          </cell>
          <cell r="H52">
            <v>1</v>
          </cell>
          <cell r="I52">
            <v>10500</v>
          </cell>
          <cell r="J52">
            <v>10500</v>
          </cell>
          <cell r="K52" t="str">
            <v>ZAR</v>
          </cell>
          <cell r="L52" t="str">
            <v>SIMATIC Busadapter BA 2xLC-LD</v>
          </cell>
        </row>
        <row r="53">
          <cell r="E53" t="str">
            <v>6ES7134-6GF00-0AA1</v>
          </cell>
          <cell r="F53">
            <v>6</v>
          </cell>
          <cell r="G53" t="str">
            <v>Pieces</v>
          </cell>
          <cell r="H53">
            <v>6</v>
          </cell>
          <cell r="I53">
            <v>5770</v>
          </cell>
          <cell r="J53">
            <v>34620</v>
          </cell>
          <cell r="K53" t="str">
            <v>ZAR</v>
          </cell>
          <cell r="L53" t="str">
            <v>ET 200SP, AI 8XI 2-/4-Wire Basic</v>
          </cell>
        </row>
        <row r="54">
          <cell r="E54" t="str">
            <v>6ES7193-6BP20-0DA0</v>
          </cell>
          <cell r="F54">
            <v>4</v>
          </cell>
          <cell r="G54" t="str">
            <v>Pieces</v>
          </cell>
          <cell r="H54">
            <v>4</v>
          </cell>
          <cell r="I54">
            <v>800</v>
          </cell>
          <cell r="J54">
            <v>3200</v>
          </cell>
          <cell r="K54" t="str">
            <v>ZAR</v>
          </cell>
          <cell r="L54" t="str">
            <v>BaseUnit Type A0, BU15-P16+A10+2D</v>
          </cell>
        </row>
        <row r="55">
          <cell r="E55" t="str">
            <v>6ES7193-6BP20-0BA0</v>
          </cell>
          <cell r="F55">
            <v>12</v>
          </cell>
          <cell r="G55" t="str">
            <v>Pieces</v>
          </cell>
          <cell r="H55">
            <v>12</v>
          </cell>
          <cell r="I55">
            <v>508</v>
          </cell>
          <cell r="J55">
            <v>6096</v>
          </cell>
          <cell r="K55" t="str">
            <v>ZAR</v>
          </cell>
          <cell r="L55" t="str">
            <v>BaseUnit Type A0, BU15-P16+A10+2B</v>
          </cell>
        </row>
        <row r="56">
          <cell r="E56" t="str">
            <v>6ES7135-6HD00-0BA1</v>
          </cell>
          <cell r="F56">
            <v>8</v>
          </cell>
          <cell r="G56" t="str">
            <v>Pieces</v>
          </cell>
          <cell r="H56">
            <v>8</v>
          </cell>
          <cell r="I56">
            <v>5540</v>
          </cell>
          <cell r="J56">
            <v>44320</v>
          </cell>
          <cell r="K56" t="str">
            <v>ZAR</v>
          </cell>
          <cell r="L56" t="str">
            <v>ET 200SP, AQ 4xU/I ST</v>
          </cell>
        </row>
        <row r="57">
          <cell r="E57" t="str">
            <v>6ES7131-6BH01-0BA0</v>
          </cell>
          <cell r="F57">
            <v>1</v>
          </cell>
          <cell r="G57" t="str">
            <v>Pieces</v>
          </cell>
          <cell r="H57">
            <v>1</v>
          </cell>
          <cell r="I57">
            <v>2160</v>
          </cell>
          <cell r="J57">
            <v>2160</v>
          </cell>
          <cell r="K57" t="str">
            <v>ZAR</v>
          </cell>
          <cell r="L57" t="str">
            <v>ET 200SP, DI 16x 24V DC ST, PU 1</v>
          </cell>
        </row>
        <row r="58">
          <cell r="E58" t="str">
            <v>6ES7132-6BH01-0BA0</v>
          </cell>
          <cell r="F58">
            <v>1</v>
          </cell>
          <cell r="G58" t="str">
            <v>Pieces</v>
          </cell>
          <cell r="H58">
            <v>1</v>
          </cell>
          <cell r="I58">
            <v>2510</v>
          </cell>
          <cell r="J58">
            <v>2510</v>
          </cell>
          <cell r="K58" t="str">
            <v>ZAR</v>
          </cell>
          <cell r="L58" t="str">
            <v>ET 200SP, DQ 16x 24V DC/0,5A ST, PU 1</v>
          </cell>
        </row>
        <row r="59">
          <cell r="E59" t="str">
            <v>6EP4348-7RB00-0AX0</v>
          </cell>
          <cell r="F59">
            <v>1</v>
          </cell>
          <cell r="G59" t="str">
            <v>Pieces</v>
          </cell>
          <cell r="H59">
            <v>1</v>
          </cell>
          <cell r="I59">
            <v>3930</v>
          </cell>
          <cell r="J59">
            <v>3930</v>
          </cell>
          <cell r="K59" t="str">
            <v>ZAR</v>
          </cell>
          <cell r="L59" t="str">
            <v>SITOP RED1200/DC24/48V/2X40A</v>
          </cell>
        </row>
        <row r="60">
          <cell r="E60" t="str">
            <v>6EP3437-7SB00-3AX0</v>
          </cell>
          <cell r="F60">
            <v>2</v>
          </cell>
          <cell r="G60" t="str">
            <v>Pieces</v>
          </cell>
          <cell r="H60">
            <v>2</v>
          </cell>
          <cell r="I60">
            <v>6750</v>
          </cell>
          <cell r="J60">
            <v>13500</v>
          </cell>
          <cell r="K60" t="str">
            <v>ZAR</v>
          </cell>
          <cell r="L60" t="str">
            <v>SITOP PSU6200/3AC/24VDC/40A</v>
          </cell>
        </row>
        <row r="61">
          <cell r="E61" t="str">
            <v>6ES5710-8MA11</v>
          </cell>
          <cell r="F61">
            <v>0</v>
          </cell>
          <cell r="G61" t="str">
            <v>Pieces</v>
          </cell>
          <cell r="H61">
            <v>0</v>
          </cell>
          <cell r="I61">
            <v>754</v>
          </cell>
          <cell r="J61">
            <v>0</v>
          </cell>
          <cell r="K61" t="str">
            <v>ZAR</v>
          </cell>
          <cell r="L61" t="str">
            <v>Stand.sectional Rail 35mm, Length 483mm</v>
          </cell>
        </row>
        <row r="62">
          <cell r="E62" t="str">
            <v>6ES7155-6AU01-0CN0</v>
          </cell>
          <cell r="F62">
            <v>1</v>
          </cell>
          <cell r="G62" t="str">
            <v>Pieces</v>
          </cell>
          <cell r="H62">
            <v>1</v>
          </cell>
          <cell r="I62">
            <v>7270</v>
          </cell>
          <cell r="J62">
            <v>7270</v>
          </cell>
          <cell r="K62" t="str">
            <v>ZAR</v>
          </cell>
          <cell r="L62" t="str">
            <v>ET 200SP, IM155-6PN/2 HF</v>
          </cell>
        </row>
        <row r="63">
          <cell r="E63" t="str">
            <v>6ES7193-6AG50-0AA0</v>
          </cell>
          <cell r="F63">
            <v>1</v>
          </cell>
          <cell r="G63" t="str">
            <v>Pieces</v>
          </cell>
          <cell r="H63">
            <v>1</v>
          </cell>
          <cell r="I63">
            <v>10500</v>
          </cell>
          <cell r="J63">
            <v>10500</v>
          </cell>
          <cell r="K63" t="str">
            <v>ZAR</v>
          </cell>
          <cell r="L63" t="str">
            <v>SIMATIC Busadapter BA 2xLC-LD</v>
          </cell>
        </row>
        <row r="64">
          <cell r="E64" t="str">
            <v>6ES7134-6GF00-0AA1</v>
          </cell>
          <cell r="F64">
            <v>1</v>
          </cell>
          <cell r="G64" t="str">
            <v>Pieces</v>
          </cell>
          <cell r="H64">
            <v>1</v>
          </cell>
          <cell r="I64">
            <v>5770</v>
          </cell>
          <cell r="J64">
            <v>5770</v>
          </cell>
          <cell r="K64" t="str">
            <v>ZAR</v>
          </cell>
          <cell r="L64" t="str">
            <v>ET 200SP, AI 8XI 2-/4-Wire Basic</v>
          </cell>
        </row>
        <row r="65">
          <cell r="E65" t="str">
            <v>6ES7193-6BP20-0DA0</v>
          </cell>
          <cell r="F65">
            <v>4</v>
          </cell>
          <cell r="G65" t="str">
            <v>Pieces</v>
          </cell>
          <cell r="H65">
            <v>4</v>
          </cell>
          <cell r="I65">
            <v>800</v>
          </cell>
          <cell r="J65">
            <v>3200</v>
          </cell>
          <cell r="K65" t="str">
            <v>ZAR</v>
          </cell>
          <cell r="L65" t="str">
            <v>BaseUnit Type A0, BU15-P16+A10+2D</v>
          </cell>
        </row>
        <row r="66">
          <cell r="E66" t="str">
            <v>6ES7135-6HD00-0BA1</v>
          </cell>
          <cell r="F66">
            <v>2</v>
          </cell>
          <cell r="G66" t="str">
            <v>Pieces</v>
          </cell>
          <cell r="H66">
            <v>2</v>
          </cell>
          <cell r="I66">
            <v>5540</v>
          </cell>
          <cell r="J66">
            <v>11080</v>
          </cell>
          <cell r="K66" t="str">
            <v>ZAR</v>
          </cell>
          <cell r="L66" t="str">
            <v>ET 200SP, AQ 4xU/I ST</v>
          </cell>
        </row>
        <row r="67">
          <cell r="E67" t="str">
            <v>6ES7193-6BP20-0BA0</v>
          </cell>
          <cell r="F67">
            <v>9</v>
          </cell>
          <cell r="G67" t="str">
            <v>Pieces</v>
          </cell>
          <cell r="H67">
            <v>9</v>
          </cell>
          <cell r="I67">
            <v>508</v>
          </cell>
          <cell r="J67">
            <v>4572</v>
          </cell>
          <cell r="K67" t="str">
            <v>ZAR</v>
          </cell>
          <cell r="L67" t="str">
            <v>BaseUnit Type A0, BU15-P16+A10+2B</v>
          </cell>
        </row>
        <row r="68">
          <cell r="E68" t="str">
            <v>6ES7131-6BH01-0BA0</v>
          </cell>
          <cell r="F68">
            <v>5</v>
          </cell>
          <cell r="G68" t="str">
            <v>Pieces</v>
          </cell>
          <cell r="H68">
            <v>5</v>
          </cell>
          <cell r="I68">
            <v>2160</v>
          </cell>
          <cell r="J68">
            <v>10800</v>
          </cell>
          <cell r="K68" t="str">
            <v>ZAR</v>
          </cell>
          <cell r="L68" t="str">
            <v>ET 200SP, DI 16x 24V DC ST, PU 1</v>
          </cell>
        </row>
        <row r="69">
          <cell r="E69" t="str">
            <v>6ES7132-6BH01-0BA0</v>
          </cell>
          <cell r="F69">
            <v>5</v>
          </cell>
          <cell r="G69" t="str">
            <v>Pieces</v>
          </cell>
          <cell r="H69">
            <v>5</v>
          </cell>
          <cell r="I69">
            <v>2510</v>
          </cell>
          <cell r="J69">
            <v>12550</v>
          </cell>
          <cell r="K69" t="str">
            <v>ZAR</v>
          </cell>
          <cell r="L69" t="str">
            <v>ET 200SP, DQ 16x 24V DC/0,5A ST, PU 1</v>
          </cell>
        </row>
        <row r="70">
          <cell r="E70" t="str">
            <v>6EP4348-7RB00-0AX0</v>
          </cell>
          <cell r="F70">
            <v>1</v>
          </cell>
          <cell r="G70" t="str">
            <v>Pieces</v>
          </cell>
          <cell r="H70">
            <v>1</v>
          </cell>
          <cell r="I70">
            <v>3930</v>
          </cell>
          <cell r="J70">
            <v>3930</v>
          </cell>
          <cell r="K70" t="str">
            <v>ZAR</v>
          </cell>
          <cell r="L70" t="str">
            <v>SITOP RED1200/DC24/48V/2X40A</v>
          </cell>
        </row>
        <row r="71">
          <cell r="E71" t="str">
            <v>6EP3437-7SB00-3AX0</v>
          </cell>
          <cell r="F71">
            <v>2</v>
          </cell>
          <cell r="G71" t="str">
            <v>Pieces</v>
          </cell>
          <cell r="H71">
            <v>2</v>
          </cell>
          <cell r="I71">
            <v>6750</v>
          </cell>
          <cell r="J71">
            <v>13500</v>
          </cell>
          <cell r="K71" t="str">
            <v>ZAR</v>
          </cell>
          <cell r="L71" t="str">
            <v>SITOP PSU6200/3AC/24VDC/40A</v>
          </cell>
        </row>
        <row r="72">
          <cell r="E72" t="str">
            <v>6ES5710-8MA11</v>
          </cell>
          <cell r="F72">
            <v>0</v>
          </cell>
          <cell r="G72" t="str">
            <v>Pieces</v>
          </cell>
          <cell r="H72">
            <v>0</v>
          </cell>
          <cell r="I72">
            <v>754</v>
          </cell>
          <cell r="J72">
            <v>0</v>
          </cell>
          <cell r="K72" t="str">
            <v>ZAR</v>
          </cell>
          <cell r="L72" t="str">
            <v>Stand.sectional Rail 35mm, Length 483mm</v>
          </cell>
        </row>
        <row r="73">
          <cell r="E73" t="str">
            <v>6ES7155-6AU01-0CN0</v>
          </cell>
          <cell r="F73">
            <v>1</v>
          </cell>
          <cell r="G73" t="str">
            <v>Pieces</v>
          </cell>
          <cell r="H73">
            <v>1</v>
          </cell>
          <cell r="I73">
            <v>7270</v>
          </cell>
          <cell r="J73">
            <v>7270</v>
          </cell>
          <cell r="K73" t="str">
            <v>ZAR</v>
          </cell>
          <cell r="L73" t="str">
            <v>ET 200SP, IM155-6PN/2 HF</v>
          </cell>
        </row>
        <row r="74">
          <cell r="E74" t="str">
            <v>6ES7193-6AG50-0AA0</v>
          </cell>
          <cell r="F74">
            <v>1</v>
          </cell>
          <cell r="G74" t="str">
            <v>Pieces</v>
          </cell>
          <cell r="H74">
            <v>1</v>
          </cell>
          <cell r="I74">
            <v>10500</v>
          </cell>
          <cell r="J74">
            <v>10500</v>
          </cell>
          <cell r="K74" t="str">
            <v>ZAR</v>
          </cell>
          <cell r="L74" t="str">
            <v>SIMATIC Busadapter BA 2xLC-LD</v>
          </cell>
        </row>
        <row r="75">
          <cell r="E75" t="str">
            <v>6ES7134-6GF00-0AA1</v>
          </cell>
          <cell r="F75">
            <v>4</v>
          </cell>
          <cell r="G75" t="str">
            <v>Pieces</v>
          </cell>
          <cell r="H75">
            <v>4</v>
          </cell>
          <cell r="I75">
            <v>5770</v>
          </cell>
          <cell r="J75">
            <v>23080</v>
          </cell>
          <cell r="K75" t="str">
            <v>ZAR</v>
          </cell>
          <cell r="L75" t="str">
            <v>ET 200SP, AI 8XI 2-/4-Wire Basic</v>
          </cell>
        </row>
        <row r="76">
          <cell r="E76" t="str">
            <v>6ES7193-6BP20-0DA0</v>
          </cell>
          <cell r="F76">
            <v>4</v>
          </cell>
          <cell r="G76" t="str">
            <v>Pieces</v>
          </cell>
          <cell r="H76">
            <v>4</v>
          </cell>
          <cell r="I76">
            <v>800</v>
          </cell>
          <cell r="J76">
            <v>3200</v>
          </cell>
          <cell r="K76" t="str">
            <v>ZAR</v>
          </cell>
          <cell r="L76" t="str">
            <v>BaseUnit Type A0, BU15-P16+A10+2D</v>
          </cell>
        </row>
        <row r="77">
          <cell r="E77" t="str">
            <v>6ES7193-6BP20-0BA0</v>
          </cell>
          <cell r="F77">
            <v>10</v>
          </cell>
          <cell r="G77" t="str">
            <v>Pieces</v>
          </cell>
          <cell r="H77">
            <v>10</v>
          </cell>
          <cell r="I77">
            <v>508</v>
          </cell>
          <cell r="J77">
            <v>5080</v>
          </cell>
          <cell r="K77" t="str">
            <v>ZAR</v>
          </cell>
          <cell r="L77" t="str">
            <v>BaseUnit Type A0, BU15-P16+A10+2B</v>
          </cell>
        </row>
        <row r="78">
          <cell r="E78" t="str">
            <v>6ES7135-6HD00-0BA1</v>
          </cell>
          <cell r="F78">
            <v>4</v>
          </cell>
          <cell r="G78" t="str">
            <v>Pieces</v>
          </cell>
          <cell r="H78">
            <v>4</v>
          </cell>
          <cell r="I78">
            <v>5540</v>
          </cell>
          <cell r="J78">
            <v>22160</v>
          </cell>
          <cell r="K78" t="str">
            <v>ZAR</v>
          </cell>
          <cell r="L78" t="str">
            <v>ET 200SP, AQ 4xU/I ST</v>
          </cell>
        </row>
        <row r="79">
          <cell r="E79" t="str">
            <v>6ES7131-6BH01-0BA0</v>
          </cell>
          <cell r="F79">
            <v>4</v>
          </cell>
          <cell r="G79" t="str">
            <v>Pieces</v>
          </cell>
          <cell r="H79">
            <v>4</v>
          </cell>
          <cell r="I79">
            <v>2160</v>
          </cell>
          <cell r="J79">
            <v>8640</v>
          </cell>
          <cell r="K79" t="str">
            <v>ZAR</v>
          </cell>
          <cell r="L79" t="str">
            <v>ET 200SP, DI 16x 24V DC ST, PU 1</v>
          </cell>
        </row>
        <row r="80">
          <cell r="E80" t="str">
            <v>6ES7132-6BH01-0BA0</v>
          </cell>
          <cell r="F80">
            <v>2</v>
          </cell>
          <cell r="G80" t="str">
            <v>Pieces</v>
          </cell>
          <cell r="H80">
            <v>2</v>
          </cell>
          <cell r="I80">
            <v>2510</v>
          </cell>
          <cell r="J80">
            <v>5020</v>
          </cell>
          <cell r="K80" t="str">
            <v>ZAR</v>
          </cell>
          <cell r="L80" t="str">
            <v>ET 200SP, DQ 16x 24V DC/0,5A ST, PU 1</v>
          </cell>
        </row>
        <row r="81">
          <cell r="E81" t="str">
            <v>6EP4348-7RB00-0AX0</v>
          </cell>
          <cell r="F81">
            <v>1</v>
          </cell>
          <cell r="G81" t="str">
            <v>Pieces</v>
          </cell>
          <cell r="H81">
            <v>1</v>
          </cell>
          <cell r="I81">
            <v>3930</v>
          </cell>
          <cell r="J81">
            <v>3930</v>
          </cell>
          <cell r="K81" t="str">
            <v>ZAR</v>
          </cell>
          <cell r="L81" t="str">
            <v>SITOP RED1200/DC24/48V/2X40A</v>
          </cell>
        </row>
        <row r="82">
          <cell r="E82" t="str">
            <v>6EP3437-7SB00-3AX0</v>
          </cell>
          <cell r="F82">
            <v>2</v>
          </cell>
          <cell r="G82" t="str">
            <v>Pieces</v>
          </cell>
          <cell r="H82">
            <v>2</v>
          </cell>
          <cell r="I82">
            <v>6750</v>
          </cell>
          <cell r="J82">
            <v>13500</v>
          </cell>
          <cell r="K82" t="str">
            <v>ZAR</v>
          </cell>
          <cell r="L82" t="str">
            <v>SITOP PSU6200/3AC/24VDC/40A</v>
          </cell>
        </row>
        <row r="83">
          <cell r="E83" t="str">
            <v>6ES5710-8MA11</v>
          </cell>
          <cell r="F83">
            <v>0</v>
          </cell>
          <cell r="G83" t="str">
            <v>Pieces</v>
          </cell>
          <cell r="H83">
            <v>0</v>
          </cell>
          <cell r="I83">
            <v>754</v>
          </cell>
          <cell r="J83">
            <v>0</v>
          </cell>
          <cell r="K83" t="str">
            <v>ZAR</v>
          </cell>
          <cell r="L83" t="str">
            <v>Stand.sectional Rail 35mm, Length 483mm</v>
          </cell>
        </row>
        <row r="84">
          <cell r="E84" t="str">
            <v>6ES7155-6AU01-0CN0</v>
          </cell>
          <cell r="F84">
            <v>1</v>
          </cell>
          <cell r="G84" t="str">
            <v>Pieces</v>
          </cell>
          <cell r="H84">
            <v>1</v>
          </cell>
          <cell r="I84">
            <v>7270</v>
          </cell>
          <cell r="J84">
            <v>7270</v>
          </cell>
          <cell r="K84" t="str">
            <v>ZAR</v>
          </cell>
          <cell r="L84" t="str">
            <v>ET 200SP, IM155-6PN/2 HF</v>
          </cell>
        </row>
        <row r="85">
          <cell r="E85" t="str">
            <v>6ES7193-6AG50-0AA0</v>
          </cell>
          <cell r="F85">
            <v>1</v>
          </cell>
          <cell r="G85" t="str">
            <v>Pieces</v>
          </cell>
          <cell r="H85">
            <v>1</v>
          </cell>
          <cell r="I85">
            <v>10500</v>
          </cell>
          <cell r="J85">
            <v>10500</v>
          </cell>
          <cell r="K85" t="str">
            <v>ZAR</v>
          </cell>
          <cell r="L85" t="str">
            <v>SIMATIC Busadapter BA 2xLC-LD</v>
          </cell>
        </row>
        <row r="86">
          <cell r="E86" t="str">
            <v>6ES7134-6GF00-0AA1</v>
          </cell>
          <cell r="F86">
            <v>2</v>
          </cell>
          <cell r="G86" t="str">
            <v>Pieces</v>
          </cell>
          <cell r="H86">
            <v>2</v>
          </cell>
          <cell r="I86">
            <v>5770</v>
          </cell>
          <cell r="J86">
            <v>11540</v>
          </cell>
          <cell r="K86" t="str">
            <v>ZAR</v>
          </cell>
          <cell r="L86" t="str">
            <v>ET 200SP, AI 8XI 2-/4-Wire Basic</v>
          </cell>
        </row>
        <row r="87">
          <cell r="E87" t="str">
            <v>6ES7193-6BP20-0DA0</v>
          </cell>
          <cell r="F87">
            <v>4</v>
          </cell>
          <cell r="G87" t="str">
            <v>Pieces</v>
          </cell>
          <cell r="H87">
            <v>4</v>
          </cell>
          <cell r="I87">
            <v>800</v>
          </cell>
          <cell r="J87">
            <v>3200</v>
          </cell>
          <cell r="K87" t="str">
            <v>ZAR</v>
          </cell>
          <cell r="L87" t="str">
            <v>BaseUnit Type A0, BU15-P16+A10+2D</v>
          </cell>
        </row>
        <row r="88">
          <cell r="E88" t="str">
            <v>6ES7193-6BP20-0BA0</v>
          </cell>
          <cell r="F88">
            <v>3</v>
          </cell>
          <cell r="G88" t="str">
            <v>Pieces</v>
          </cell>
          <cell r="H88">
            <v>3</v>
          </cell>
          <cell r="I88">
            <v>508</v>
          </cell>
          <cell r="J88">
            <v>1524</v>
          </cell>
          <cell r="K88" t="str">
            <v>ZAR</v>
          </cell>
          <cell r="L88" t="str">
            <v>BaseUnit Type A0, BU15-P16+A10+2B</v>
          </cell>
        </row>
        <row r="89">
          <cell r="E89" t="str">
            <v>6ES7135-6HD00-0BA1</v>
          </cell>
          <cell r="F89">
            <v>2</v>
          </cell>
          <cell r="G89" t="str">
            <v>Pieces</v>
          </cell>
          <cell r="H89">
            <v>2</v>
          </cell>
          <cell r="I89">
            <v>5540</v>
          </cell>
          <cell r="J89">
            <v>11080</v>
          </cell>
          <cell r="K89" t="str">
            <v>ZAR</v>
          </cell>
          <cell r="L89" t="str">
            <v>ET 200SP, AQ 4xU/I ST</v>
          </cell>
        </row>
        <row r="90">
          <cell r="E90" t="str">
            <v>6ES7131-6BH01-0BA0</v>
          </cell>
          <cell r="F90">
            <v>2</v>
          </cell>
          <cell r="G90" t="str">
            <v>Pieces</v>
          </cell>
          <cell r="H90">
            <v>2</v>
          </cell>
          <cell r="I90">
            <v>2160</v>
          </cell>
          <cell r="J90">
            <v>4320</v>
          </cell>
          <cell r="K90" t="str">
            <v>ZAR</v>
          </cell>
          <cell r="L90" t="str">
            <v>ET 200SP, DI 16x 24V DC ST, PU 1</v>
          </cell>
        </row>
        <row r="91">
          <cell r="E91" t="str">
            <v>6ES7132-6BH01-0BA0</v>
          </cell>
          <cell r="F91">
            <v>1</v>
          </cell>
          <cell r="G91" t="str">
            <v>Pieces</v>
          </cell>
          <cell r="H91">
            <v>1</v>
          </cell>
          <cell r="I91">
            <v>2510</v>
          </cell>
          <cell r="J91">
            <v>2510</v>
          </cell>
          <cell r="K91" t="str">
            <v>ZAR</v>
          </cell>
          <cell r="L91" t="str">
            <v>ET 200SP, DQ 16x 24V DC/0,5A ST, PU 1</v>
          </cell>
        </row>
        <row r="92">
          <cell r="E92" t="str">
            <v>6EP4348-7RB00-0AX0</v>
          </cell>
          <cell r="F92">
            <v>1</v>
          </cell>
          <cell r="G92" t="str">
            <v>Pieces</v>
          </cell>
          <cell r="H92">
            <v>1</v>
          </cell>
          <cell r="I92">
            <v>3930</v>
          </cell>
          <cell r="J92">
            <v>3930</v>
          </cell>
          <cell r="K92" t="str">
            <v>ZAR</v>
          </cell>
          <cell r="L92" t="str">
            <v>SITOP RED1200/DC24/48V/2X40A</v>
          </cell>
        </row>
        <row r="93">
          <cell r="E93" t="str">
            <v>6EP3437-7SB00-3AX0</v>
          </cell>
          <cell r="F93">
            <v>2</v>
          </cell>
          <cell r="G93" t="str">
            <v>Pieces</v>
          </cell>
          <cell r="H93">
            <v>2</v>
          </cell>
          <cell r="I93">
            <v>6750</v>
          </cell>
          <cell r="J93">
            <v>13500</v>
          </cell>
          <cell r="K93" t="str">
            <v>ZAR</v>
          </cell>
          <cell r="L93" t="str">
            <v>SITOP PSU6200/3AC/24VDC/40A</v>
          </cell>
        </row>
        <row r="94">
          <cell r="E94" t="str">
            <v>6ES7590-1AE80-0AA0</v>
          </cell>
          <cell r="F94">
            <v>1</v>
          </cell>
          <cell r="G94" t="str">
            <v>Pieces</v>
          </cell>
          <cell r="H94">
            <v>1</v>
          </cell>
          <cell r="I94">
            <v>754</v>
          </cell>
          <cell r="J94">
            <v>754</v>
          </cell>
          <cell r="K94" t="str">
            <v>ZAR</v>
          </cell>
          <cell r="L94" t="str">
            <v>S7-1500, mounting rail  482.6 mm (19")</v>
          </cell>
        </row>
        <row r="95">
          <cell r="E95" t="str">
            <v>6EP1333-4BA00</v>
          </cell>
          <cell r="F95">
            <v>1</v>
          </cell>
          <cell r="G95" t="str">
            <v>Pieces</v>
          </cell>
          <cell r="H95">
            <v>1</v>
          </cell>
          <cell r="I95">
            <v>3610</v>
          </cell>
          <cell r="J95">
            <v>3610</v>
          </cell>
          <cell r="K95" t="str">
            <v>ZAR</v>
          </cell>
          <cell r="L95" t="str">
            <v>SIMATIC PM1507/1AC/24VDC/8A</v>
          </cell>
        </row>
        <row r="96">
          <cell r="E96" t="str">
            <v>6ES7505-0KA00-0AB0</v>
          </cell>
          <cell r="F96">
            <v>1</v>
          </cell>
          <cell r="G96" t="str">
            <v>Pieces</v>
          </cell>
          <cell r="H96">
            <v>1</v>
          </cell>
          <cell r="I96">
            <v>5470</v>
          </cell>
          <cell r="J96">
            <v>5470</v>
          </cell>
          <cell r="K96" t="str">
            <v>ZAR</v>
          </cell>
          <cell r="L96" t="str">
            <v>S7-1500, PS 25W 24V DC</v>
          </cell>
        </row>
        <row r="97">
          <cell r="E97" t="str">
            <v>6ES7518-4AP00-0AB0</v>
          </cell>
          <cell r="F97">
            <v>1</v>
          </cell>
          <cell r="G97" t="str">
            <v>Pieces</v>
          </cell>
          <cell r="H97">
            <v>1</v>
          </cell>
          <cell r="I97">
            <v>194000</v>
          </cell>
          <cell r="J97">
            <v>194000</v>
          </cell>
          <cell r="K97" t="str">
            <v>ZAR</v>
          </cell>
          <cell r="L97" t="str">
            <v>CPU 1518-4 PN/DP, 6 MB Prog., 60MB Data</v>
          </cell>
        </row>
        <row r="98">
          <cell r="E98" t="str">
            <v>6ES7954-8LT03-0AA0</v>
          </cell>
          <cell r="F98">
            <v>1</v>
          </cell>
          <cell r="G98" t="str">
            <v>Unit</v>
          </cell>
          <cell r="H98">
            <v>1</v>
          </cell>
          <cell r="I98">
            <v>25400</v>
          </cell>
          <cell r="J98">
            <v>25400</v>
          </cell>
          <cell r="K98" t="str">
            <v>ZAR</v>
          </cell>
          <cell r="L98" t="str">
            <v>SIMATIC S7 Memory Card, 32 GB</v>
          </cell>
        </row>
        <row r="99">
          <cell r="E99" t="str">
            <v>6GK7543-1AX00-0XE0</v>
          </cell>
          <cell r="F99">
            <v>3</v>
          </cell>
          <cell r="G99" t="str">
            <v>Pieces</v>
          </cell>
          <cell r="H99">
            <v>3</v>
          </cell>
          <cell r="I99">
            <v>52900</v>
          </cell>
          <cell r="J99">
            <v>158700</v>
          </cell>
          <cell r="K99" t="str">
            <v>ZAR</v>
          </cell>
          <cell r="L99" t="str">
            <v>S7-1500, CP 1543-1</v>
          </cell>
        </row>
        <row r="100">
          <cell r="E100">
            <v>0</v>
          </cell>
          <cell r="F100">
            <v>0</v>
          </cell>
          <cell r="G100">
            <v>0</v>
          </cell>
          <cell r="H100">
            <v>0</v>
          </cell>
          <cell r="I100">
            <v>0</v>
          </cell>
          <cell r="J100">
            <v>0</v>
          </cell>
          <cell r="K100">
            <v>0</v>
          </cell>
          <cell r="L100">
            <v>0</v>
          </cell>
        </row>
        <row r="101">
          <cell r="E101">
            <v>0</v>
          </cell>
          <cell r="F101">
            <v>0</v>
          </cell>
          <cell r="G101">
            <v>0</v>
          </cell>
          <cell r="H101">
            <v>0</v>
          </cell>
          <cell r="I101">
            <v>0</v>
          </cell>
          <cell r="J101">
            <v>0</v>
          </cell>
          <cell r="K101">
            <v>0</v>
          </cell>
          <cell r="L101">
            <v>0</v>
          </cell>
        </row>
        <row r="102">
          <cell r="E102">
            <v>0</v>
          </cell>
          <cell r="F102">
            <v>0</v>
          </cell>
          <cell r="G102">
            <v>0</v>
          </cell>
          <cell r="H102">
            <v>0</v>
          </cell>
          <cell r="I102">
            <v>0</v>
          </cell>
          <cell r="J102">
            <v>0</v>
          </cell>
          <cell r="K102">
            <v>0</v>
          </cell>
          <cell r="L102">
            <v>0</v>
          </cell>
        </row>
        <row r="103">
          <cell r="E103">
            <v>0</v>
          </cell>
          <cell r="F103">
            <v>0</v>
          </cell>
          <cell r="G103">
            <v>0</v>
          </cell>
          <cell r="H103">
            <v>0</v>
          </cell>
          <cell r="I103">
            <v>0</v>
          </cell>
          <cell r="J103">
            <v>0</v>
          </cell>
          <cell r="K103">
            <v>0</v>
          </cell>
          <cell r="L103">
            <v>0</v>
          </cell>
        </row>
        <row r="104">
          <cell r="E104">
            <v>0</v>
          </cell>
          <cell r="F104">
            <v>0</v>
          </cell>
          <cell r="G104">
            <v>0</v>
          </cell>
          <cell r="H104">
            <v>0</v>
          </cell>
          <cell r="I104">
            <v>0</v>
          </cell>
          <cell r="J104">
            <v>0</v>
          </cell>
          <cell r="K104">
            <v>0</v>
          </cell>
          <cell r="L104">
            <v>0</v>
          </cell>
        </row>
        <row r="105">
          <cell r="E105">
            <v>0</v>
          </cell>
          <cell r="F105">
            <v>0</v>
          </cell>
          <cell r="G105">
            <v>0</v>
          </cell>
          <cell r="H105">
            <v>0</v>
          </cell>
          <cell r="I105">
            <v>0</v>
          </cell>
          <cell r="J105">
            <v>0</v>
          </cell>
          <cell r="K105">
            <v>0</v>
          </cell>
          <cell r="L105">
            <v>0</v>
          </cell>
        </row>
        <row r="106">
          <cell r="E106">
            <v>0</v>
          </cell>
          <cell r="F106">
            <v>0</v>
          </cell>
          <cell r="G106">
            <v>0</v>
          </cell>
          <cell r="H106">
            <v>0</v>
          </cell>
          <cell r="I106">
            <v>0</v>
          </cell>
          <cell r="J106">
            <v>0</v>
          </cell>
          <cell r="K106">
            <v>0</v>
          </cell>
          <cell r="L106">
            <v>0</v>
          </cell>
        </row>
        <row r="107">
          <cell r="E107">
            <v>0</v>
          </cell>
          <cell r="F107">
            <v>0</v>
          </cell>
          <cell r="G107">
            <v>0</v>
          </cell>
          <cell r="H107">
            <v>0</v>
          </cell>
          <cell r="I107">
            <v>0</v>
          </cell>
          <cell r="J107">
            <v>0</v>
          </cell>
          <cell r="K107">
            <v>0</v>
          </cell>
          <cell r="L107">
            <v>0</v>
          </cell>
        </row>
        <row r="108">
          <cell r="E108">
            <v>0</v>
          </cell>
          <cell r="F108">
            <v>0</v>
          </cell>
          <cell r="G108">
            <v>0</v>
          </cell>
          <cell r="H108">
            <v>0</v>
          </cell>
          <cell r="I108">
            <v>0</v>
          </cell>
          <cell r="J108">
            <v>0</v>
          </cell>
          <cell r="K108">
            <v>0</v>
          </cell>
          <cell r="L108">
            <v>0</v>
          </cell>
        </row>
        <row r="109">
          <cell r="E109">
            <v>0</v>
          </cell>
          <cell r="F109">
            <v>0</v>
          </cell>
          <cell r="G109">
            <v>0</v>
          </cell>
          <cell r="H109">
            <v>0</v>
          </cell>
          <cell r="I109">
            <v>0</v>
          </cell>
          <cell r="J109">
            <v>0</v>
          </cell>
          <cell r="K109">
            <v>0</v>
          </cell>
          <cell r="L109">
            <v>0</v>
          </cell>
        </row>
        <row r="110">
          <cell r="E110">
            <v>0</v>
          </cell>
          <cell r="F110">
            <v>0</v>
          </cell>
          <cell r="G110">
            <v>0</v>
          </cell>
          <cell r="H110">
            <v>0</v>
          </cell>
          <cell r="I110">
            <v>0</v>
          </cell>
          <cell r="J110">
            <v>0</v>
          </cell>
          <cell r="K110">
            <v>0</v>
          </cell>
          <cell r="L110">
            <v>0</v>
          </cell>
        </row>
        <row r="111">
          <cell r="E111">
            <v>0</v>
          </cell>
          <cell r="F111">
            <v>0</v>
          </cell>
          <cell r="G111">
            <v>0</v>
          </cell>
          <cell r="H111">
            <v>0</v>
          </cell>
          <cell r="I111">
            <v>0</v>
          </cell>
          <cell r="J111">
            <v>0</v>
          </cell>
          <cell r="K111">
            <v>0</v>
          </cell>
          <cell r="L111">
            <v>0</v>
          </cell>
        </row>
        <row r="112">
          <cell r="E112">
            <v>0</v>
          </cell>
          <cell r="F112">
            <v>0</v>
          </cell>
          <cell r="G112">
            <v>0</v>
          </cell>
          <cell r="H112">
            <v>0</v>
          </cell>
          <cell r="I112">
            <v>0</v>
          </cell>
          <cell r="J112">
            <v>0</v>
          </cell>
          <cell r="K112">
            <v>0</v>
          </cell>
          <cell r="L112">
            <v>0</v>
          </cell>
        </row>
        <row r="113">
          <cell r="E113">
            <v>0</v>
          </cell>
          <cell r="F113">
            <v>0</v>
          </cell>
          <cell r="G113">
            <v>0</v>
          </cell>
          <cell r="H113">
            <v>0</v>
          </cell>
          <cell r="I113">
            <v>0</v>
          </cell>
          <cell r="J113">
            <v>0</v>
          </cell>
          <cell r="K113">
            <v>0</v>
          </cell>
          <cell r="L113">
            <v>0</v>
          </cell>
        </row>
        <row r="114">
          <cell r="E114">
            <v>0</v>
          </cell>
          <cell r="F114">
            <v>0</v>
          </cell>
          <cell r="G114">
            <v>0</v>
          </cell>
          <cell r="H114">
            <v>0</v>
          </cell>
          <cell r="I114">
            <v>0</v>
          </cell>
          <cell r="J114">
            <v>0</v>
          </cell>
          <cell r="K114">
            <v>0</v>
          </cell>
          <cell r="L114">
            <v>0</v>
          </cell>
        </row>
        <row r="115">
          <cell r="E115">
            <v>0</v>
          </cell>
          <cell r="F115">
            <v>0</v>
          </cell>
          <cell r="G115">
            <v>0</v>
          </cell>
          <cell r="H115">
            <v>0</v>
          </cell>
          <cell r="I115">
            <v>0</v>
          </cell>
          <cell r="J115">
            <v>0</v>
          </cell>
          <cell r="K115">
            <v>0</v>
          </cell>
          <cell r="L115">
            <v>0</v>
          </cell>
        </row>
        <row r="116">
          <cell r="E116">
            <v>0</v>
          </cell>
          <cell r="F116">
            <v>0</v>
          </cell>
          <cell r="G116">
            <v>0</v>
          </cell>
          <cell r="H116">
            <v>0</v>
          </cell>
          <cell r="I116">
            <v>0</v>
          </cell>
          <cell r="J116">
            <v>0</v>
          </cell>
          <cell r="K116">
            <v>0</v>
          </cell>
          <cell r="L116">
            <v>0</v>
          </cell>
        </row>
        <row r="117">
          <cell r="E117">
            <v>0</v>
          </cell>
          <cell r="F117">
            <v>0</v>
          </cell>
          <cell r="G117">
            <v>0</v>
          </cell>
          <cell r="H117">
            <v>0</v>
          </cell>
          <cell r="I117">
            <v>0</v>
          </cell>
          <cell r="J117">
            <v>0</v>
          </cell>
          <cell r="K117">
            <v>0</v>
          </cell>
          <cell r="L117">
            <v>0</v>
          </cell>
        </row>
        <row r="118">
          <cell r="E118">
            <v>0</v>
          </cell>
          <cell r="F118">
            <v>0</v>
          </cell>
          <cell r="G118">
            <v>0</v>
          </cell>
          <cell r="H118">
            <v>0</v>
          </cell>
          <cell r="I118">
            <v>0</v>
          </cell>
          <cell r="J118">
            <v>0</v>
          </cell>
          <cell r="K118">
            <v>0</v>
          </cell>
          <cell r="L118">
            <v>0</v>
          </cell>
        </row>
        <row r="119">
          <cell r="E119">
            <v>0</v>
          </cell>
          <cell r="F119">
            <v>0</v>
          </cell>
          <cell r="G119">
            <v>0</v>
          </cell>
          <cell r="H119">
            <v>0</v>
          </cell>
          <cell r="I119">
            <v>0</v>
          </cell>
          <cell r="J119">
            <v>0</v>
          </cell>
          <cell r="K119">
            <v>0</v>
          </cell>
          <cell r="L119">
            <v>0</v>
          </cell>
        </row>
        <row r="120">
          <cell r="E120">
            <v>0</v>
          </cell>
          <cell r="F120">
            <v>0</v>
          </cell>
          <cell r="G120">
            <v>0</v>
          </cell>
          <cell r="H120">
            <v>0</v>
          </cell>
          <cell r="I120">
            <v>0</v>
          </cell>
          <cell r="J120">
            <v>0</v>
          </cell>
          <cell r="K120">
            <v>0</v>
          </cell>
          <cell r="L120">
            <v>0</v>
          </cell>
        </row>
        <row r="121">
          <cell r="E121">
            <v>0</v>
          </cell>
          <cell r="F121">
            <v>0</v>
          </cell>
          <cell r="G121">
            <v>0</v>
          </cell>
          <cell r="H121">
            <v>0</v>
          </cell>
          <cell r="I121">
            <v>0</v>
          </cell>
          <cell r="J121">
            <v>0</v>
          </cell>
          <cell r="K121">
            <v>0</v>
          </cell>
          <cell r="L121">
            <v>0</v>
          </cell>
        </row>
        <row r="122">
          <cell r="E122">
            <v>0</v>
          </cell>
          <cell r="F122">
            <v>0</v>
          </cell>
          <cell r="G122">
            <v>0</v>
          </cell>
          <cell r="H122">
            <v>0</v>
          </cell>
          <cell r="I122">
            <v>0</v>
          </cell>
          <cell r="J122">
            <v>0</v>
          </cell>
          <cell r="K122">
            <v>0</v>
          </cell>
          <cell r="L122">
            <v>0</v>
          </cell>
        </row>
        <row r="123">
          <cell r="E123">
            <v>0</v>
          </cell>
          <cell r="F123">
            <v>0</v>
          </cell>
          <cell r="G123">
            <v>0</v>
          </cell>
          <cell r="H123">
            <v>0</v>
          </cell>
          <cell r="I123">
            <v>0</v>
          </cell>
          <cell r="J123">
            <v>0</v>
          </cell>
          <cell r="K123">
            <v>0</v>
          </cell>
          <cell r="L123">
            <v>0</v>
          </cell>
        </row>
        <row r="124">
          <cell r="E124">
            <v>0</v>
          </cell>
          <cell r="F124">
            <v>0</v>
          </cell>
          <cell r="G124">
            <v>0</v>
          </cell>
          <cell r="H124">
            <v>0</v>
          </cell>
          <cell r="I124">
            <v>0</v>
          </cell>
          <cell r="J124">
            <v>0</v>
          </cell>
          <cell r="K124">
            <v>0</v>
          </cell>
          <cell r="L124">
            <v>0</v>
          </cell>
        </row>
        <row r="125">
          <cell r="E125">
            <v>0</v>
          </cell>
          <cell r="F125">
            <v>0</v>
          </cell>
          <cell r="G125">
            <v>0</v>
          </cell>
          <cell r="H125">
            <v>0</v>
          </cell>
          <cell r="I125">
            <v>0</v>
          </cell>
          <cell r="J125">
            <v>0</v>
          </cell>
          <cell r="K125">
            <v>0</v>
          </cell>
          <cell r="L125">
            <v>0</v>
          </cell>
        </row>
        <row r="126">
          <cell r="E126">
            <v>0</v>
          </cell>
          <cell r="F126">
            <v>0</v>
          </cell>
          <cell r="G126">
            <v>0</v>
          </cell>
          <cell r="H126">
            <v>0</v>
          </cell>
          <cell r="I126">
            <v>0</v>
          </cell>
          <cell r="J126">
            <v>0</v>
          </cell>
          <cell r="K126">
            <v>0</v>
          </cell>
          <cell r="L126">
            <v>0</v>
          </cell>
        </row>
        <row r="127">
          <cell r="E127">
            <v>0</v>
          </cell>
          <cell r="F127">
            <v>0</v>
          </cell>
          <cell r="G127">
            <v>0</v>
          </cell>
          <cell r="H127">
            <v>0</v>
          </cell>
          <cell r="I127">
            <v>0</v>
          </cell>
          <cell r="J127">
            <v>0</v>
          </cell>
          <cell r="K127">
            <v>0</v>
          </cell>
          <cell r="L127">
            <v>0</v>
          </cell>
        </row>
        <row r="128">
          <cell r="E128">
            <v>0</v>
          </cell>
          <cell r="F128">
            <v>0</v>
          </cell>
          <cell r="G128">
            <v>0</v>
          </cell>
          <cell r="H128">
            <v>0</v>
          </cell>
          <cell r="I128">
            <v>0</v>
          </cell>
          <cell r="J128">
            <v>0</v>
          </cell>
          <cell r="K128">
            <v>0</v>
          </cell>
          <cell r="L128">
            <v>0</v>
          </cell>
        </row>
        <row r="129">
          <cell r="E129">
            <v>0</v>
          </cell>
          <cell r="F129">
            <v>0</v>
          </cell>
          <cell r="G129">
            <v>0</v>
          </cell>
          <cell r="H129">
            <v>0</v>
          </cell>
          <cell r="I129">
            <v>0</v>
          </cell>
          <cell r="J129">
            <v>0</v>
          </cell>
          <cell r="K129">
            <v>0</v>
          </cell>
          <cell r="L129">
            <v>0</v>
          </cell>
        </row>
        <row r="130">
          <cell r="E130">
            <v>0</v>
          </cell>
          <cell r="F130">
            <v>0</v>
          </cell>
          <cell r="G130">
            <v>0</v>
          </cell>
          <cell r="H130">
            <v>0</v>
          </cell>
          <cell r="I130">
            <v>0</v>
          </cell>
          <cell r="J130">
            <v>0</v>
          </cell>
          <cell r="K130">
            <v>0</v>
          </cell>
          <cell r="L130">
            <v>0</v>
          </cell>
        </row>
        <row r="131">
          <cell r="E131">
            <v>0</v>
          </cell>
          <cell r="F131">
            <v>0</v>
          </cell>
          <cell r="G131">
            <v>0</v>
          </cell>
          <cell r="H131">
            <v>0</v>
          </cell>
          <cell r="I131">
            <v>0</v>
          </cell>
          <cell r="J131">
            <v>0</v>
          </cell>
          <cell r="K131">
            <v>0</v>
          </cell>
          <cell r="L131">
            <v>0</v>
          </cell>
        </row>
        <row r="132">
          <cell r="E132">
            <v>0</v>
          </cell>
          <cell r="F132">
            <v>0</v>
          </cell>
          <cell r="G132">
            <v>0</v>
          </cell>
          <cell r="H132">
            <v>0</v>
          </cell>
          <cell r="I132">
            <v>0</v>
          </cell>
          <cell r="J132">
            <v>0</v>
          </cell>
          <cell r="K132">
            <v>0</v>
          </cell>
          <cell r="L132">
            <v>0</v>
          </cell>
        </row>
        <row r="133">
          <cell r="E133">
            <v>0</v>
          </cell>
          <cell r="F133">
            <v>0</v>
          </cell>
          <cell r="G133">
            <v>0</v>
          </cell>
          <cell r="H133">
            <v>0</v>
          </cell>
          <cell r="I133">
            <v>0</v>
          </cell>
          <cell r="J133">
            <v>0</v>
          </cell>
          <cell r="K133">
            <v>0</v>
          </cell>
          <cell r="L133">
            <v>0</v>
          </cell>
        </row>
        <row r="134">
          <cell r="E134">
            <v>0</v>
          </cell>
          <cell r="F134">
            <v>0</v>
          </cell>
          <cell r="G134">
            <v>0</v>
          </cell>
          <cell r="H134">
            <v>0</v>
          </cell>
          <cell r="I134">
            <v>0</v>
          </cell>
          <cell r="J134">
            <v>0</v>
          </cell>
          <cell r="K134">
            <v>0</v>
          </cell>
          <cell r="L134">
            <v>0</v>
          </cell>
        </row>
        <row r="135">
          <cell r="E135">
            <v>0</v>
          </cell>
          <cell r="F135">
            <v>0</v>
          </cell>
          <cell r="G135">
            <v>0</v>
          </cell>
          <cell r="H135">
            <v>0</v>
          </cell>
          <cell r="I135">
            <v>0</v>
          </cell>
          <cell r="J135">
            <v>0</v>
          </cell>
          <cell r="K135">
            <v>0</v>
          </cell>
          <cell r="L135">
            <v>0</v>
          </cell>
        </row>
        <row r="136">
          <cell r="E136">
            <v>0</v>
          </cell>
          <cell r="F136">
            <v>0</v>
          </cell>
          <cell r="G136">
            <v>0</v>
          </cell>
          <cell r="H136">
            <v>0</v>
          </cell>
          <cell r="I136">
            <v>0</v>
          </cell>
          <cell r="J136">
            <v>0</v>
          </cell>
          <cell r="K136">
            <v>0</v>
          </cell>
          <cell r="L136">
            <v>0</v>
          </cell>
        </row>
        <row r="137">
          <cell r="E137">
            <v>0</v>
          </cell>
          <cell r="F137">
            <v>0</v>
          </cell>
          <cell r="G137">
            <v>0</v>
          </cell>
          <cell r="H137">
            <v>0</v>
          </cell>
          <cell r="I137">
            <v>0</v>
          </cell>
          <cell r="J137">
            <v>0</v>
          </cell>
          <cell r="K137">
            <v>0</v>
          </cell>
          <cell r="L137">
            <v>0</v>
          </cell>
        </row>
        <row r="138">
          <cell r="E138">
            <v>0</v>
          </cell>
          <cell r="F138">
            <v>0</v>
          </cell>
          <cell r="G138">
            <v>0</v>
          </cell>
          <cell r="H138">
            <v>0</v>
          </cell>
          <cell r="I138">
            <v>0</v>
          </cell>
          <cell r="J138">
            <v>0</v>
          </cell>
          <cell r="K138">
            <v>0</v>
          </cell>
          <cell r="L138">
            <v>0</v>
          </cell>
        </row>
        <row r="139">
          <cell r="E139">
            <v>0</v>
          </cell>
          <cell r="F139">
            <v>0</v>
          </cell>
          <cell r="G139">
            <v>0</v>
          </cell>
          <cell r="H139">
            <v>0</v>
          </cell>
          <cell r="I139">
            <v>0</v>
          </cell>
          <cell r="J139">
            <v>0</v>
          </cell>
          <cell r="K139">
            <v>0</v>
          </cell>
          <cell r="L139">
            <v>0</v>
          </cell>
        </row>
        <row r="140">
          <cell r="E140">
            <v>0</v>
          </cell>
          <cell r="F140">
            <v>0</v>
          </cell>
          <cell r="G140">
            <v>0</v>
          </cell>
          <cell r="H140">
            <v>0</v>
          </cell>
          <cell r="I140">
            <v>0</v>
          </cell>
          <cell r="J140">
            <v>0</v>
          </cell>
          <cell r="K140">
            <v>0</v>
          </cell>
          <cell r="L140">
            <v>0</v>
          </cell>
        </row>
        <row r="141">
          <cell r="E141">
            <v>0</v>
          </cell>
          <cell r="F141">
            <v>0</v>
          </cell>
          <cell r="G141">
            <v>0</v>
          </cell>
          <cell r="H141">
            <v>0</v>
          </cell>
          <cell r="I141">
            <v>0</v>
          </cell>
          <cell r="J141">
            <v>0</v>
          </cell>
          <cell r="K141">
            <v>0</v>
          </cell>
          <cell r="L141">
            <v>0</v>
          </cell>
        </row>
        <row r="142">
          <cell r="E142">
            <v>0</v>
          </cell>
          <cell r="F142">
            <v>0</v>
          </cell>
          <cell r="G142">
            <v>0</v>
          </cell>
          <cell r="H142">
            <v>0</v>
          </cell>
          <cell r="I142">
            <v>0</v>
          </cell>
          <cell r="J142">
            <v>0</v>
          </cell>
          <cell r="K142">
            <v>0</v>
          </cell>
          <cell r="L142">
            <v>0</v>
          </cell>
        </row>
        <row r="143">
          <cell r="E143">
            <v>0</v>
          </cell>
          <cell r="F143">
            <v>0</v>
          </cell>
          <cell r="G143">
            <v>0</v>
          </cell>
          <cell r="H143">
            <v>0</v>
          </cell>
          <cell r="I143">
            <v>0</v>
          </cell>
          <cell r="J143">
            <v>0</v>
          </cell>
          <cell r="K143">
            <v>0</v>
          </cell>
          <cell r="L143">
            <v>0</v>
          </cell>
        </row>
        <row r="144">
          <cell r="E144">
            <v>0</v>
          </cell>
          <cell r="F144">
            <v>0</v>
          </cell>
          <cell r="G144">
            <v>0</v>
          </cell>
          <cell r="H144">
            <v>0</v>
          </cell>
          <cell r="I144">
            <v>0</v>
          </cell>
          <cell r="J144">
            <v>0</v>
          </cell>
          <cell r="K144">
            <v>0</v>
          </cell>
          <cell r="L144">
            <v>0</v>
          </cell>
        </row>
        <row r="145">
          <cell r="E145">
            <v>0</v>
          </cell>
          <cell r="F145">
            <v>0</v>
          </cell>
          <cell r="G145">
            <v>0</v>
          </cell>
          <cell r="H145">
            <v>0</v>
          </cell>
          <cell r="I145">
            <v>0</v>
          </cell>
          <cell r="J145">
            <v>0</v>
          </cell>
          <cell r="K145">
            <v>0</v>
          </cell>
          <cell r="L145">
            <v>0</v>
          </cell>
        </row>
        <row r="146">
          <cell r="E146">
            <v>0</v>
          </cell>
          <cell r="F146">
            <v>0</v>
          </cell>
          <cell r="G146">
            <v>0</v>
          </cell>
          <cell r="H146">
            <v>0</v>
          </cell>
          <cell r="I146">
            <v>0</v>
          </cell>
          <cell r="J146">
            <v>0</v>
          </cell>
          <cell r="K146">
            <v>0</v>
          </cell>
          <cell r="L146">
            <v>0</v>
          </cell>
        </row>
        <row r="147">
          <cell r="E147">
            <v>0</v>
          </cell>
          <cell r="F147">
            <v>0</v>
          </cell>
          <cell r="G147">
            <v>0</v>
          </cell>
          <cell r="H147">
            <v>0</v>
          </cell>
          <cell r="I147">
            <v>0</v>
          </cell>
          <cell r="J147">
            <v>0</v>
          </cell>
          <cell r="K147">
            <v>0</v>
          </cell>
          <cell r="L147">
            <v>0</v>
          </cell>
        </row>
        <row r="148">
          <cell r="E148">
            <v>0</v>
          </cell>
          <cell r="F148">
            <v>0</v>
          </cell>
          <cell r="G148">
            <v>0</v>
          </cell>
          <cell r="H148">
            <v>0</v>
          </cell>
          <cell r="I148">
            <v>0</v>
          </cell>
          <cell r="J148">
            <v>0</v>
          </cell>
          <cell r="K148">
            <v>0</v>
          </cell>
          <cell r="L148">
            <v>0</v>
          </cell>
        </row>
        <row r="149">
          <cell r="E149">
            <v>0</v>
          </cell>
          <cell r="F149">
            <v>0</v>
          </cell>
          <cell r="G149">
            <v>0</v>
          </cell>
          <cell r="H149">
            <v>0</v>
          </cell>
          <cell r="I149">
            <v>0</v>
          </cell>
          <cell r="J149">
            <v>0</v>
          </cell>
          <cell r="K149">
            <v>0</v>
          </cell>
          <cell r="L149">
            <v>0</v>
          </cell>
        </row>
        <row r="150">
          <cell r="E150">
            <v>0</v>
          </cell>
          <cell r="F150">
            <v>0</v>
          </cell>
          <cell r="G150">
            <v>0</v>
          </cell>
          <cell r="H150">
            <v>0</v>
          </cell>
          <cell r="I150">
            <v>0</v>
          </cell>
          <cell r="J150">
            <v>0</v>
          </cell>
          <cell r="K150">
            <v>0</v>
          </cell>
          <cell r="L150">
            <v>0</v>
          </cell>
        </row>
        <row r="151">
          <cell r="E151">
            <v>0</v>
          </cell>
          <cell r="F151">
            <v>0</v>
          </cell>
          <cell r="G151">
            <v>0</v>
          </cell>
          <cell r="H151">
            <v>0</v>
          </cell>
          <cell r="I151">
            <v>0</v>
          </cell>
          <cell r="J151">
            <v>0</v>
          </cell>
          <cell r="K151">
            <v>0</v>
          </cell>
          <cell r="L151">
            <v>0</v>
          </cell>
        </row>
        <row r="152">
          <cell r="E152">
            <v>0</v>
          </cell>
          <cell r="F152">
            <v>0</v>
          </cell>
          <cell r="G152">
            <v>0</v>
          </cell>
          <cell r="H152">
            <v>0</v>
          </cell>
          <cell r="I152">
            <v>0</v>
          </cell>
          <cell r="J152">
            <v>0</v>
          </cell>
          <cell r="K152">
            <v>0</v>
          </cell>
          <cell r="L152">
            <v>0</v>
          </cell>
        </row>
        <row r="153">
          <cell r="E153">
            <v>0</v>
          </cell>
          <cell r="F153">
            <v>0</v>
          </cell>
          <cell r="G153">
            <v>0</v>
          </cell>
          <cell r="H153">
            <v>0</v>
          </cell>
          <cell r="I153">
            <v>0</v>
          </cell>
          <cell r="J153">
            <v>0</v>
          </cell>
          <cell r="K153">
            <v>0</v>
          </cell>
          <cell r="L153">
            <v>0</v>
          </cell>
        </row>
        <row r="154">
          <cell r="E154">
            <v>0</v>
          </cell>
          <cell r="F154">
            <v>0</v>
          </cell>
          <cell r="G154">
            <v>0</v>
          </cell>
          <cell r="H154">
            <v>0</v>
          </cell>
          <cell r="I154">
            <v>0</v>
          </cell>
          <cell r="J154">
            <v>0</v>
          </cell>
          <cell r="K154">
            <v>0</v>
          </cell>
          <cell r="L154">
            <v>0</v>
          </cell>
        </row>
        <row r="155">
          <cell r="E155">
            <v>0</v>
          </cell>
          <cell r="F155">
            <v>0</v>
          </cell>
          <cell r="G155">
            <v>0</v>
          </cell>
          <cell r="H155">
            <v>0</v>
          </cell>
          <cell r="I155">
            <v>0</v>
          </cell>
          <cell r="J155">
            <v>0</v>
          </cell>
          <cell r="K155">
            <v>0</v>
          </cell>
          <cell r="L155">
            <v>0</v>
          </cell>
        </row>
        <row r="156">
          <cell r="E156">
            <v>0</v>
          </cell>
          <cell r="F156">
            <v>0</v>
          </cell>
          <cell r="G156">
            <v>0</v>
          </cell>
          <cell r="H156">
            <v>0</v>
          </cell>
          <cell r="I156">
            <v>0</v>
          </cell>
          <cell r="J156">
            <v>0</v>
          </cell>
          <cell r="K156">
            <v>0</v>
          </cell>
          <cell r="L156">
            <v>0</v>
          </cell>
        </row>
        <row r="157">
          <cell r="E157">
            <v>0</v>
          </cell>
          <cell r="F157">
            <v>0</v>
          </cell>
          <cell r="G157">
            <v>0</v>
          </cell>
          <cell r="H157">
            <v>0</v>
          </cell>
          <cell r="I157">
            <v>0</v>
          </cell>
          <cell r="J157">
            <v>0</v>
          </cell>
          <cell r="K157">
            <v>0</v>
          </cell>
          <cell r="L157">
            <v>0</v>
          </cell>
        </row>
        <row r="158">
          <cell r="E158">
            <v>0</v>
          </cell>
          <cell r="F158">
            <v>0</v>
          </cell>
          <cell r="G158">
            <v>0</v>
          </cell>
          <cell r="H158">
            <v>0</v>
          </cell>
          <cell r="I158">
            <v>0</v>
          </cell>
          <cell r="J158">
            <v>0</v>
          </cell>
          <cell r="K158">
            <v>0</v>
          </cell>
          <cell r="L158">
            <v>0</v>
          </cell>
        </row>
        <row r="159">
          <cell r="E159">
            <v>0</v>
          </cell>
          <cell r="F159">
            <v>0</v>
          </cell>
          <cell r="G159">
            <v>0</v>
          </cell>
          <cell r="H159">
            <v>0</v>
          </cell>
          <cell r="I159">
            <v>0</v>
          </cell>
          <cell r="J159">
            <v>0</v>
          </cell>
          <cell r="K159">
            <v>0</v>
          </cell>
          <cell r="L159">
            <v>0</v>
          </cell>
        </row>
        <row r="160">
          <cell r="E160">
            <v>0</v>
          </cell>
          <cell r="F160">
            <v>0</v>
          </cell>
          <cell r="G160">
            <v>0</v>
          </cell>
          <cell r="H160">
            <v>0</v>
          </cell>
          <cell r="I160">
            <v>0</v>
          </cell>
          <cell r="J160">
            <v>0</v>
          </cell>
          <cell r="K160">
            <v>0</v>
          </cell>
          <cell r="L160">
            <v>0</v>
          </cell>
        </row>
        <row r="161">
          <cell r="E161">
            <v>0</v>
          </cell>
          <cell r="F161">
            <v>0</v>
          </cell>
          <cell r="G161">
            <v>0</v>
          </cell>
          <cell r="H161">
            <v>0</v>
          </cell>
          <cell r="I161">
            <v>0</v>
          </cell>
          <cell r="J161">
            <v>0</v>
          </cell>
          <cell r="K161">
            <v>0</v>
          </cell>
          <cell r="L161">
            <v>0</v>
          </cell>
        </row>
        <row r="162">
          <cell r="E162">
            <v>0</v>
          </cell>
          <cell r="F162">
            <v>0</v>
          </cell>
          <cell r="G162">
            <v>0</v>
          </cell>
          <cell r="H162">
            <v>0</v>
          </cell>
          <cell r="I162">
            <v>0</v>
          </cell>
          <cell r="J162">
            <v>0</v>
          </cell>
          <cell r="K162">
            <v>0</v>
          </cell>
          <cell r="L162">
            <v>0</v>
          </cell>
        </row>
        <row r="163">
          <cell r="E163">
            <v>0</v>
          </cell>
          <cell r="F163">
            <v>0</v>
          </cell>
          <cell r="G163">
            <v>0</v>
          </cell>
          <cell r="H163">
            <v>0</v>
          </cell>
          <cell r="I163">
            <v>0</v>
          </cell>
          <cell r="J163">
            <v>0</v>
          </cell>
          <cell r="K163">
            <v>0</v>
          </cell>
          <cell r="L163">
            <v>0</v>
          </cell>
        </row>
        <row r="164">
          <cell r="E164">
            <v>0</v>
          </cell>
          <cell r="F164">
            <v>0</v>
          </cell>
          <cell r="G164">
            <v>0</v>
          </cell>
          <cell r="H164">
            <v>0</v>
          </cell>
          <cell r="I164">
            <v>0</v>
          </cell>
          <cell r="J164">
            <v>0</v>
          </cell>
          <cell r="K164">
            <v>0</v>
          </cell>
          <cell r="L164">
            <v>0</v>
          </cell>
        </row>
        <row r="165">
          <cell r="E165">
            <v>0</v>
          </cell>
          <cell r="F165">
            <v>0</v>
          </cell>
          <cell r="G165">
            <v>0</v>
          </cell>
          <cell r="H165">
            <v>0</v>
          </cell>
          <cell r="I165">
            <v>0</v>
          </cell>
          <cell r="J165">
            <v>0</v>
          </cell>
          <cell r="K165">
            <v>0</v>
          </cell>
          <cell r="L165">
            <v>0</v>
          </cell>
        </row>
        <row r="166">
          <cell r="E166">
            <v>0</v>
          </cell>
          <cell r="F166">
            <v>0</v>
          </cell>
          <cell r="G166">
            <v>0</v>
          </cell>
          <cell r="H166">
            <v>0</v>
          </cell>
          <cell r="I166">
            <v>0</v>
          </cell>
          <cell r="J166">
            <v>0</v>
          </cell>
          <cell r="K166">
            <v>0</v>
          </cell>
          <cell r="L166">
            <v>0</v>
          </cell>
        </row>
        <row r="167">
          <cell r="E167">
            <v>0</v>
          </cell>
          <cell r="F167">
            <v>0</v>
          </cell>
          <cell r="G167">
            <v>0</v>
          </cell>
          <cell r="H167">
            <v>0</v>
          </cell>
          <cell r="I167">
            <v>0</v>
          </cell>
          <cell r="J167">
            <v>0</v>
          </cell>
          <cell r="K167">
            <v>0</v>
          </cell>
          <cell r="L167">
            <v>0</v>
          </cell>
        </row>
        <row r="168">
          <cell r="E168">
            <v>0</v>
          </cell>
          <cell r="F168">
            <v>0</v>
          </cell>
          <cell r="G168">
            <v>0</v>
          </cell>
          <cell r="H168">
            <v>0</v>
          </cell>
          <cell r="I168">
            <v>0</v>
          </cell>
          <cell r="J168">
            <v>0</v>
          </cell>
          <cell r="K168">
            <v>0</v>
          </cell>
          <cell r="L168">
            <v>0</v>
          </cell>
        </row>
        <row r="169">
          <cell r="E169">
            <v>0</v>
          </cell>
          <cell r="F169">
            <v>0</v>
          </cell>
          <cell r="G169">
            <v>0</v>
          </cell>
          <cell r="H169">
            <v>0</v>
          </cell>
          <cell r="I169">
            <v>0</v>
          </cell>
          <cell r="J169">
            <v>0</v>
          </cell>
          <cell r="K169">
            <v>0</v>
          </cell>
          <cell r="L169">
            <v>0</v>
          </cell>
        </row>
        <row r="170">
          <cell r="E170">
            <v>0</v>
          </cell>
          <cell r="F170">
            <v>0</v>
          </cell>
          <cell r="G170">
            <v>0</v>
          </cell>
          <cell r="H170">
            <v>0</v>
          </cell>
          <cell r="I170">
            <v>0</v>
          </cell>
          <cell r="J170">
            <v>0</v>
          </cell>
          <cell r="K170">
            <v>0</v>
          </cell>
          <cell r="L170">
            <v>0</v>
          </cell>
        </row>
        <row r="171">
          <cell r="E171">
            <v>0</v>
          </cell>
          <cell r="F171">
            <v>0</v>
          </cell>
          <cell r="G171">
            <v>0</v>
          </cell>
          <cell r="H171">
            <v>0</v>
          </cell>
          <cell r="I171">
            <v>0</v>
          </cell>
          <cell r="J171">
            <v>0</v>
          </cell>
          <cell r="K171">
            <v>0</v>
          </cell>
          <cell r="L171">
            <v>0</v>
          </cell>
        </row>
        <row r="172">
          <cell r="E172">
            <v>0</v>
          </cell>
          <cell r="F172">
            <v>0</v>
          </cell>
          <cell r="G172">
            <v>0</v>
          </cell>
          <cell r="H172">
            <v>0</v>
          </cell>
          <cell r="I172">
            <v>0</v>
          </cell>
          <cell r="J172">
            <v>0</v>
          </cell>
          <cell r="K172">
            <v>0</v>
          </cell>
          <cell r="L172">
            <v>0</v>
          </cell>
        </row>
        <row r="173">
          <cell r="E173">
            <v>0</v>
          </cell>
          <cell r="F173">
            <v>0</v>
          </cell>
          <cell r="G173">
            <v>0</v>
          </cell>
          <cell r="H173">
            <v>0</v>
          </cell>
          <cell r="I173">
            <v>0</v>
          </cell>
          <cell r="J173">
            <v>0</v>
          </cell>
          <cell r="K173">
            <v>0</v>
          </cell>
          <cell r="L173">
            <v>0</v>
          </cell>
        </row>
        <row r="174">
          <cell r="E174">
            <v>0</v>
          </cell>
          <cell r="F174">
            <v>0</v>
          </cell>
          <cell r="G174">
            <v>0</v>
          </cell>
          <cell r="H174">
            <v>0</v>
          </cell>
          <cell r="I174">
            <v>0</v>
          </cell>
          <cell r="J174">
            <v>0</v>
          </cell>
          <cell r="K174">
            <v>0</v>
          </cell>
          <cell r="L174">
            <v>0</v>
          </cell>
        </row>
        <row r="175">
          <cell r="E175">
            <v>0</v>
          </cell>
          <cell r="F175">
            <v>0</v>
          </cell>
          <cell r="G175">
            <v>0</v>
          </cell>
          <cell r="H175">
            <v>0</v>
          </cell>
          <cell r="I175">
            <v>0</v>
          </cell>
          <cell r="J175">
            <v>0</v>
          </cell>
          <cell r="K175">
            <v>0</v>
          </cell>
          <cell r="L175">
            <v>0</v>
          </cell>
        </row>
        <row r="176">
          <cell r="E176">
            <v>0</v>
          </cell>
          <cell r="F176">
            <v>0</v>
          </cell>
          <cell r="G176">
            <v>0</v>
          </cell>
          <cell r="H176">
            <v>0</v>
          </cell>
          <cell r="I176">
            <v>0</v>
          </cell>
          <cell r="J176">
            <v>0</v>
          </cell>
          <cell r="K176">
            <v>0</v>
          </cell>
          <cell r="L176">
            <v>0</v>
          </cell>
        </row>
        <row r="177">
          <cell r="E177">
            <v>0</v>
          </cell>
          <cell r="F177">
            <v>0</v>
          </cell>
          <cell r="G177">
            <v>0</v>
          </cell>
          <cell r="H177">
            <v>0</v>
          </cell>
          <cell r="I177">
            <v>0</v>
          </cell>
          <cell r="J177">
            <v>0</v>
          </cell>
          <cell r="K177">
            <v>0</v>
          </cell>
          <cell r="L177">
            <v>0</v>
          </cell>
        </row>
        <row r="178">
          <cell r="E178">
            <v>0</v>
          </cell>
          <cell r="F178">
            <v>0</v>
          </cell>
          <cell r="G178">
            <v>0</v>
          </cell>
          <cell r="H178">
            <v>0</v>
          </cell>
          <cell r="I178">
            <v>0</v>
          </cell>
          <cell r="J178">
            <v>0</v>
          </cell>
          <cell r="K178">
            <v>0</v>
          </cell>
          <cell r="L178">
            <v>0</v>
          </cell>
        </row>
        <row r="179">
          <cell r="E179">
            <v>0</v>
          </cell>
          <cell r="F179">
            <v>0</v>
          </cell>
          <cell r="G179">
            <v>0</v>
          </cell>
          <cell r="H179">
            <v>0</v>
          </cell>
          <cell r="I179">
            <v>0</v>
          </cell>
          <cell r="J179">
            <v>0</v>
          </cell>
          <cell r="K179">
            <v>0</v>
          </cell>
          <cell r="L179">
            <v>0</v>
          </cell>
        </row>
        <row r="180">
          <cell r="E180">
            <v>0</v>
          </cell>
          <cell r="F180">
            <v>0</v>
          </cell>
          <cell r="G180">
            <v>0</v>
          </cell>
          <cell r="H180">
            <v>0</v>
          </cell>
          <cell r="I180">
            <v>0</v>
          </cell>
          <cell r="J180">
            <v>0</v>
          </cell>
          <cell r="K180">
            <v>0</v>
          </cell>
          <cell r="L180">
            <v>0</v>
          </cell>
        </row>
        <row r="181">
          <cell r="E181">
            <v>0</v>
          </cell>
          <cell r="F181">
            <v>0</v>
          </cell>
          <cell r="G181">
            <v>0</v>
          </cell>
          <cell r="H181">
            <v>0</v>
          </cell>
          <cell r="I181">
            <v>0</v>
          </cell>
          <cell r="J181">
            <v>0</v>
          </cell>
          <cell r="K181">
            <v>0</v>
          </cell>
          <cell r="L181">
            <v>0</v>
          </cell>
        </row>
        <row r="182">
          <cell r="E182">
            <v>0</v>
          </cell>
          <cell r="F182">
            <v>0</v>
          </cell>
          <cell r="G182">
            <v>0</v>
          </cell>
          <cell r="H182">
            <v>0</v>
          </cell>
          <cell r="I182">
            <v>0</v>
          </cell>
          <cell r="J182">
            <v>0</v>
          </cell>
          <cell r="K182">
            <v>0</v>
          </cell>
          <cell r="L182">
            <v>0</v>
          </cell>
        </row>
        <row r="183">
          <cell r="E183">
            <v>0</v>
          </cell>
          <cell r="F183">
            <v>0</v>
          </cell>
          <cell r="G183">
            <v>0</v>
          </cell>
          <cell r="H183">
            <v>0</v>
          </cell>
          <cell r="I183">
            <v>0</v>
          </cell>
          <cell r="J183">
            <v>0</v>
          </cell>
          <cell r="K183">
            <v>0</v>
          </cell>
          <cell r="L183">
            <v>0</v>
          </cell>
        </row>
        <row r="184">
          <cell r="E184">
            <v>0</v>
          </cell>
          <cell r="F184">
            <v>0</v>
          </cell>
          <cell r="G184">
            <v>0</v>
          </cell>
          <cell r="H184">
            <v>0</v>
          </cell>
          <cell r="I184">
            <v>0</v>
          </cell>
          <cell r="J184">
            <v>0</v>
          </cell>
          <cell r="K184">
            <v>0</v>
          </cell>
          <cell r="L184">
            <v>0</v>
          </cell>
        </row>
        <row r="185">
          <cell r="E185">
            <v>0</v>
          </cell>
          <cell r="F185">
            <v>0</v>
          </cell>
          <cell r="G185">
            <v>0</v>
          </cell>
          <cell r="H185">
            <v>0</v>
          </cell>
          <cell r="I185">
            <v>0</v>
          </cell>
          <cell r="J185">
            <v>0</v>
          </cell>
          <cell r="K185">
            <v>0</v>
          </cell>
          <cell r="L185">
            <v>0</v>
          </cell>
        </row>
        <row r="186">
          <cell r="E186">
            <v>0</v>
          </cell>
          <cell r="F186">
            <v>0</v>
          </cell>
          <cell r="G186">
            <v>0</v>
          </cell>
          <cell r="H186">
            <v>0</v>
          </cell>
          <cell r="I186">
            <v>0</v>
          </cell>
          <cell r="J186">
            <v>0</v>
          </cell>
          <cell r="K186">
            <v>0</v>
          </cell>
          <cell r="L186">
            <v>0</v>
          </cell>
        </row>
        <row r="187">
          <cell r="E187">
            <v>0</v>
          </cell>
          <cell r="F187">
            <v>0</v>
          </cell>
          <cell r="G187">
            <v>0</v>
          </cell>
          <cell r="H187">
            <v>0</v>
          </cell>
          <cell r="I187">
            <v>0</v>
          </cell>
          <cell r="J187">
            <v>0</v>
          </cell>
          <cell r="K187">
            <v>0</v>
          </cell>
          <cell r="L187">
            <v>0</v>
          </cell>
        </row>
        <row r="188">
          <cell r="E188">
            <v>0</v>
          </cell>
          <cell r="F188">
            <v>0</v>
          </cell>
          <cell r="G188">
            <v>0</v>
          </cell>
          <cell r="H188">
            <v>0</v>
          </cell>
          <cell r="I188">
            <v>0</v>
          </cell>
          <cell r="J188">
            <v>0</v>
          </cell>
          <cell r="K188">
            <v>0</v>
          </cell>
          <cell r="L188">
            <v>0</v>
          </cell>
        </row>
        <row r="189">
          <cell r="E189">
            <v>0</v>
          </cell>
          <cell r="F189">
            <v>0</v>
          </cell>
          <cell r="G189">
            <v>0</v>
          </cell>
          <cell r="H189">
            <v>0</v>
          </cell>
          <cell r="I189">
            <v>0</v>
          </cell>
          <cell r="J189">
            <v>0</v>
          </cell>
          <cell r="K189">
            <v>0</v>
          </cell>
          <cell r="L189">
            <v>0</v>
          </cell>
        </row>
        <row r="190">
          <cell r="E190">
            <v>0</v>
          </cell>
          <cell r="F190">
            <v>0</v>
          </cell>
          <cell r="G190">
            <v>0</v>
          </cell>
          <cell r="H190">
            <v>0</v>
          </cell>
          <cell r="I190">
            <v>0</v>
          </cell>
          <cell r="J190">
            <v>0</v>
          </cell>
          <cell r="K190">
            <v>0</v>
          </cell>
          <cell r="L190">
            <v>0</v>
          </cell>
        </row>
        <row r="191">
          <cell r="E191">
            <v>0</v>
          </cell>
          <cell r="F191">
            <v>0</v>
          </cell>
          <cell r="G191">
            <v>0</v>
          </cell>
          <cell r="H191">
            <v>0</v>
          </cell>
          <cell r="I191">
            <v>0</v>
          </cell>
          <cell r="J191">
            <v>0</v>
          </cell>
          <cell r="K191">
            <v>0</v>
          </cell>
          <cell r="L191">
            <v>0</v>
          </cell>
        </row>
        <row r="192">
          <cell r="E192">
            <v>0</v>
          </cell>
          <cell r="F192">
            <v>0</v>
          </cell>
          <cell r="G192">
            <v>0</v>
          </cell>
          <cell r="H192">
            <v>0</v>
          </cell>
          <cell r="I192">
            <v>0</v>
          </cell>
          <cell r="J192">
            <v>0</v>
          </cell>
          <cell r="K192">
            <v>0</v>
          </cell>
          <cell r="L192">
            <v>0</v>
          </cell>
        </row>
        <row r="193">
          <cell r="E193">
            <v>0</v>
          </cell>
          <cell r="F193">
            <v>0</v>
          </cell>
          <cell r="G193">
            <v>0</v>
          </cell>
          <cell r="H193">
            <v>0</v>
          </cell>
          <cell r="I193">
            <v>0</v>
          </cell>
          <cell r="J193">
            <v>0</v>
          </cell>
          <cell r="K193">
            <v>0</v>
          </cell>
          <cell r="L193">
            <v>0</v>
          </cell>
        </row>
        <row r="194">
          <cell r="E194">
            <v>0</v>
          </cell>
          <cell r="F194">
            <v>0</v>
          </cell>
          <cell r="G194">
            <v>0</v>
          </cell>
          <cell r="H194">
            <v>0</v>
          </cell>
          <cell r="I194">
            <v>0</v>
          </cell>
          <cell r="J194">
            <v>0</v>
          </cell>
          <cell r="K194">
            <v>0</v>
          </cell>
          <cell r="L194">
            <v>0</v>
          </cell>
        </row>
        <row r="195">
          <cell r="E195">
            <v>0</v>
          </cell>
          <cell r="F195">
            <v>0</v>
          </cell>
          <cell r="G195">
            <v>0</v>
          </cell>
          <cell r="H195">
            <v>0</v>
          </cell>
          <cell r="I195">
            <v>0</v>
          </cell>
          <cell r="J195">
            <v>0</v>
          </cell>
          <cell r="K195">
            <v>0</v>
          </cell>
          <cell r="L195">
            <v>0</v>
          </cell>
        </row>
        <row r="196">
          <cell r="E196">
            <v>0</v>
          </cell>
          <cell r="F196">
            <v>0</v>
          </cell>
          <cell r="G196">
            <v>0</v>
          </cell>
          <cell r="H196">
            <v>0</v>
          </cell>
          <cell r="I196">
            <v>0</v>
          </cell>
          <cell r="J196">
            <v>0</v>
          </cell>
          <cell r="K196">
            <v>0</v>
          </cell>
          <cell r="L196">
            <v>0</v>
          </cell>
        </row>
        <row r="197">
          <cell r="E197">
            <v>0</v>
          </cell>
          <cell r="F197">
            <v>0</v>
          </cell>
          <cell r="G197">
            <v>0</v>
          </cell>
          <cell r="H197">
            <v>0</v>
          </cell>
          <cell r="I197">
            <v>0</v>
          </cell>
          <cell r="J197">
            <v>0</v>
          </cell>
          <cell r="K197">
            <v>0</v>
          </cell>
          <cell r="L197">
            <v>0</v>
          </cell>
        </row>
        <row r="198">
          <cell r="E198">
            <v>0</v>
          </cell>
          <cell r="F198">
            <v>0</v>
          </cell>
          <cell r="G198">
            <v>0</v>
          </cell>
          <cell r="H198">
            <v>0</v>
          </cell>
          <cell r="I198">
            <v>0</v>
          </cell>
          <cell r="J198">
            <v>0</v>
          </cell>
          <cell r="K198">
            <v>0</v>
          </cell>
          <cell r="L198">
            <v>0</v>
          </cell>
        </row>
        <row r="199">
          <cell r="E199">
            <v>0</v>
          </cell>
          <cell r="F199">
            <v>0</v>
          </cell>
          <cell r="G199">
            <v>0</v>
          </cell>
          <cell r="H199">
            <v>0</v>
          </cell>
          <cell r="I199">
            <v>0</v>
          </cell>
          <cell r="J199">
            <v>0</v>
          </cell>
          <cell r="K199">
            <v>0</v>
          </cell>
          <cell r="L199">
            <v>0</v>
          </cell>
        </row>
        <row r="200">
          <cell r="E200">
            <v>0</v>
          </cell>
          <cell r="F200">
            <v>0</v>
          </cell>
          <cell r="G200">
            <v>0</v>
          </cell>
          <cell r="H200">
            <v>0</v>
          </cell>
          <cell r="I200">
            <v>0</v>
          </cell>
          <cell r="J200">
            <v>0</v>
          </cell>
          <cell r="K200">
            <v>0</v>
          </cell>
          <cell r="L200">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nCC OA BOQ"/>
    </sheetNames>
    <sheetDataSet>
      <sheetData sheetId="0">
        <row r="1">
          <cell r="B1" t="str">
            <v>WinCC OA - Dongle Micro</v>
          </cell>
          <cell r="C1" t="str">
            <v>6AV6355-4BA00-0AB1</v>
          </cell>
          <cell r="E1">
            <v>2</v>
          </cell>
        </row>
        <row r="2">
          <cell r="B2" t="str">
            <v>WinCC OA - Server Basic</v>
          </cell>
          <cell r="C2" t="str">
            <v>6AV6355-1AA47-7BA0</v>
          </cell>
          <cell r="E2">
            <v>2</v>
          </cell>
        </row>
        <row r="3">
          <cell r="B3" t="str">
            <v>WinCC OA - 200k PowerTags</v>
          </cell>
          <cell r="C3" t="str">
            <v>6AV6355-1AA47-7BC1</v>
          </cell>
          <cell r="E3">
            <v>2</v>
          </cell>
        </row>
        <row r="4">
          <cell r="B4" t="str">
            <v>WinCC OA - Redundancy</v>
          </cell>
          <cell r="C4" t="str">
            <v>6AV6355-1AA47-7EF0</v>
          </cell>
          <cell r="E4">
            <v>2</v>
          </cell>
        </row>
        <row r="5">
          <cell r="B5" t="str">
            <v>WinCC OA - 1 Desktop UI REDU</v>
          </cell>
          <cell r="C5" t="str">
            <v>6AV6355-1AA47-7CB0</v>
          </cell>
          <cell r="E5">
            <v>8</v>
          </cell>
        </row>
        <row r="6">
          <cell r="B6" t="str">
            <v>WinCC OA - 1 Dashboard REDU</v>
          </cell>
          <cell r="C6" t="str">
            <v>6AV6355-1AA47-7CM0</v>
          </cell>
          <cell r="E6">
            <v>2</v>
          </cell>
        </row>
        <row r="7">
          <cell r="B7" t="str">
            <v>WinCC OA - 1 Mobile Dashboard REDU</v>
          </cell>
          <cell r="C7" t="str">
            <v>6AV6355-1AA47-7CK0</v>
          </cell>
          <cell r="E7">
            <v>2</v>
          </cell>
        </row>
        <row r="8">
          <cell r="B8" t="str">
            <v>WinCC OA - 1 Mobile UI REDU</v>
          </cell>
          <cell r="C8" t="str">
            <v>6AV6355-1AA47-7CF0</v>
          </cell>
          <cell r="E8">
            <v>2</v>
          </cell>
        </row>
        <row r="9">
          <cell r="B9" t="str">
            <v>WinCC OA - Para Standard REDU</v>
          </cell>
          <cell r="C9" t="str">
            <v>6AV6355-1AA47-7CH1</v>
          </cell>
          <cell r="E9">
            <v>2</v>
          </cell>
        </row>
        <row r="10">
          <cell r="B10" t="str">
            <v>WinCC OA - Driver IEC 104</v>
          </cell>
          <cell r="C10" t="str">
            <v>6AV6355-1AA47-7DC1</v>
          </cell>
          <cell r="E10">
            <v>2</v>
          </cell>
        </row>
        <row r="11">
          <cell r="B11" t="str">
            <v>WinCC OA - Driver MQTT Client</v>
          </cell>
          <cell r="C11" t="str">
            <v>6AV6355-1AA47-7DK2</v>
          </cell>
          <cell r="E11">
            <v>2</v>
          </cell>
        </row>
        <row r="12">
          <cell r="B12" t="str">
            <v>WinCC OA - OPC UA Server</v>
          </cell>
          <cell r="C12" t="str">
            <v>6AV6355-1AA47-7EK0</v>
          </cell>
          <cell r="E12">
            <v>2</v>
          </cell>
        </row>
        <row r="13">
          <cell r="B13" t="str">
            <v>WinCC OA - Report 1 REDU</v>
          </cell>
          <cell r="C13" t="str">
            <v>6AV6355-1AA47-7EM5</v>
          </cell>
          <cell r="E13">
            <v>2</v>
          </cell>
        </row>
        <row r="14">
          <cell r="B14" t="str">
            <v>WinCC OA - Server Basic SUS</v>
          </cell>
          <cell r="C14" t="str">
            <v>6AV6355-1DA00-0BA0</v>
          </cell>
          <cell r="E14">
            <v>2</v>
          </cell>
        </row>
        <row r="15">
          <cell r="B15" t="str">
            <v>WinCC OA - 200k PowerTags SUS</v>
          </cell>
          <cell r="C15" t="str">
            <v>6AV6355-1DA00-0BC1</v>
          </cell>
          <cell r="E15">
            <v>2</v>
          </cell>
        </row>
        <row r="16">
          <cell r="B16" t="str">
            <v>WinCC OA - Redundancy SUS</v>
          </cell>
          <cell r="C16" t="str">
            <v>6AV6355-1DA00-0EF0</v>
          </cell>
          <cell r="E16">
            <v>2</v>
          </cell>
        </row>
        <row r="17">
          <cell r="B17" t="str">
            <v>WinCC OA - 1 Desktop UI REDU SUS</v>
          </cell>
          <cell r="C17" t="str">
            <v>6AV6355-1DA00-0CB0</v>
          </cell>
          <cell r="E17">
            <v>8</v>
          </cell>
        </row>
        <row r="18">
          <cell r="B18" t="str">
            <v>WinCC OA - 1 Dashboard REDU SUS</v>
          </cell>
          <cell r="C18" t="str">
            <v>6AV6355-1DA00-0CM0</v>
          </cell>
          <cell r="E18">
            <v>2</v>
          </cell>
        </row>
        <row r="19">
          <cell r="B19" t="str">
            <v>WinCC OA - 1 Mobile Dashboard REDU SUS</v>
          </cell>
          <cell r="C19" t="str">
            <v>6AV6355-1DA00-0CK0</v>
          </cell>
          <cell r="E19">
            <v>2</v>
          </cell>
        </row>
        <row r="20">
          <cell r="B20" t="str">
            <v>WinCC OA - 1 Mobile UI REDU SUS</v>
          </cell>
          <cell r="C20" t="str">
            <v>6AV6355-1DA00-0CF0</v>
          </cell>
          <cell r="E20">
            <v>2</v>
          </cell>
        </row>
        <row r="21">
          <cell r="B21" t="str">
            <v>WinCC OA - Para Standard REDU SUS</v>
          </cell>
          <cell r="C21" t="str">
            <v>6AV6355-1DA00-0CH1</v>
          </cell>
          <cell r="E21">
            <v>2</v>
          </cell>
        </row>
        <row r="22">
          <cell r="B22" t="str">
            <v>WinCC OA - Driver IEC 104 SUS</v>
          </cell>
          <cell r="C22" t="str">
            <v>6AV6355-1DA00-0DC1</v>
          </cell>
          <cell r="E22">
            <v>2</v>
          </cell>
        </row>
        <row r="23">
          <cell r="B23" t="str">
            <v>WinCC OA - Driver MQTT Client SUS</v>
          </cell>
          <cell r="C23" t="str">
            <v>6AV6355-1DA00-0DK2</v>
          </cell>
          <cell r="E23">
            <v>2</v>
          </cell>
        </row>
        <row r="24">
          <cell r="B24" t="str">
            <v>WinCC OA - OPC UA Server SUS</v>
          </cell>
          <cell r="C24" t="str">
            <v>6AV6355-1DA00-0EK0</v>
          </cell>
          <cell r="E24">
            <v>2</v>
          </cell>
        </row>
        <row r="25">
          <cell r="B25" t="str">
            <v>WinCC OA - Report 1 REDU SUS</v>
          </cell>
          <cell r="C25" t="str">
            <v>6AV6355-1DA00-0EM5</v>
          </cell>
          <cell r="E25">
            <v>2</v>
          </cell>
        </row>
        <row r="26">
          <cell r="B26" t="str">
            <v>WinCC OA - Dongle Micro</v>
          </cell>
          <cell r="C26" t="str">
            <v>6AV6355-4BA00-0AB1</v>
          </cell>
          <cell r="E26">
            <v>1</v>
          </cell>
        </row>
        <row r="27">
          <cell r="B27" t="str">
            <v>WinCC OA - Para Remote</v>
          </cell>
          <cell r="C27" t="str">
            <v>6AV6355-1AA47-7CH2</v>
          </cell>
          <cell r="E27">
            <v>1</v>
          </cell>
        </row>
        <row r="28">
          <cell r="B28" t="str">
            <v>WinCC OA - Para Remote SUS</v>
          </cell>
          <cell r="C28" t="str">
            <v>6AV6355-1DA00-0CH2</v>
          </cell>
          <cell r="E28">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nCCOA PriceList"/>
      <sheetName val="WinCC OA Licenses PriceList"/>
    </sheetNames>
    <sheetDataSet>
      <sheetData sheetId="0">
        <row r="1">
          <cell r="A1" t="str">
            <v>Part  Number</v>
          </cell>
          <cell r="B1" t="str">
            <v>blank</v>
          </cell>
          <cell r="C1" t="str">
            <v>L2 list price (ZAR)</v>
          </cell>
        </row>
        <row r="2">
          <cell r="A2" t="str">
            <v>6AV6355-4BA00-0AB1</v>
          </cell>
          <cell r="B2" t="str">
            <v>WinCC OA - dongle micro. Hardware dongle on USB port for operation with a license that is bound to the dongle (WinCC OA version &gt;= 3.17), which can also temporarily replace the hardware-bound license of the operator console or server.</v>
          </cell>
          <cell r="C2">
            <v>4125</v>
          </cell>
        </row>
        <row r="3">
          <cell r="A3" t="str">
            <v>6AV6355-1AA47-7BA0</v>
          </cell>
          <cell r="B3" t="str">
            <v>WinCC OA V3.19, Server basic. license for WinCC OA Server with alerting, extended trend, local archiving, S7 and S7 Plus (8 connections) driver, IT Security IEC 62443, OPC UA client (available for Windows and Linux), OPC DA client and OPC DA server (only available for Windows). Required for proper operation are at least one PowerTag or BACnet object package and one operator console (e.g. desktop UI - optional). ***************************** email address required for delivery.</v>
          </cell>
          <cell r="C3">
            <v>26900</v>
          </cell>
        </row>
        <row r="4">
          <cell r="A4" t="str">
            <v>6AV6355-1AA47-7BC1</v>
          </cell>
          <cell r="B4" t="str">
            <v>WinCC OA V3.19, 200k PowerTags. Expansion of a WinCC OA - Server basic license by 200,000 PowerTags. For a correct redundant server configuration, both WinCC OA Server licenses must be identical. A PowerTag expansion can only be ordered within the same WinCC OA version. The packages on a server are counted cumulatively. ***************************** email address required for delivery.</v>
          </cell>
          <cell r="C4">
            <v>592000</v>
          </cell>
        </row>
        <row r="5">
          <cell r="A5" t="str">
            <v>6AV6355-1AA47-7EF0</v>
          </cell>
          <cell r="B5" t="str">
            <v>WinCC OA V3.19, Redundancy. license for expanding a WinCC OA Server by the option of high availability with bumpless switchover. For a redundant system, both servers require a WinCC OA - Redundancy license. for a correct redundant server configuration, both WinCC OA Server licenses must be identical. ***************************** email address required for delivery.</v>
          </cell>
          <cell r="C5">
            <v>53800</v>
          </cell>
        </row>
        <row r="6">
          <cell r="A6" t="str">
            <v>6AV6355-1AA47-7CB0</v>
          </cell>
          <cell r="B6" t="str">
            <v>WinCC OA V3.19, 1 Desktop UI REDU. One operator console license for expansion of a redundant WinCC OA - Server basic license. Simultaneous connections of active desktop UIs are counted. for a correct redundant server configuration, both WinCC OA Server licenses must be identical. Packages are counted cumulatively. Requires the option WinCC OA - Redundancy. ***************************** email address required for delivery.</v>
          </cell>
          <cell r="C6">
            <v>26900</v>
          </cell>
        </row>
        <row r="7">
          <cell r="A7" t="str">
            <v>6AV6355-1AA47-7CM0</v>
          </cell>
          <cell r="B7" t="str">
            <v>WinCC OA V3.19, 1 Dashboard REDU. License for expanding a redundant WinCC OA Server basic license by 1 web-based dashboard application. On mobile devices no dashboard customizations are possible. Simultaneous connections of active dashboards are counted. For a correct redundant server configuration, both WinCC OA Server licenses must be identical. Packages are counted cumulatively. Requires the option WinCC OA - Redundancy. ***************************** email address required for delivery.</v>
          </cell>
          <cell r="C7">
            <v>10400</v>
          </cell>
        </row>
        <row r="8">
          <cell r="A8" t="str">
            <v>6AV6355-1AA47-7CK0</v>
          </cell>
          <cell r="B8" t="str">
            <v>WinCC OA V3.19, 1 Mobile Dashboard REDU. License for expansion of a redundant WinCC OA Server basic license by 1 web-based dashboard application. On mobile devices no dashboard customizations are possible. Simultaneous connections of active mobile dashboards are counted. For a correct redundant server configuration both WinCC OA server licenses must be identical. Packages are counted cumulatively. requires the option WinCC OA - Redundancy. Email address required for delivery.</v>
          </cell>
          <cell r="C8">
            <v>2610</v>
          </cell>
        </row>
        <row r="9">
          <cell r="A9" t="str">
            <v>6AV6355-1AA47-7CF0</v>
          </cell>
          <cell r="B9" t="str">
            <v>WinCC OA V3.19, 1 Mobile UI REDU. License for one mobile app for iOS or Android. expansion of a redundant WinCC OA - Server basic license. The supported Android and iOS versions can be found in the respective app store. Simultaneous connections of active mobile apps are counted. for a correct redundant server configuration, both WinCC OA Server licenses must be identical. Packages are counted cumulatively. Requires the option WinCC OA - Redundancy. Email address required for delivery.</v>
          </cell>
          <cell r="C9">
            <v>6730</v>
          </cell>
        </row>
        <row r="10">
          <cell r="A10" t="str">
            <v>6AV6355-1AA47-7CH1</v>
          </cell>
          <cell r="B10" t="str">
            <v>WinCC OA V3.19, Para Std REDU. Development and parameterization license for one redundant WinCC OA Server with graphic editor (incl. symbol catalogs), script development environment and test framework. Requires WinCC OA - Server basic license and the option WinCC OA - Redundancy. ***************************** email address required for delivery.</v>
          </cell>
          <cell r="C10">
            <v>53800</v>
          </cell>
        </row>
        <row r="11">
          <cell r="A11" t="str">
            <v>6AV6355-1AA47-7DC1</v>
          </cell>
          <cell r="B11" t="str">
            <v>WinCC OA V3.19, driver IEC 104. TCP/IP driver for connection of telecontrol units according to IEC 60870-5-104. ***************************** email address required for delivery.</v>
          </cell>
          <cell r="C11">
            <v>68400</v>
          </cell>
        </row>
        <row r="12">
          <cell r="A12" t="str">
            <v>6AV6355-1AA47-7DK2</v>
          </cell>
          <cell r="B12" t="str">
            <v>WinCC OA V3.19, driver MQTT client. License for connection to MQTT broker (not included). Suitable for simplified data exchange with other smart devices (sensors or actuators) or for simple Cloud connection (AWS, Azure, etc.) . ***************************** email address required for delivery.</v>
          </cell>
          <cell r="C12">
            <v>22600</v>
          </cell>
        </row>
        <row r="13">
          <cell r="A13" t="str">
            <v>6AV6355-1AA47-7EK0</v>
          </cell>
          <cell r="B13" t="str">
            <v>WinCC OA V3.19, OPC UA server. OPC Foundation-compliant server for WinCC OA. OPC UA server enables OPC UA clients to query data. supported standard: 'OPC UA Server 1.04' (mandatory functions). ***************************** email address required for delivery.</v>
          </cell>
          <cell r="C13">
            <v>40400</v>
          </cell>
        </row>
        <row r="14">
          <cell r="A14" t="str">
            <v>6AV6355-1AA47-7EM5</v>
          </cell>
          <cell r="B14" t="str">
            <v>WinCC OA V3.19, Report 1 REDU. this option expands a redundant WinCC OA - Server basic license by a reporting client for evaluation of WinCC OA data by means of third-party tools such as BIRT or Crystal Reports. Excel Report is supported and automatically included with the WinCC OA Reporting option as a separate accessory. Requires the option WinCC OA - Redundancy. ***************************** email address required for delivery.</v>
          </cell>
          <cell r="C14">
            <v>26900</v>
          </cell>
        </row>
        <row r="15">
          <cell r="A15" t="str">
            <v>6AV6355-1DA00-0BA0</v>
          </cell>
          <cell r="B15" t="str">
            <v>WinCC OA - Server basic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5">
            <v>2430</v>
          </cell>
        </row>
        <row r="16">
          <cell r="A16" t="str">
            <v>6AV6355-1DA00-0BC1</v>
          </cell>
          <cell r="B16" t="str">
            <v>WinCC OA - 200k PowerTags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6">
            <v>53200</v>
          </cell>
        </row>
        <row r="17">
          <cell r="A17" t="str">
            <v>6AV6355-1DA00-0EF0</v>
          </cell>
          <cell r="B17" t="str">
            <v>WinCC OA - Redundancy Software Update Service. Enables the application of publicly available patches and upgrades. duration: 12 months. must be purchased with corresponding product. billing takes place annually in advance; automatic, chargeable extension by 1 year if not terminated 1 month prior to expiration. no hotline support included. ***************************** email address required for delivery.</v>
          </cell>
          <cell r="C17">
            <v>4830</v>
          </cell>
        </row>
        <row r="18">
          <cell r="A18" t="str">
            <v>6AV6355-1DA00-0CB0</v>
          </cell>
          <cell r="B18" t="str">
            <v>WinCC OA - 1 Desktop UI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8">
            <v>2430</v>
          </cell>
        </row>
        <row r="19">
          <cell r="A19" t="str">
            <v>6AV6355-1DA00-0CM0</v>
          </cell>
          <cell r="B19" t="str">
            <v>WinCC OA - 1 Dashboard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9">
            <v>939</v>
          </cell>
        </row>
        <row r="20">
          <cell r="A20" t="str">
            <v>6AV6355-1DA00-0CK0</v>
          </cell>
          <cell r="B20" t="str">
            <v>WinCC OA - 1 Mobile Dashboard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0">
            <v>235</v>
          </cell>
        </row>
        <row r="21">
          <cell r="A21" t="str">
            <v>6AV6355-1DA00-0CF0</v>
          </cell>
          <cell r="B21" t="str">
            <v>WinCC OA - 1 Mobile UI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1">
            <v>601</v>
          </cell>
        </row>
        <row r="22">
          <cell r="A22" t="str">
            <v>6AV6355-1DA00-0CH1</v>
          </cell>
          <cell r="B22" t="str">
            <v>WinCC OA - Para Standard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2">
            <v>4830</v>
          </cell>
        </row>
        <row r="23">
          <cell r="A23" t="str">
            <v>6AV6355-1DA00-0DC1</v>
          </cell>
          <cell r="B23" t="str">
            <v>WinCC OA - driver IEC 104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3">
            <v>6160</v>
          </cell>
        </row>
        <row r="24">
          <cell r="A24" t="str">
            <v>6AV6355-1DA00-0DK2</v>
          </cell>
          <cell r="B24" t="str">
            <v>WinCC OA - driver MQTT Client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4">
            <v>2040</v>
          </cell>
        </row>
        <row r="25">
          <cell r="A25" t="str">
            <v>6AV6355-1DA00-0EK0</v>
          </cell>
          <cell r="B25" t="str">
            <v>WinCC OA - OPC UA Server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5">
            <v>3620</v>
          </cell>
        </row>
        <row r="26">
          <cell r="A26" t="str">
            <v>6AV6355-1DA00-0EM5</v>
          </cell>
          <cell r="B26" t="str">
            <v>WinCC OA - Report 1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6">
            <v>2430</v>
          </cell>
        </row>
        <row r="27">
          <cell r="A27" t="str">
            <v>6AV6355-4BA00-0AB1</v>
          </cell>
          <cell r="B27" t="str">
            <v>WinCC OA - dongle micro. Hardware dongle on USB port for operation with a license that is bound to the dongle (WinCC OA version &gt;= 3.17), which can also temporarily replace the hardware-bound license of the operator console or server.</v>
          </cell>
          <cell r="C27">
            <v>4125</v>
          </cell>
        </row>
        <row r="28">
          <cell r="A28" t="str">
            <v>6AV6355-1AA47-7CH2</v>
          </cell>
          <cell r="B28" t="str">
            <v>WinCC OA V3.19, Para Remote. Development and parameterization license for remote configuration and development on a WinCC OA Server with graphic editor (incl. symbol catalogs), script development environment and test framework. ***************************** email address required for delivery.</v>
          </cell>
          <cell r="C28">
            <v>151000</v>
          </cell>
        </row>
        <row r="29">
          <cell r="A29" t="str">
            <v>6AV6355-1DA00-0CH2</v>
          </cell>
          <cell r="B29" t="str">
            <v>WinCC OA - Para Remote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9">
            <v>13600</v>
          </cell>
        </row>
        <row r="30">
          <cell r="A30" t="str">
            <v>6AV6355-3BA00-0BA0</v>
          </cell>
          <cell r="B30" t="str">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ell>
          <cell r="C30">
            <v>56210</v>
          </cell>
        </row>
        <row r="31">
          <cell r="A31" t="str">
            <v>6AV6355-1EA00-0GA1</v>
          </cell>
          <cell r="B31" t="str">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ell>
          <cell r="C31">
            <v>123200</v>
          </cell>
        </row>
        <row r="32">
          <cell r="A32"/>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WinCC OA Licenses BOQ Extra"/>
    </sheetNames>
    <sheetDataSet>
      <sheetData sheetId="0">
        <row r="1">
          <cell r="A1" t="str">
            <v>6AV6355-3BA00-0BA0</v>
          </cell>
          <cell r="B1" t="str">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ell>
          <cell r="C1">
            <v>4</v>
          </cell>
        </row>
        <row r="2">
          <cell r="A2" t="str">
            <v>6AV6355-1EA00-0GA1</v>
          </cell>
          <cell r="B2" t="str">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ell>
          <cell r="C2">
            <v>2</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A1" t="str">
            <v>Hello Graham,</v>
          </cell>
        </row>
        <row r="2">
          <cell r="A2"/>
        </row>
        <row r="3">
          <cell r="A3" t="str">
            <v>Apologies for the delay on this, here are potential machines. We can streamline this once we have an IO/device count:</v>
          </cell>
        </row>
        <row r="4">
          <cell r="A4" t="str">
            <v>Material ID</v>
          </cell>
          <cell r="B4" t="str">
            <v>Quantity</v>
          </cell>
          <cell r="C4" t="str">
            <v>Description</v>
          </cell>
          <cell r="D4" t="str">
            <v>List Price (ZAR)</v>
          </cell>
          <cell r="E4" t="str">
            <v>Price p. line item (ZAR)</v>
          </cell>
          <cell r="F4" t="str">
            <v>Station</v>
          </cell>
        </row>
        <row r="5">
          <cell r="A5" t="str">
            <v>6AG4114-3NJ14-0JA0</v>
          </cell>
          <cell r="B5">
            <v>2</v>
          </cell>
          <cell r="C5" t="str">
            <v>SIMATIC IPC847E (Rack PC, 19", 4HU); 3x Gbit Ethernet (IE/PN), RJ45; 1x DVI-D; 2x display ports; 1x COM 1; audio, 4x USB 3.1, 2x USB 3.1 (Type C) on the rear side; 2x USB 3.0 on the front; 1x USB 3.1 internal, temperature and fan monitoring; Watchdog, card retainer Xeon E-2278GE (8C/16T, 3.3 (4.7) GHz, 16 MB cache, TB, VT-d, AMT); board 9 slots: 7x PCI, 2x PCIe x16 (8 L); RAID5, 3x 4 TB HDD (Enterprise) 3.5 SATA and 4 TB HDD (Enterprise) 3.5" SATA as HotSpare; Enclosure with drive support Type A (for trays on the front); 100/240 V AC industrial power supply unit; 64 GB DDR4 SDRAM (4x 16 GB), Dual Channel; Without extension (HW); Windows Server 2019 Standard edition including 5 clients, 64-bit, MUI (en, de, fr, it, es); SIMATIC IPC DiagMonitor Software enclosed; Without power supply cable</v>
          </cell>
          <cell r="D5">
            <v>200420</v>
          </cell>
          <cell r="E5">
            <v>400840</v>
          </cell>
          <cell r="F5" t="str">
            <v>Servers</v>
          </cell>
        </row>
        <row r="6">
          <cell r="A6" t="str">
            <v>6AG4104-6CJ02-3AD1</v>
          </cell>
          <cell r="B6">
            <v>1</v>
          </cell>
          <cell r="C6" t="str">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i7-12700E 12C(8P+4E)/20T, 2.1 (4.8) GHz, 25 MB cache, iAMT RAID1, 2x 960 GB SSD 2.5" SATA without NVMe drives 32 GB DDR5 SDRAM (2x 16 GB) enclosure with drive support type A (for rack units on the front), blue chromated 550 W 100/240 V AC industrial power supply unit Windows 10 IoT Enterprise 2021 LTSC for Core i7/i9; with USB flash drive (restore image; D&amp;D) supply cable Europe</v>
          </cell>
          <cell r="D6">
            <v>135871</v>
          </cell>
          <cell r="E6">
            <v>135871</v>
          </cell>
          <cell r="F6" t="str">
            <v>Engineering</v>
          </cell>
        </row>
        <row r="7">
          <cell r="A7" t="str">
            <v>6AG4104-6BC00-3DA1</v>
          </cell>
          <cell r="B7">
            <v>4</v>
          </cell>
          <cell r="C7" t="str">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i5-12500E 6C(4P)/12T, 2.9 (4.5) GHz, 18 MB cache, iAMT 480 GB SSD 2.5" SATA without NVMe drives 8 GB DDR5 SDRAM (1x 8 GB) enclosure with drive support type A (for rack units on the front), blue chromated graphics card NVIDIA T400 (4 GB, 3x mDP: 3x adapter mDP to DP) (1 slot occupied), 550 W 100/240 V AC industrial power supply unit Windows 10 IoT Enterprise 2021 LTSC for Core i3/i5; without USB flash drive (restore image; D&amp;D) supply cable Europe</v>
          </cell>
          <cell r="D7">
            <v>87991</v>
          </cell>
          <cell r="E7">
            <v>351964</v>
          </cell>
          <cell r="F7" t="str">
            <v>OS Client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F59F-A7BE-43EE-9F47-91FBA86367C2}">
  <sheetPr>
    <tabColor rgb="FFFF0000"/>
  </sheetPr>
  <dimension ref="A1:B3"/>
  <sheetViews>
    <sheetView workbookViewId="0">
      <selection activeCell="B2" sqref="B2"/>
    </sheetView>
  </sheetViews>
  <sheetFormatPr defaultRowHeight="15" x14ac:dyDescent="0.25"/>
  <cols>
    <col min="1" max="1" width="28.28515625" bestFit="1" customWidth="1"/>
  </cols>
  <sheetData>
    <row r="1" spans="1:2" x14ac:dyDescent="0.25">
      <c r="A1" t="s">
        <v>19</v>
      </c>
      <c r="B1">
        <v>20</v>
      </c>
    </row>
    <row r="2" spans="1:2" x14ac:dyDescent="0.25">
      <c r="A2" t="s">
        <v>20</v>
      </c>
      <c r="B2" s="19">
        <v>0.02</v>
      </c>
    </row>
    <row r="3" spans="1:2" x14ac:dyDescent="0.25">
      <c r="A3" t="s">
        <v>21</v>
      </c>
      <c r="B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2BEC-1892-4C6D-AC78-ACECAFD62879}">
  <sheetPr>
    <tabColor rgb="FFFF0000"/>
  </sheetPr>
  <dimension ref="A1:M160"/>
  <sheetViews>
    <sheetView workbookViewId="0">
      <pane ySplit="2" topLeftCell="A3" activePane="bottomLeft" state="frozen"/>
      <selection pane="bottomLeft" activeCell="G33" sqref="G33"/>
    </sheetView>
  </sheetViews>
  <sheetFormatPr defaultColWidth="67.42578125" defaultRowHeight="15" x14ac:dyDescent="0.25"/>
  <cols>
    <col min="1" max="1" width="6" bestFit="1" customWidth="1"/>
    <col min="2" max="2" width="18.140625" bestFit="1" customWidth="1"/>
    <col min="3" max="3" width="19.140625" bestFit="1" customWidth="1"/>
    <col min="4" max="4" width="18.140625" bestFit="1" customWidth="1"/>
    <col min="5" max="5" width="20.7109375" bestFit="1" customWidth="1"/>
    <col min="6" max="6" width="13.28515625" style="1" bestFit="1" customWidth="1"/>
    <col min="7" max="7" width="92.85546875" style="2" customWidth="1"/>
    <col min="8" max="8" width="11.140625" style="3" bestFit="1" customWidth="1"/>
    <col min="9" max="9" width="13.7109375" style="3" bestFit="1" customWidth="1"/>
    <col min="10" max="11" width="14.28515625" style="20" customWidth="1"/>
    <col min="12" max="12" width="15.140625" style="20" bestFit="1" customWidth="1"/>
    <col min="13" max="13" width="15" style="20" bestFit="1" customWidth="1"/>
  </cols>
  <sheetData>
    <row r="1" spans="1:13" x14ac:dyDescent="0.25">
      <c r="A1" s="42" t="s">
        <v>45</v>
      </c>
      <c r="B1" s="42" t="s">
        <v>44</v>
      </c>
      <c r="C1" s="43" t="s">
        <v>5</v>
      </c>
      <c r="D1" s="43" t="s">
        <v>3</v>
      </c>
      <c r="E1" s="43" t="s">
        <v>0</v>
      </c>
      <c r="F1" s="44" t="s">
        <v>1</v>
      </c>
      <c r="G1" s="38" t="s">
        <v>2</v>
      </c>
      <c r="H1" s="39" t="s">
        <v>4</v>
      </c>
      <c r="I1" s="36" t="e">
        <f>SUM(I3:I250)</f>
        <v>#REF!</v>
      </c>
      <c r="J1" s="40" t="s">
        <v>22</v>
      </c>
      <c r="K1" s="37" t="e">
        <f>SUM(K3:K250)</f>
        <v>#REF!</v>
      </c>
      <c r="L1" s="41" t="s">
        <v>24</v>
      </c>
      <c r="M1" s="37" t="e">
        <f>SUM(M3:M250)</f>
        <v>#REF!</v>
      </c>
    </row>
    <row r="2" spans="1:13" ht="45" x14ac:dyDescent="0.25">
      <c r="A2" s="42"/>
      <c r="B2" s="42"/>
      <c r="C2" s="43"/>
      <c r="D2" s="43"/>
      <c r="E2" s="43"/>
      <c r="F2" s="44"/>
      <c r="G2" s="38"/>
      <c r="H2" s="39"/>
      <c r="I2" s="25" t="s">
        <v>6</v>
      </c>
      <c r="J2" s="40"/>
      <c r="K2" s="26" t="s">
        <v>18</v>
      </c>
      <c r="L2" s="41"/>
      <c r="M2" s="22" t="s">
        <v>23</v>
      </c>
    </row>
    <row r="3" spans="1:13" x14ac:dyDescent="0.25">
      <c r="A3">
        <v>2</v>
      </c>
      <c r="B3" t="str">
        <f>VLOOKUP(A3,'Full BOQ Summary'!A:B,2,FALSE)</f>
        <v>PLC-Free Issue</v>
      </c>
      <c r="C3" t="str" cm="1">
        <f t="array" aca="1" ref="C3" ca="1">INDIRECT("'PLC - Free Issue'!A"&amp;5)</f>
        <v>RIO Tool</v>
      </c>
      <c r="D3" t="str">
        <f>'PLC - Free Issue'!B5</f>
        <v>PLC</v>
      </c>
      <c r="E3" t="e">
        <f>'PLC - Free Issue'!C5</f>
        <v>#REF!</v>
      </c>
      <c r="F3" t="e">
        <f>'PLC - Free Issue'!D5</f>
        <v>#REF!</v>
      </c>
      <c r="G3" s="2" t="e">
        <f>'PLC - Free Issue'!E5</f>
        <v>#REF!</v>
      </c>
      <c r="H3" s="3" t="e">
        <f>'PLC - Free Issue'!F5</f>
        <v>#REF!</v>
      </c>
      <c r="I3" s="3" t="e">
        <f>'PLC - Free Issue'!G5</f>
        <v>#REF!</v>
      </c>
      <c r="J3" s="20" t="e">
        <f>H3/Setup!$B$1</f>
        <v>#REF!</v>
      </c>
      <c r="K3" s="20" t="e">
        <f>I3/Setup!$B$1</f>
        <v>#REF!</v>
      </c>
      <c r="L3" s="20" t="e">
        <f>FV(Setup!$B$2,Setup!$B$3, ,'Full BOQ'!J3*-1)</f>
        <v>#REF!</v>
      </c>
      <c r="M3" s="20" t="e">
        <f>FV(Setup!$B$2,Setup!$B$3, ,'Full BOQ'!K3*-1)</f>
        <v>#REF!</v>
      </c>
    </row>
    <row r="4" spans="1:13" x14ac:dyDescent="0.25">
      <c r="A4">
        <v>2</v>
      </c>
      <c r="B4" t="str">
        <f>VLOOKUP(A4,'Full BOQ Summary'!A:B,2,FALSE)</f>
        <v>PLC-Free Issue</v>
      </c>
      <c r="C4" t="str">
        <f>'PLC - Free Issue'!A6</f>
        <v>RIO Tool</v>
      </c>
      <c r="D4" t="str">
        <f>'PLC - Free Issue'!B6</f>
        <v>PLC</v>
      </c>
      <c r="E4" t="e">
        <f>'PLC - Free Issue'!C6</f>
        <v>#REF!</v>
      </c>
      <c r="F4" t="e">
        <f>'PLC - Free Issue'!D6</f>
        <v>#REF!</v>
      </c>
      <c r="G4" s="2" t="e">
        <f>'PLC - Free Issue'!E6</f>
        <v>#REF!</v>
      </c>
      <c r="H4" s="3" t="e">
        <f>'PLC - Free Issue'!F6</f>
        <v>#REF!</v>
      </c>
      <c r="I4" s="3" t="e">
        <f>'PLC - Free Issue'!G6</f>
        <v>#REF!</v>
      </c>
      <c r="J4" s="20" t="e">
        <f>H4/Setup!$B$1</f>
        <v>#REF!</v>
      </c>
      <c r="K4" s="20" t="e">
        <f>I4/Setup!$B$1</f>
        <v>#REF!</v>
      </c>
      <c r="L4" s="20" t="e">
        <f>FV(Setup!$B$2,Setup!$B$3, ,'Full BOQ'!J4*-1)</f>
        <v>#REF!</v>
      </c>
      <c r="M4" s="20" t="e">
        <f>FV(Setup!$B$2,Setup!$B$3, ,'Full BOQ'!K4*-1)</f>
        <v>#REF!</v>
      </c>
    </row>
    <row r="5" spans="1:13" x14ac:dyDescent="0.25">
      <c r="A5">
        <v>2</v>
      </c>
      <c r="B5" t="str">
        <f>VLOOKUP(A5,'Full BOQ Summary'!A:B,2,FALSE)</f>
        <v>PLC-Free Issue</v>
      </c>
      <c r="C5" t="str">
        <f>'PLC - Free Issue'!A7</f>
        <v>RIO Tool</v>
      </c>
      <c r="D5" t="str">
        <f>'PLC - Free Issue'!B7</f>
        <v>PLC</v>
      </c>
      <c r="E5" t="e">
        <f>'PLC - Free Issue'!C7</f>
        <v>#REF!</v>
      </c>
      <c r="F5" t="e">
        <f>'PLC - Free Issue'!D7</f>
        <v>#REF!</v>
      </c>
      <c r="G5" s="2" t="e">
        <f>'PLC - Free Issue'!E7</f>
        <v>#REF!</v>
      </c>
      <c r="H5" s="3" t="e">
        <f>'PLC - Free Issue'!F7</f>
        <v>#REF!</v>
      </c>
      <c r="I5" s="3" t="e">
        <f>'PLC - Free Issue'!G7</f>
        <v>#REF!</v>
      </c>
      <c r="J5" s="20" t="e">
        <f>H5/Setup!$B$1</f>
        <v>#REF!</v>
      </c>
      <c r="K5" s="20" t="e">
        <f>I5/Setup!$B$1</f>
        <v>#REF!</v>
      </c>
      <c r="L5" s="20" t="e">
        <f>FV(Setup!$B$2,Setup!$B$3, ,'Full BOQ'!J5*-1)</f>
        <v>#REF!</v>
      </c>
      <c r="M5" s="20" t="e">
        <f>FV(Setup!$B$2,Setup!$B$3, ,'Full BOQ'!K5*-1)</f>
        <v>#REF!</v>
      </c>
    </row>
    <row r="6" spans="1:13" x14ac:dyDescent="0.25">
      <c r="A6">
        <v>2</v>
      </c>
      <c r="B6" t="str">
        <f>VLOOKUP(A6,'Full BOQ Summary'!A:B,2,FALSE)</f>
        <v>PLC-Free Issue</v>
      </c>
      <c r="C6">
        <f>'PLC - Free Issue'!A8</f>
        <v>0</v>
      </c>
      <c r="D6">
        <f>'PLC - Free Issue'!B8</f>
        <v>0</v>
      </c>
      <c r="E6">
        <f>'PLC - Free Issue'!C8</f>
        <v>0</v>
      </c>
      <c r="F6">
        <f>'PLC - Free Issue'!D8</f>
        <v>0</v>
      </c>
      <c r="G6" s="2">
        <f>'PLC - Free Issue'!E8</f>
        <v>0</v>
      </c>
      <c r="H6" s="3">
        <f>'PLC - Free Issue'!F8</f>
        <v>0</v>
      </c>
      <c r="I6" s="3">
        <f>'PLC - Free Issue'!G8</f>
        <v>0</v>
      </c>
      <c r="J6" s="20">
        <f>H6/Setup!$B$1</f>
        <v>0</v>
      </c>
      <c r="K6" s="20">
        <f>I6/Setup!$B$1</f>
        <v>0</v>
      </c>
      <c r="L6" s="20">
        <f>FV(Setup!$B$2,Setup!$B$3, ,'Full BOQ'!J6*-1)</f>
        <v>0</v>
      </c>
      <c r="M6" s="20">
        <f>FV(Setup!$B$2,Setup!$B$3, ,'Full BOQ'!K6*-1)</f>
        <v>0</v>
      </c>
    </row>
    <row r="7" spans="1:13" x14ac:dyDescent="0.25">
      <c r="A7">
        <v>2</v>
      </c>
      <c r="B7" t="str">
        <f>VLOOKUP(A7,'Full BOQ Summary'!A:B,2,FALSE)</f>
        <v>PLC-Free Issue</v>
      </c>
      <c r="C7">
        <f>'PLC - Free Issue'!A9</f>
        <v>0</v>
      </c>
      <c r="D7">
        <f>'PLC - Free Issue'!B9</f>
        <v>0</v>
      </c>
      <c r="E7">
        <f>'PLC - Free Issue'!C9</f>
        <v>0</v>
      </c>
      <c r="F7">
        <f>'PLC - Free Issue'!D9</f>
        <v>0</v>
      </c>
      <c r="G7" s="2">
        <f>'PLC - Free Issue'!E9</f>
        <v>0</v>
      </c>
      <c r="H7" s="3">
        <f>'PLC - Free Issue'!F9</f>
        <v>0</v>
      </c>
      <c r="I7" s="3">
        <f>'PLC - Free Issue'!G9</f>
        <v>0</v>
      </c>
      <c r="J7" s="20">
        <f>H7/Setup!$B$1</f>
        <v>0</v>
      </c>
      <c r="K7" s="20">
        <f>I7/Setup!$B$1</f>
        <v>0</v>
      </c>
      <c r="L7" s="20">
        <f>FV(Setup!$B$2,Setup!$B$3, ,'Full BOQ'!J7*-1)</f>
        <v>0</v>
      </c>
      <c r="M7" s="20">
        <f>FV(Setup!$B$2,Setup!$B$3, ,'Full BOQ'!K7*-1)</f>
        <v>0</v>
      </c>
    </row>
    <row r="8" spans="1:13" x14ac:dyDescent="0.25">
      <c r="A8">
        <v>2</v>
      </c>
      <c r="B8" t="str">
        <f>VLOOKUP(A8,'Full BOQ Summary'!A:B,2,FALSE)</f>
        <v>PLC-Free Issue</v>
      </c>
      <c r="C8">
        <f>'PLC - Free Issue'!A10</f>
        <v>0</v>
      </c>
      <c r="D8">
        <f>'PLC - Free Issue'!B10</f>
        <v>0</v>
      </c>
      <c r="E8">
        <f>'PLC - Free Issue'!C10</f>
        <v>0</v>
      </c>
      <c r="F8">
        <f>'PLC - Free Issue'!D10</f>
        <v>0</v>
      </c>
      <c r="G8" s="2">
        <f>'PLC - Free Issue'!E10</f>
        <v>0</v>
      </c>
      <c r="H8" s="3">
        <f>'PLC - Free Issue'!F10</f>
        <v>0</v>
      </c>
      <c r="I8" s="3">
        <f>'PLC - Free Issue'!G10</f>
        <v>0</v>
      </c>
      <c r="J8" s="20">
        <f>H8/Setup!$B$1</f>
        <v>0</v>
      </c>
      <c r="K8" s="20">
        <f>I8/Setup!$B$1</f>
        <v>0</v>
      </c>
      <c r="L8" s="20">
        <f>FV(Setup!$B$2,Setup!$B$3, ,'Full BOQ'!J8*-1)</f>
        <v>0</v>
      </c>
      <c r="M8" s="20">
        <f>FV(Setup!$B$2,Setup!$B$3, ,'Full BOQ'!K8*-1)</f>
        <v>0</v>
      </c>
    </row>
    <row r="9" spans="1:13" x14ac:dyDescent="0.25">
      <c r="A9">
        <v>2</v>
      </c>
      <c r="B9" t="str">
        <f>VLOOKUP(A9,'Full BOQ Summary'!A:B,2,FALSE)</f>
        <v>PLC-Free Issue</v>
      </c>
      <c r="C9">
        <f>'PLC - Free Issue'!A11</f>
        <v>0</v>
      </c>
      <c r="D9">
        <f>'PLC - Free Issue'!B11</f>
        <v>0</v>
      </c>
      <c r="E9">
        <f>'PLC - Free Issue'!C11</f>
        <v>0</v>
      </c>
      <c r="F9">
        <f>'PLC - Free Issue'!D11</f>
        <v>0</v>
      </c>
      <c r="G9" s="2">
        <f>'PLC - Free Issue'!E11</f>
        <v>0</v>
      </c>
      <c r="H9" s="3">
        <f>'PLC - Free Issue'!F11</f>
        <v>0</v>
      </c>
      <c r="I9" s="3">
        <f>'PLC - Free Issue'!G11</f>
        <v>0</v>
      </c>
      <c r="J9" s="20">
        <f>H9/Setup!$B$1</f>
        <v>0</v>
      </c>
      <c r="K9" s="20">
        <f>I9/Setup!$B$1</f>
        <v>0</v>
      </c>
      <c r="L9" s="20">
        <f>FV(Setup!$B$2,Setup!$B$3, ,'Full BOQ'!J9*-1)</f>
        <v>0</v>
      </c>
      <c r="M9" s="20">
        <f>FV(Setup!$B$2,Setup!$B$3, ,'Full BOQ'!K9*-1)</f>
        <v>0</v>
      </c>
    </row>
    <row r="10" spans="1:13" x14ac:dyDescent="0.25">
      <c r="A10">
        <v>2</v>
      </c>
      <c r="B10" t="str">
        <f>VLOOKUP(A10,'Full BOQ Summary'!A:B,2,FALSE)</f>
        <v>PLC-Free Issue</v>
      </c>
      <c r="C10">
        <f>'PLC - Free Issue'!A12</f>
        <v>0</v>
      </c>
      <c r="D10">
        <f>'PLC - Free Issue'!B12</f>
        <v>0</v>
      </c>
      <c r="E10">
        <f>'PLC - Free Issue'!C12</f>
        <v>0</v>
      </c>
      <c r="F10">
        <f>'PLC - Free Issue'!D12</f>
        <v>0</v>
      </c>
      <c r="G10" s="2">
        <f>'PLC - Free Issue'!E12</f>
        <v>0</v>
      </c>
      <c r="H10" s="3">
        <f>'PLC - Free Issue'!F12</f>
        <v>0</v>
      </c>
      <c r="I10" s="3">
        <f>'PLC - Free Issue'!G12</f>
        <v>0</v>
      </c>
      <c r="J10" s="20">
        <f>H10/Setup!$B$1</f>
        <v>0</v>
      </c>
      <c r="K10" s="20">
        <f>I10/Setup!$B$1</f>
        <v>0</v>
      </c>
      <c r="L10" s="20">
        <f>FV(Setup!$B$2,Setup!$B$3, ,'Full BOQ'!J10*-1)</f>
        <v>0</v>
      </c>
      <c r="M10" s="20">
        <f>FV(Setup!$B$2,Setup!$B$3, ,'Full BOQ'!K10*-1)</f>
        <v>0</v>
      </c>
    </row>
    <row r="11" spans="1:13" x14ac:dyDescent="0.25">
      <c r="A11">
        <v>2</v>
      </c>
      <c r="B11" t="str">
        <f>VLOOKUP(A11,'Full BOQ Summary'!A:B,2,FALSE)</f>
        <v>PLC-Free Issue</v>
      </c>
      <c r="C11">
        <f>'PLC - Free Issue'!A13</f>
        <v>0</v>
      </c>
      <c r="D11">
        <f>'PLC - Free Issue'!B13</f>
        <v>0</v>
      </c>
      <c r="E11">
        <f>'PLC - Free Issue'!C13</f>
        <v>0</v>
      </c>
      <c r="F11">
        <f>'PLC - Free Issue'!D13</f>
        <v>0</v>
      </c>
      <c r="G11" s="2">
        <f>'PLC - Free Issue'!E13</f>
        <v>0</v>
      </c>
      <c r="H11" s="3">
        <f>'PLC - Free Issue'!F13</f>
        <v>0</v>
      </c>
      <c r="I11" s="3">
        <f>'PLC - Free Issue'!G13</f>
        <v>0</v>
      </c>
      <c r="J11" s="20">
        <f>H11/Setup!$B$1</f>
        <v>0</v>
      </c>
      <c r="K11" s="20">
        <f>I11/Setup!$B$1</f>
        <v>0</v>
      </c>
      <c r="L11" s="20">
        <f>FV(Setup!$B$2,Setup!$B$3, ,'Full BOQ'!J11*-1)</f>
        <v>0</v>
      </c>
      <c r="M11" s="20">
        <f>FV(Setup!$B$2,Setup!$B$3, ,'Full BOQ'!K11*-1)</f>
        <v>0</v>
      </c>
    </row>
    <row r="12" spans="1:13" x14ac:dyDescent="0.25">
      <c r="A12">
        <v>2</v>
      </c>
      <c r="B12" t="str">
        <f>VLOOKUP(A12,'Full BOQ Summary'!A:B,2,FALSE)</f>
        <v>PLC-Free Issue</v>
      </c>
      <c r="C12">
        <f>'PLC - Free Issue'!A14</f>
        <v>0</v>
      </c>
      <c r="D12">
        <f>'PLC - Free Issue'!B14</f>
        <v>0</v>
      </c>
      <c r="E12">
        <f>'PLC - Free Issue'!C14</f>
        <v>0</v>
      </c>
      <c r="F12">
        <f>'PLC - Free Issue'!D14</f>
        <v>0</v>
      </c>
      <c r="G12" s="2">
        <f>'PLC - Free Issue'!E14</f>
        <v>0</v>
      </c>
      <c r="H12" s="3">
        <f>'PLC - Free Issue'!F14</f>
        <v>0</v>
      </c>
      <c r="I12" s="3">
        <f>'PLC - Free Issue'!G14</f>
        <v>0</v>
      </c>
      <c r="J12" s="20">
        <f>H12/Setup!$B$1</f>
        <v>0</v>
      </c>
      <c r="K12" s="20">
        <f>I12/Setup!$B$1</f>
        <v>0</v>
      </c>
      <c r="L12" s="20">
        <f>FV(Setup!$B$2,Setup!$B$3, ,'Full BOQ'!J12*-1)</f>
        <v>0</v>
      </c>
      <c r="M12" s="20">
        <f>FV(Setup!$B$2,Setup!$B$3, ,'Full BOQ'!K12*-1)</f>
        <v>0</v>
      </c>
    </row>
    <row r="13" spans="1:13" x14ac:dyDescent="0.25">
      <c r="A13">
        <v>2</v>
      </c>
      <c r="B13" t="str">
        <f>VLOOKUP(A13,'Full BOQ Summary'!A:B,2,FALSE)</f>
        <v>PLC-Free Issue</v>
      </c>
      <c r="C13">
        <f>'PLC - Free Issue'!A15</f>
        <v>0</v>
      </c>
      <c r="D13">
        <f>'PLC - Free Issue'!B15</f>
        <v>0</v>
      </c>
      <c r="E13">
        <f>'PLC - Free Issue'!C15</f>
        <v>0</v>
      </c>
      <c r="F13">
        <f>'PLC - Free Issue'!D15</f>
        <v>0</v>
      </c>
      <c r="G13" s="2">
        <f>'PLC - Free Issue'!E15</f>
        <v>0</v>
      </c>
      <c r="H13" s="3">
        <f>'PLC - Free Issue'!F15</f>
        <v>0</v>
      </c>
      <c r="I13" s="3">
        <f>'PLC - Free Issue'!G15</f>
        <v>0</v>
      </c>
      <c r="J13" s="20">
        <f>H13/Setup!$B$1</f>
        <v>0</v>
      </c>
      <c r="K13" s="20">
        <f>I13/Setup!$B$1</f>
        <v>0</v>
      </c>
      <c r="L13" s="20">
        <f>FV(Setup!$B$2,Setup!$B$3, ,'Full BOQ'!J13*-1)</f>
        <v>0</v>
      </c>
      <c r="M13" s="20">
        <f>FV(Setup!$B$2,Setup!$B$3, ,'Full BOQ'!K13*-1)</f>
        <v>0</v>
      </c>
    </row>
    <row r="14" spans="1:13" x14ac:dyDescent="0.25">
      <c r="A14">
        <v>2</v>
      </c>
      <c r="B14" t="str">
        <f>VLOOKUP(A14,'Full BOQ Summary'!A:B,2,FALSE)</f>
        <v>PLC-Free Issue</v>
      </c>
      <c r="C14">
        <f>'PLC - Free Issue'!A16</f>
        <v>0</v>
      </c>
      <c r="D14">
        <f>'PLC - Free Issue'!B16</f>
        <v>0</v>
      </c>
      <c r="E14">
        <f>'PLC - Free Issue'!C16</f>
        <v>0</v>
      </c>
      <c r="F14">
        <f>'PLC - Free Issue'!D16</f>
        <v>0</v>
      </c>
      <c r="G14" s="2">
        <f>'PLC - Free Issue'!E16</f>
        <v>0</v>
      </c>
      <c r="H14" s="3">
        <f>'PLC - Free Issue'!F16</f>
        <v>0</v>
      </c>
      <c r="I14" s="3">
        <f>'PLC - Free Issue'!G16</f>
        <v>0</v>
      </c>
      <c r="J14" s="20">
        <f>H14/Setup!$B$1</f>
        <v>0</v>
      </c>
      <c r="K14" s="20">
        <f>I14/Setup!$B$1</f>
        <v>0</v>
      </c>
      <c r="L14" s="20">
        <f>FV(Setup!$B$2,Setup!$B$3, ,'Full BOQ'!J14*-1)</f>
        <v>0</v>
      </c>
      <c r="M14" s="20">
        <f>FV(Setup!$B$2,Setup!$B$3, ,'Full BOQ'!K14*-1)</f>
        <v>0</v>
      </c>
    </row>
    <row r="15" spans="1:13" x14ac:dyDescent="0.25">
      <c r="A15">
        <v>2</v>
      </c>
      <c r="B15" t="str">
        <f>VLOOKUP(A15,'Full BOQ Summary'!A:B,2,FALSE)</f>
        <v>PLC-Free Issue</v>
      </c>
      <c r="C15">
        <f>'PLC - Free Issue'!A17</f>
        <v>0</v>
      </c>
      <c r="D15">
        <f>'PLC - Free Issue'!B17</f>
        <v>0</v>
      </c>
      <c r="E15">
        <f>'PLC - Free Issue'!C17</f>
        <v>0</v>
      </c>
      <c r="F15">
        <f>'PLC - Free Issue'!D17</f>
        <v>0</v>
      </c>
      <c r="G15" s="2">
        <f>'PLC - Free Issue'!E17</f>
        <v>0</v>
      </c>
      <c r="H15" s="3">
        <f>'PLC - Free Issue'!F17</f>
        <v>0</v>
      </c>
      <c r="I15" s="3">
        <f>'PLC - Free Issue'!G17</f>
        <v>0</v>
      </c>
      <c r="J15" s="20">
        <f>H15/Setup!$B$1</f>
        <v>0</v>
      </c>
      <c r="K15" s="20">
        <f>I15/Setup!$B$1</f>
        <v>0</v>
      </c>
      <c r="L15" s="20">
        <f>FV(Setup!$B$2,Setup!$B$3, ,'Full BOQ'!J15*-1)</f>
        <v>0</v>
      </c>
      <c r="M15" s="20">
        <f>FV(Setup!$B$2,Setup!$B$3, ,'Full BOQ'!K15*-1)</f>
        <v>0</v>
      </c>
    </row>
    <row r="16" spans="1:13" x14ac:dyDescent="0.25">
      <c r="A16">
        <v>2</v>
      </c>
      <c r="B16" t="str">
        <f>VLOOKUP(A16,'Full BOQ Summary'!A:B,2,FALSE)</f>
        <v>PLC-Free Issue</v>
      </c>
      <c r="C16">
        <f>'PLC - Free Issue'!A18</f>
        <v>0</v>
      </c>
      <c r="D16">
        <f>'PLC - Free Issue'!B18</f>
        <v>0</v>
      </c>
      <c r="E16">
        <f>'PLC - Free Issue'!C18</f>
        <v>0</v>
      </c>
      <c r="F16">
        <f>'PLC - Free Issue'!D18</f>
        <v>0</v>
      </c>
      <c r="G16" s="2">
        <f>'PLC - Free Issue'!E18</f>
        <v>0</v>
      </c>
      <c r="H16" s="3">
        <f>'PLC - Free Issue'!F18</f>
        <v>0</v>
      </c>
      <c r="I16" s="3">
        <f>'PLC - Free Issue'!G18</f>
        <v>0</v>
      </c>
      <c r="J16" s="20">
        <f>H16/Setup!$B$1</f>
        <v>0</v>
      </c>
      <c r="K16" s="20">
        <f>I16/Setup!$B$1</f>
        <v>0</v>
      </c>
      <c r="L16" s="20">
        <f>FV(Setup!$B$2,Setup!$B$3, ,'Full BOQ'!J16*-1)</f>
        <v>0</v>
      </c>
      <c r="M16" s="20">
        <f>FV(Setup!$B$2,Setup!$B$3, ,'Full BOQ'!K16*-1)</f>
        <v>0</v>
      </c>
    </row>
    <row r="17" spans="1:13" x14ac:dyDescent="0.25">
      <c r="A17">
        <v>2</v>
      </c>
      <c r="B17" t="str">
        <f>VLOOKUP(A17,'Full BOQ Summary'!A:B,2,FALSE)</f>
        <v>PLC-Free Issue</v>
      </c>
      <c r="C17">
        <f>'PLC - Free Issue'!A19</f>
        <v>0</v>
      </c>
      <c r="D17">
        <f>'PLC - Free Issue'!B19</f>
        <v>0</v>
      </c>
      <c r="E17">
        <f>'PLC - Free Issue'!C19</f>
        <v>0</v>
      </c>
      <c r="F17">
        <f>'PLC - Free Issue'!D19</f>
        <v>0</v>
      </c>
      <c r="G17" s="2">
        <f>'PLC - Free Issue'!E19</f>
        <v>0</v>
      </c>
      <c r="H17" s="3">
        <f>'PLC - Free Issue'!F19</f>
        <v>0</v>
      </c>
      <c r="I17" s="3">
        <f>'PLC - Free Issue'!G19</f>
        <v>0</v>
      </c>
      <c r="J17" s="20">
        <f>H17/Setup!$B$1</f>
        <v>0</v>
      </c>
      <c r="K17" s="20">
        <f>I17/Setup!$B$1</f>
        <v>0</v>
      </c>
      <c r="L17" s="20">
        <f>FV(Setup!$B$2,Setup!$B$3, ,'Full BOQ'!J17*-1)</f>
        <v>0</v>
      </c>
      <c r="M17" s="20">
        <f>FV(Setup!$B$2,Setup!$B$3, ,'Full BOQ'!K17*-1)</f>
        <v>0</v>
      </c>
    </row>
    <row r="18" spans="1:13" x14ac:dyDescent="0.25">
      <c r="A18">
        <v>2</v>
      </c>
      <c r="B18" t="str">
        <f>VLOOKUP(A18,'Full BOQ Summary'!A:B,2,FALSE)</f>
        <v>PLC-Free Issue</v>
      </c>
      <c r="C18">
        <f>'PLC - Free Issue'!A20</f>
        <v>0</v>
      </c>
      <c r="D18">
        <f>'PLC - Free Issue'!B20</f>
        <v>0</v>
      </c>
      <c r="E18">
        <f>'PLC - Free Issue'!C20</f>
        <v>0</v>
      </c>
      <c r="F18">
        <f>'PLC - Free Issue'!D20</f>
        <v>0</v>
      </c>
      <c r="G18" s="2">
        <f>'PLC - Free Issue'!E20</f>
        <v>0</v>
      </c>
      <c r="H18" s="3">
        <f>'PLC - Free Issue'!F20</f>
        <v>0</v>
      </c>
      <c r="I18" s="3">
        <f>'PLC - Free Issue'!G20</f>
        <v>0</v>
      </c>
      <c r="J18" s="20">
        <f>H18/Setup!$B$1</f>
        <v>0</v>
      </c>
      <c r="K18" s="20">
        <f>I18/Setup!$B$1</f>
        <v>0</v>
      </c>
      <c r="L18" s="20">
        <f>FV(Setup!$B$2,Setup!$B$3, ,'Full BOQ'!J18*-1)</f>
        <v>0</v>
      </c>
      <c r="M18" s="20">
        <f>FV(Setup!$B$2,Setup!$B$3, ,'Full BOQ'!K18*-1)</f>
        <v>0</v>
      </c>
    </row>
    <row r="19" spans="1:13" x14ac:dyDescent="0.25">
      <c r="A19">
        <v>2</v>
      </c>
      <c r="B19" t="str">
        <f>VLOOKUP(A19,'Full BOQ Summary'!A:B,2,FALSE)</f>
        <v>PLC-Free Issue</v>
      </c>
      <c r="C19">
        <f>'PLC - Free Issue'!A21</f>
        <v>0</v>
      </c>
      <c r="D19">
        <f>'PLC - Free Issue'!B21</f>
        <v>0</v>
      </c>
      <c r="E19">
        <f>'PLC - Free Issue'!C21</f>
        <v>0</v>
      </c>
      <c r="F19">
        <f>'PLC - Free Issue'!D21</f>
        <v>0</v>
      </c>
      <c r="G19" s="2">
        <f>'PLC - Free Issue'!E21</f>
        <v>0</v>
      </c>
      <c r="H19" s="3">
        <f>'PLC - Free Issue'!F21</f>
        <v>0</v>
      </c>
      <c r="I19" s="3">
        <f>'PLC - Free Issue'!G21</f>
        <v>0</v>
      </c>
      <c r="J19" s="20">
        <f>H19/Setup!$B$1</f>
        <v>0</v>
      </c>
      <c r="K19" s="20">
        <f>I19/Setup!$B$1</f>
        <v>0</v>
      </c>
      <c r="L19" s="20">
        <f>FV(Setup!$B$2,Setup!$B$3, ,'Full BOQ'!J19*-1)</f>
        <v>0</v>
      </c>
      <c r="M19" s="20">
        <f>FV(Setup!$B$2,Setup!$B$3, ,'Full BOQ'!K19*-1)</f>
        <v>0</v>
      </c>
    </row>
    <row r="20" spans="1:13" x14ac:dyDescent="0.25">
      <c r="A20">
        <v>2</v>
      </c>
      <c r="B20" t="str">
        <f>VLOOKUP(A20,'Full BOQ Summary'!A:B,2,FALSE)</f>
        <v>PLC-Free Issue</v>
      </c>
      <c r="C20">
        <f>'PLC - Free Issue'!A22</f>
        <v>0</v>
      </c>
      <c r="D20">
        <f>'PLC - Free Issue'!B22</f>
        <v>0</v>
      </c>
      <c r="E20">
        <f>'PLC - Free Issue'!C22</f>
        <v>0</v>
      </c>
      <c r="F20">
        <f>'PLC - Free Issue'!D22</f>
        <v>0</v>
      </c>
      <c r="G20" s="2">
        <f>'PLC - Free Issue'!E22</f>
        <v>0</v>
      </c>
      <c r="H20" s="3">
        <f>'PLC - Free Issue'!F22</f>
        <v>0</v>
      </c>
      <c r="I20" s="3">
        <f>'PLC - Free Issue'!G22</f>
        <v>0</v>
      </c>
      <c r="J20" s="20">
        <f>H20/Setup!$B$1</f>
        <v>0</v>
      </c>
      <c r="K20" s="20">
        <f>I20/Setup!$B$1</f>
        <v>0</v>
      </c>
      <c r="L20" s="20">
        <f>FV(Setup!$B$2,Setup!$B$3, ,'Full BOQ'!J20*-1)</f>
        <v>0</v>
      </c>
      <c r="M20" s="20">
        <f>FV(Setup!$B$2,Setup!$B$3, ,'Full BOQ'!K20*-1)</f>
        <v>0</v>
      </c>
    </row>
    <row r="21" spans="1:13" x14ac:dyDescent="0.25">
      <c r="A21">
        <v>4</v>
      </c>
      <c r="B21" t="str">
        <f>VLOOKUP(A21,'Full BOQ Summary'!A:B,2,FALSE)</f>
        <v>RIO - Free Issue</v>
      </c>
      <c r="C21" t="str">
        <f>'RIO - Free Issue'!A5</f>
        <v>RIO Tool</v>
      </c>
      <c r="D21" t="str">
        <f>'RIO - Free Issue'!B5</f>
        <v>RIO</v>
      </c>
      <c r="E21" t="str">
        <f>'RIO - Free Issue'!C5</f>
        <v>6EP3437-7SB00-3AX0</v>
      </c>
      <c r="F21">
        <f>'RIO - Free Issue'!D5</f>
        <v>144</v>
      </c>
      <c r="G21" s="2" t="str">
        <f>'RIO - Free Issue'!E5</f>
        <v>SITOP PSU6200 24 V/40 A stabilized power supply input: 400 - 500 V AC output: 24 V DC/40 A with diagnostic interface</v>
      </c>
      <c r="H21" s="3">
        <f>'RIO - Free Issue'!F5</f>
        <v>6750</v>
      </c>
      <c r="I21" s="3">
        <f>'RIO - Free Issue'!G5</f>
        <v>972000</v>
      </c>
      <c r="J21" s="20">
        <f>H21/Setup!$B$1</f>
        <v>337.5</v>
      </c>
      <c r="K21" s="20">
        <f>I21/Setup!$B$1</f>
        <v>48600</v>
      </c>
      <c r="L21" s="20">
        <f>FV(Setup!$B$2,Setup!$B$3, ,'Full BOQ'!J21*-1)</f>
        <v>344.25</v>
      </c>
      <c r="M21" s="20">
        <f>FV(Setup!$B$2,Setup!$B$3, ,'Full BOQ'!K21*-1)</f>
        <v>49572</v>
      </c>
    </row>
    <row r="22" spans="1:13" x14ac:dyDescent="0.25">
      <c r="A22">
        <v>4</v>
      </c>
      <c r="B22" t="str">
        <f>VLOOKUP(A22,'Full BOQ Summary'!A:B,2,FALSE)</f>
        <v>RIO - Free Issue</v>
      </c>
      <c r="C22" t="str">
        <f>'RIO - Free Issue'!A6</f>
        <v>RIO Tool</v>
      </c>
      <c r="D22" t="str">
        <f>'RIO - Free Issue'!B6</f>
        <v>RIO</v>
      </c>
      <c r="E22" t="str">
        <f>'RIO - Free Issue'!C6</f>
        <v>6EP4348-7RB00-0AX0</v>
      </c>
      <c r="F22">
        <f>'RIO - Free Issue'!D6</f>
        <v>72</v>
      </c>
      <c r="G22" s="2" t="str">
        <f>'RIO - Free Issue'!E6</f>
        <v>SITOP RED1200 redundancy module input/output: DC 24/48V/80 A Suitable for decoupling two SITOP power supplies with maximal per 40 A output current</v>
      </c>
      <c r="H22" s="3">
        <f>'RIO - Free Issue'!F6</f>
        <v>3930</v>
      </c>
      <c r="I22" s="3">
        <f>'RIO - Free Issue'!G6</f>
        <v>282960</v>
      </c>
      <c r="J22" s="20">
        <f>H22/Setup!$B$1</f>
        <v>196.5</v>
      </c>
      <c r="K22" s="20">
        <f>I22/Setup!$B$1</f>
        <v>14148</v>
      </c>
      <c r="L22" s="20">
        <f>FV(Setup!$B$2,Setup!$B$3, ,'Full BOQ'!J22*-1)</f>
        <v>200.43</v>
      </c>
      <c r="M22" s="20">
        <f>FV(Setup!$B$2,Setup!$B$3, ,'Full BOQ'!K22*-1)</f>
        <v>14430.960000000001</v>
      </c>
    </row>
    <row r="23" spans="1:13" x14ac:dyDescent="0.25">
      <c r="A23">
        <v>4</v>
      </c>
      <c r="B23" t="str">
        <f>VLOOKUP(A23,'Full BOQ Summary'!A:B,2,FALSE)</f>
        <v>RIO - Free Issue</v>
      </c>
      <c r="C23" t="str">
        <f>'RIO - Free Issue'!A7</f>
        <v>RIO Tool</v>
      </c>
      <c r="D23" t="str">
        <f>'RIO - Free Issue'!B7</f>
        <v>RIO</v>
      </c>
      <c r="E23" t="str">
        <f>'RIO - Free Issue'!C7</f>
        <v>6ES5710-8MA11</v>
      </c>
      <c r="F23">
        <f>'RIO - Free Issue'!D7</f>
        <v>0</v>
      </c>
      <c r="G23" s="2" t="str">
        <f>'RIO - Free Issue'!E7</f>
        <v>SIMATIC, Standard mounting rail 35mm, Length 483 mm for 19" cabinet</v>
      </c>
      <c r="H23" s="3">
        <f>'RIO - Free Issue'!F7</f>
        <v>754</v>
      </c>
      <c r="I23" s="3">
        <f>'RIO - Free Issue'!G7</f>
        <v>0</v>
      </c>
      <c r="J23" s="20">
        <f>H23/Setup!$B$1</f>
        <v>37.700000000000003</v>
      </c>
      <c r="K23" s="20">
        <f>I23/Setup!$B$1</f>
        <v>0</v>
      </c>
      <c r="L23" s="20">
        <f>FV(Setup!$B$2,Setup!$B$3, ,'Full BOQ'!J23*-1)</f>
        <v>38.454000000000001</v>
      </c>
      <c r="M23" s="20">
        <f>FV(Setup!$B$2,Setup!$B$3, ,'Full BOQ'!K23*-1)</f>
        <v>0</v>
      </c>
    </row>
    <row r="24" spans="1:13" x14ac:dyDescent="0.25">
      <c r="A24">
        <v>4</v>
      </c>
      <c r="B24" t="str">
        <f>VLOOKUP(A24,'Full BOQ Summary'!A:B,2,FALSE)</f>
        <v>RIO - Free Issue</v>
      </c>
      <c r="C24" t="str">
        <f>'RIO - Free Issue'!A8</f>
        <v>RIO Tool</v>
      </c>
      <c r="D24" t="str">
        <f>'RIO - Free Issue'!B8</f>
        <v>RIO</v>
      </c>
      <c r="E24" t="str">
        <f>'RIO - Free Issue'!C8</f>
        <v>6ES7131-6BH01-0BA0</v>
      </c>
      <c r="F24">
        <f>'RIO - Free Issue'!D8</f>
        <v>188</v>
      </c>
      <c r="G24" s="2">
        <f>'RIO - Free Issue'!E8</f>
        <v>0</v>
      </c>
      <c r="H24" s="3">
        <f>'RIO - Free Issue'!F8</f>
        <v>2160</v>
      </c>
      <c r="I24" s="3">
        <f>'RIO - Free Issue'!G8</f>
        <v>406080</v>
      </c>
      <c r="J24" s="20">
        <f>H24/Setup!$B$1</f>
        <v>108</v>
      </c>
      <c r="K24" s="20">
        <f>I24/Setup!$B$1</f>
        <v>20304</v>
      </c>
      <c r="L24" s="20">
        <f>FV(Setup!$B$2,Setup!$B$3, ,'Full BOQ'!J24*-1)</f>
        <v>110.16</v>
      </c>
      <c r="M24" s="20">
        <f>FV(Setup!$B$2,Setup!$B$3, ,'Full BOQ'!K24*-1)</f>
        <v>20710.080000000002</v>
      </c>
    </row>
    <row r="25" spans="1:13" x14ac:dyDescent="0.25">
      <c r="A25">
        <v>4</v>
      </c>
      <c r="B25" t="str">
        <f>VLOOKUP(A25,'Full BOQ Summary'!A:B,2,FALSE)</f>
        <v>RIO - Free Issue</v>
      </c>
      <c r="C25" t="str">
        <f>'RIO - Free Issue'!A9</f>
        <v>RIO Tool</v>
      </c>
      <c r="D25" t="str">
        <f>'RIO - Free Issue'!B9</f>
        <v>RIO</v>
      </c>
      <c r="E25" t="str">
        <f>'RIO - Free Issue'!C9</f>
        <v>6ES7132-6BH01-0BA0</v>
      </c>
      <c r="F25">
        <f>'RIO - Free Issue'!D9</f>
        <v>108</v>
      </c>
      <c r="G25" s="2">
        <f>'RIO - Free Issue'!E9</f>
        <v>0</v>
      </c>
      <c r="H25" s="3">
        <f>'RIO - Free Issue'!F9</f>
        <v>2510</v>
      </c>
      <c r="I25" s="3">
        <f>'RIO - Free Issue'!G9</f>
        <v>271080</v>
      </c>
      <c r="J25" s="20">
        <f>H25/Setup!$B$1</f>
        <v>125.5</v>
      </c>
      <c r="K25" s="20">
        <f>I25/Setup!$B$1</f>
        <v>13554</v>
      </c>
      <c r="L25" s="20">
        <f>FV(Setup!$B$2,Setup!$B$3, ,'Full BOQ'!J25*-1)</f>
        <v>128.01</v>
      </c>
      <c r="M25" s="20">
        <f>FV(Setup!$B$2,Setup!$B$3, ,'Full BOQ'!K25*-1)</f>
        <v>13825.08</v>
      </c>
    </row>
    <row r="26" spans="1:13" x14ac:dyDescent="0.25">
      <c r="A26">
        <v>4</v>
      </c>
      <c r="B26" t="str">
        <f>VLOOKUP(A26,'Full BOQ Summary'!A:B,2,FALSE)</f>
        <v>RIO - Free Issue</v>
      </c>
      <c r="C26" t="str">
        <f>'RIO - Free Issue'!A10</f>
        <v>RIO Tool</v>
      </c>
      <c r="D26" t="str">
        <f>'RIO - Free Issue'!B10</f>
        <v>RIO</v>
      </c>
      <c r="E26" t="str">
        <f>'RIO - Free Issue'!C10</f>
        <v>6ES7134-6GF00-0AA1</v>
      </c>
      <c r="F26">
        <f>'RIO - Free Issue'!D10</f>
        <v>183</v>
      </c>
      <c r="G26" s="2">
        <f>'RIO - Free Issue'!E10</f>
        <v>0</v>
      </c>
      <c r="H26" s="3">
        <f>'RIO - Free Issue'!F10</f>
        <v>5770</v>
      </c>
      <c r="I26" s="3">
        <f>'RIO - Free Issue'!G10</f>
        <v>1055910</v>
      </c>
      <c r="J26" s="20">
        <f>H26/Setup!$B$1</f>
        <v>288.5</v>
      </c>
      <c r="K26" s="20">
        <f>I26/Setup!$B$1</f>
        <v>52795.5</v>
      </c>
      <c r="L26" s="20">
        <f>FV(Setup!$B$2,Setup!$B$3, ,'Full BOQ'!J26*-1)</f>
        <v>294.27</v>
      </c>
      <c r="M26" s="20">
        <f>FV(Setup!$B$2,Setup!$B$3, ,'Full BOQ'!K26*-1)</f>
        <v>53851.41</v>
      </c>
    </row>
    <row r="27" spans="1:13" x14ac:dyDescent="0.25">
      <c r="A27">
        <v>4</v>
      </c>
      <c r="B27" t="str">
        <f>VLOOKUP(A27,'Full BOQ Summary'!A:B,2,FALSE)</f>
        <v>RIO - Free Issue</v>
      </c>
      <c r="C27" t="str">
        <f>'RIO - Free Issue'!A11</f>
        <v>RIO Tool</v>
      </c>
      <c r="D27" t="str">
        <f>'RIO - Free Issue'!B11</f>
        <v>RIO</v>
      </c>
      <c r="E27" t="str">
        <f>'RIO - Free Issue'!C11</f>
        <v>6ES7135-6HD00-0BA1</v>
      </c>
      <c r="F27">
        <f>'RIO - Free Issue'!D11</f>
        <v>194</v>
      </c>
      <c r="G27" s="2">
        <f>'RIO - Free Issue'!E11</f>
        <v>0</v>
      </c>
      <c r="H27" s="3">
        <f>'RIO - Free Issue'!F11</f>
        <v>5540</v>
      </c>
      <c r="I27" s="3">
        <f>'RIO - Free Issue'!G11</f>
        <v>1074760</v>
      </c>
      <c r="J27" s="20">
        <f>H27/Setup!$B$1</f>
        <v>277</v>
      </c>
      <c r="K27" s="20">
        <f>I27/Setup!$B$1</f>
        <v>53738</v>
      </c>
      <c r="L27" s="20">
        <f>FV(Setup!$B$2,Setup!$B$3, ,'Full BOQ'!J27*-1)</f>
        <v>282.54000000000002</v>
      </c>
      <c r="M27" s="20">
        <f>FV(Setup!$B$2,Setup!$B$3, ,'Full BOQ'!K27*-1)</f>
        <v>54812.76</v>
      </c>
    </row>
    <row r="28" spans="1:13" x14ac:dyDescent="0.25">
      <c r="A28">
        <v>4</v>
      </c>
      <c r="B28" t="str">
        <f>VLOOKUP(A28,'Full BOQ Summary'!A:B,2,FALSE)</f>
        <v>RIO - Free Issue</v>
      </c>
      <c r="C28" t="str">
        <f>'RIO - Free Issue'!A12</f>
        <v>RIO Tool</v>
      </c>
      <c r="D28" t="str">
        <f>'RIO - Free Issue'!B12</f>
        <v>RIO</v>
      </c>
      <c r="E28" t="str">
        <f>'RIO - Free Issue'!C12</f>
        <v>6ES7155-5AA00-0AC0</v>
      </c>
      <c r="F28">
        <f>'RIO - Free Issue'!D12</f>
        <v>0</v>
      </c>
      <c r="G28" s="2">
        <f>'RIO - Free Issue'!E12</f>
        <v>0</v>
      </c>
      <c r="H28" s="3">
        <f>'RIO - Free Issue'!F12</f>
        <v>12500</v>
      </c>
      <c r="I28" s="3">
        <f>'RIO - Free Issue'!G12</f>
        <v>0</v>
      </c>
      <c r="J28" s="20">
        <f>H28/Setup!$B$1</f>
        <v>625</v>
      </c>
      <c r="K28" s="20">
        <f>I28/Setup!$B$1</f>
        <v>0</v>
      </c>
      <c r="L28" s="20">
        <f>FV(Setup!$B$2,Setup!$B$3, ,'Full BOQ'!J28*-1)</f>
        <v>637.5</v>
      </c>
      <c r="M28" s="20">
        <f>FV(Setup!$B$2,Setup!$B$3, ,'Full BOQ'!K28*-1)</f>
        <v>0</v>
      </c>
    </row>
    <row r="29" spans="1:13" x14ac:dyDescent="0.25">
      <c r="A29">
        <v>4</v>
      </c>
      <c r="B29" t="str">
        <f>VLOOKUP(A29,'Full BOQ Summary'!A:B,2,FALSE)</f>
        <v>RIO - Free Issue</v>
      </c>
      <c r="C29" t="str">
        <f>'RIO - Free Issue'!A13</f>
        <v>RIO Tool</v>
      </c>
      <c r="D29" t="str">
        <f>'RIO - Free Issue'!B13</f>
        <v>RIO</v>
      </c>
      <c r="E29" t="str">
        <f>'RIO - Free Issue'!C13</f>
        <v>6ES7155-6AU01-0CN0</v>
      </c>
      <c r="F29">
        <f>'RIO - Free Issue'!D13</f>
        <v>72</v>
      </c>
      <c r="G29" s="2" t="str">
        <f>'RIO - Free Issue'!E13</f>
        <v>SIMATIC ET 200SP, PROFINET, 2-port interface module IM 155-6PN/2 High Feature, 1 slot for BusAdapter, max. 64 I/O modules and 16 ET 200AL modules, S2 redundancy, multi-hotswap, 0.25 ms, isochronous mode, optional PN strain relief, including server module</v>
      </c>
      <c r="H29" s="3">
        <f>'RIO - Free Issue'!F13</f>
        <v>7270</v>
      </c>
      <c r="I29" s="3">
        <f>'RIO - Free Issue'!G13</f>
        <v>523440</v>
      </c>
      <c r="J29" s="20">
        <f>H29/Setup!$B$1</f>
        <v>363.5</v>
      </c>
      <c r="K29" s="20">
        <f>I29/Setup!$B$1</f>
        <v>26172</v>
      </c>
      <c r="L29" s="20">
        <f>FV(Setup!$B$2,Setup!$B$3, ,'Full BOQ'!J29*-1)</f>
        <v>370.77</v>
      </c>
      <c r="M29" s="20">
        <f>FV(Setup!$B$2,Setup!$B$3, ,'Full BOQ'!K29*-1)</f>
        <v>26695.439999999999</v>
      </c>
    </row>
    <row r="30" spans="1:13" x14ac:dyDescent="0.25">
      <c r="A30">
        <v>4</v>
      </c>
      <c r="B30" t="str">
        <f>VLOOKUP(A30,'Full BOQ Summary'!A:B,2,FALSE)</f>
        <v>RIO - Free Issue</v>
      </c>
      <c r="C30" t="str">
        <f>'RIO - Free Issue'!A14</f>
        <v>RIO Tool</v>
      </c>
      <c r="D30" t="str">
        <f>'RIO - Free Issue'!B14</f>
        <v>RIO</v>
      </c>
      <c r="E30" t="str">
        <f>'RIO - Free Issue'!C14</f>
        <v>6ES7193-6AG50-0AA0</v>
      </c>
      <c r="F30">
        <f>'RIO - Free Issue'!D14</f>
        <v>72</v>
      </c>
      <c r="G30" s="2" t="str">
        <f>'RIO - Free Issue'!E14</f>
        <v>SIMATIC BusAdapter BA 2xLC-LD 2x LC-LD port, for single-mode fiber-optic cable, up to 20 km</v>
      </c>
      <c r="H30" s="3">
        <f>'RIO - Free Issue'!F14</f>
        <v>10500</v>
      </c>
      <c r="I30" s="3">
        <f>'RIO - Free Issue'!G14</f>
        <v>756000</v>
      </c>
      <c r="J30" s="20">
        <f>H30/Setup!$B$1</f>
        <v>525</v>
      </c>
      <c r="K30" s="20">
        <f>I30/Setup!$B$1</f>
        <v>37800</v>
      </c>
      <c r="L30" s="20">
        <f>FV(Setup!$B$2,Setup!$B$3, ,'Full BOQ'!J30*-1)</f>
        <v>535.5</v>
      </c>
      <c r="M30" s="20">
        <f>FV(Setup!$B$2,Setup!$B$3, ,'Full BOQ'!K30*-1)</f>
        <v>38556</v>
      </c>
    </row>
    <row r="31" spans="1:13" x14ac:dyDescent="0.25">
      <c r="A31">
        <v>4</v>
      </c>
      <c r="B31" t="str">
        <f>VLOOKUP(A31,'Full BOQ Summary'!A:B,2,FALSE)</f>
        <v>RIO - Free Issue</v>
      </c>
      <c r="C31" t="str">
        <f>'RIO - Free Issue'!A15</f>
        <v>RIO Tool</v>
      </c>
      <c r="D31" t="str">
        <f>'RIO - Free Issue'!B15</f>
        <v>RIO</v>
      </c>
      <c r="E31" t="str">
        <f>'RIO - Free Issue'!C15</f>
        <v>6ES7193-6BP20-0BA0</v>
      </c>
      <c r="F31">
        <f>'RIO - Free Issue'!D15</f>
        <v>385</v>
      </c>
      <c r="G31" s="2" t="str">
        <f>'RIO - Free Issue'!E15</f>
        <v>SIMATIC ET 200SP, BaseUnit BU15-P16+A10+2B, BU type A0, Push-in terminals, with 10 AUX terminals, bridged to the left, WxH: 15 mmx141 mm</v>
      </c>
      <c r="H31" s="3">
        <f>'RIO - Free Issue'!F15</f>
        <v>508</v>
      </c>
      <c r="I31" s="3">
        <f>'RIO - Free Issue'!G15</f>
        <v>195580</v>
      </c>
      <c r="J31" s="20">
        <f>H31/Setup!$B$1</f>
        <v>25.4</v>
      </c>
      <c r="K31" s="20">
        <f>I31/Setup!$B$1</f>
        <v>9779</v>
      </c>
      <c r="L31" s="20">
        <f>FV(Setup!$B$2,Setup!$B$3, ,'Full BOQ'!J31*-1)</f>
        <v>25.907999999999998</v>
      </c>
      <c r="M31" s="20">
        <f>FV(Setup!$B$2,Setup!$B$3, ,'Full BOQ'!K31*-1)</f>
        <v>9974.58</v>
      </c>
    </row>
    <row r="32" spans="1:13" x14ac:dyDescent="0.25">
      <c r="A32">
        <v>4</v>
      </c>
      <c r="B32" t="str">
        <f>VLOOKUP(A32,'Full BOQ Summary'!A:B,2,FALSE)</f>
        <v>RIO - Free Issue</v>
      </c>
      <c r="C32" t="str">
        <f>'RIO - Free Issue'!A16</f>
        <v>RIO Tool</v>
      </c>
      <c r="D32" t="str">
        <f>'RIO - Free Issue'!B16</f>
        <v>RIO</v>
      </c>
      <c r="E32" t="str">
        <f>'RIO - Free Issue'!C16</f>
        <v>6ES7193-6BP20-0DA0</v>
      </c>
      <c r="F32">
        <f>'RIO - Free Issue'!D16</f>
        <v>288</v>
      </c>
      <c r="G32" s="2" t="str">
        <f>'RIO - Free Issue'!E16</f>
        <v>SIMATIC ET 200SP, BaseUnit BU15-P16+A10+2D, BU type A0, Push-in terminals, with 10 AUX terminals, New load group, WxH: 15 mmx141 mm</v>
      </c>
      <c r="H32" s="3">
        <f>'RIO - Free Issue'!F16</f>
        <v>800</v>
      </c>
      <c r="I32" s="3">
        <f>'RIO - Free Issue'!G16</f>
        <v>230400</v>
      </c>
      <c r="J32" s="20">
        <f>H32/Setup!$B$1</f>
        <v>40</v>
      </c>
      <c r="K32" s="20">
        <f>I32/Setup!$B$1</f>
        <v>11520</v>
      </c>
      <c r="L32" s="20">
        <f>FV(Setup!$B$2,Setup!$B$3, ,'Full BOQ'!J32*-1)</f>
        <v>40.799999999999997</v>
      </c>
      <c r="M32" s="20">
        <f>FV(Setup!$B$2,Setup!$B$3, ,'Full BOQ'!K32*-1)</f>
        <v>11750.4</v>
      </c>
    </row>
    <row r="33" spans="1:13" x14ac:dyDescent="0.25">
      <c r="A33">
        <v>4</v>
      </c>
      <c r="B33" t="str">
        <f>VLOOKUP(A33,'Full BOQ Summary'!A:B,2,FALSE)</f>
        <v>RIO - Free Issue</v>
      </c>
      <c r="C33" t="str">
        <f>'RIO - Free Issue'!A17</f>
        <v>RIO Tool</v>
      </c>
      <c r="D33" t="str">
        <f>'RIO - Free Issue'!B17</f>
        <v>RIO</v>
      </c>
      <c r="E33" t="str">
        <f>'RIO - Free Issue'!C17</f>
        <v>6ES7505-0KA00-0AB0</v>
      </c>
      <c r="F33">
        <f>'RIO - Free Issue'!D17</f>
        <v>0</v>
      </c>
      <c r="G33" s="2" t="str">
        <f>'RIO - Free Issue'!E17</f>
        <v>SIMATIC S7-1500, System power supply PS 25W 24 V DC, supplies the backplane bus of the S7-1500 with operating voltage</v>
      </c>
      <c r="H33" s="3">
        <f>'RIO - Free Issue'!F17</f>
        <v>5470</v>
      </c>
      <c r="I33" s="3">
        <f>'RIO - Free Issue'!G17</f>
        <v>0</v>
      </c>
      <c r="J33" s="20">
        <f>H33/Setup!$B$1</f>
        <v>273.5</v>
      </c>
      <c r="K33" s="20">
        <f>I33/Setup!$B$1</f>
        <v>0</v>
      </c>
      <c r="L33" s="20">
        <f>FV(Setup!$B$2,Setup!$B$3, ,'Full BOQ'!J33*-1)</f>
        <v>278.97000000000003</v>
      </c>
      <c r="M33" s="20">
        <f>FV(Setup!$B$2,Setup!$B$3, ,'Full BOQ'!K33*-1)</f>
        <v>0</v>
      </c>
    </row>
    <row r="34" spans="1:13" x14ac:dyDescent="0.25">
      <c r="A34">
        <v>4</v>
      </c>
      <c r="B34" t="str">
        <f>VLOOKUP(A34,'Full BOQ Summary'!A:B,2,FALSE)</f>
        <v>RIO - Free Issue</v>
      </c>
      <c r="C34" t="str">
        <f>'RIO - Free Issue'!A18</f>
        <v>RIO Tool</v>
      </c>
      <c r="D34" t="str">
        <f>'RIO - Free Issue'!B18</f>
        <v>RIO</v>
      </c>
      <c r="E34" t="str">
        <f>'RIO - Free Issue'!C18</f>
        <v>6ES7521-1BH00-0AB0</v>
      </c>
      <c r="F34">
        <f>'RIO - Free Issue'!D18</f>
        <v>0</v>
      </c>
      <c r="G34" s="2">
        <f>'RIO - Free Issue'!E18</f>
        <v>0</v>
      </c>
      <c r="H34" s="3">
        <f>'RIO - Free Issue'!F18</f>
        <v>5200</v>
      </c>
      <c r="I34" s="3">
        <f>'RIO - Free Issue'!G18</f>
        <v>0</v>
      </c>
      <c r="J34" s="20">
        <f>H34/Setup!$B$1</f>
        <v>260</v>
      </c>
      <c r="K34" s="20">
        <f>I34/Setup!$B$1</f>
        <v>0</v>
      </c>
      <c r="L34" s="20">
        <f>FV(Setup!$B$2,Setup!$B$3, ,'Full BOQ'!J34*-1)</f>
        <v>265.2</v>
      </c>
      <c r="M34" s="20">
        <f>FV(Setup!$B$2,Setup!$B$3, ,'Full BOQ'!K34*-1)</f>
        <v>0</v>
      </c>
    </row>
    <row r="35" spans="1:13" x14ac:dyDescent="0.25">
      <c r="A35">
        <v>4</v>
      </c>
      <c r="B35" t="str">
        <f>VLOOKUP(A35,'Full BOQ Summary'!A:B,2,FALSE)</f>
        <v>RIO - Free Issue</v>
      </c>
      <c r="C35" t="str">
        <f>'RIO - Free Issue'!A19</f>
        <v>RIO Tool</v>
      </c>
      <c r="D35" t="str">
        <f>'RIO - Free Issue'!B19</f>
        <v>RIO</v>
      </c>
      <c r="E35" t="str">
        <f>'RIO - Free Issue'!C19</f>
        <v>6ES7522-1BH01-0AB0</v>
      </c>
      <c r="F35">
        <f>'RIO - Free Issue'!D19</f>
        <v>0</v>
      </c>
      <c r="G35" s="2">
        <f>'RIO - Free Issue'!E19</f>
        <v>0</v>
      </c>
      <c r="H35" s="3">
        <f>'RIO - Free Issue'!F19</f>
        <v>5540</v>
      </c>
      <c r="I35" s="3">
        <f>'RIO - Free Issue'!G19</f>
        <v>0</v>
      </c>
      <c r="J35" s="20">
        <f>H35/Setup!$B$1</f>
        <v>277</v>
      </c>
      <c r="K35" s="20">
        <f>I35/Setup!$B$1</f>
        <v>0</v>
      </c>
      <c r="L35" s="20">
        <f>FV(Setup!$B$2,Setup!$B$3, ,'Full BOQ'!J35*-1)</f>
        <v>282.54000000000002</v>
      </c>
      <c r="M35" s="20">
        <f>FV(Setup!$B$2,Setup!$B$3, ,'Full BOQ'!K35*-1)</f>
        <v>0</v>
      </c>
    </row>
    <row r="36" spans="1:13" x14ac:dyDescent="0.25">
      <c r="A36">
        <v>4</v>
      </c>
      <c r="B36" t="str">
        <f>VLOOKUP(A36,'Full BOQ Summary'!A:B,2,FALSE)</f>
        <v>RIO - Free Issue</v>
      </c>
      <c r="C36" t="str">
        <f>'RIO - Free Issue'!A20</f>
        <v>RIO Tool</v>
      </c>
      <c r="D36" t="str">
        <f>'RIO - Free Issue'!B20</f>
        <v>RIO</v>
      </c>
      <c r="E36" t="str">
        <f>'RIO - Free Issue'!C20</f>
        <v>6ES7531-7KF00-0AB0</v>
      </c>
      <c r="F36">
        <f>'RIO - Free Issue'!D20</f>
        <v>0</v>
      </c>
      <c r="G36" s="2">
        <f>'RIO - Free Issue'!E20</f>
        <v>0</v>
      </c>
      <c r="H36" s="3">
        <f>'RIO - Free Issue'!F20</f>
        <v>15700</v>
      </c>
      <c r="I36" s="3">
        <f>'RIO - Free Issue'!G20</f>
        <v>0</v>
      </c>
      <c r="J36" s="20">
        <f>H36/Setup!$B$1</f>
        <v>785</v>
      </c>
      <c r="K36" s="20">
        <f>I36/Setup!$B$1</f>
        <v>0</v>
      </c>
      <c r="L36" s="20">
        <f>FV(Setup!$B$2,Setup!$B$3, ,'Full BOQ'!J36*-1)</f>
        <v>800.7</v>
      </c>
      <c r="M36" s="20">
        <f>FV(Setup!$B$2,Setup!$B$3, ,'Full BOQ'!K36*-1)</f>
        <v>0</v>
      </c>
    </row>
    <row r="37" spans="1:13" ht="30" x14ac:dyDescent="0.25">
      <c r="A37">
        <v>4</v>
      </c>
      <c r="B37" t="str">
        <f>VLOOKUP(A37,'Full BOQ Summary'!A:B,2,FALSE)</f>
        <v>RIO - Free Issue</v>
      </c>
      <c r="C37" t="str">
        <f>'RIO - Free Issue'!A21</f>
        <v>RIO Tool</v>
      </c>
      <c r="D37" t="str">
        <f>'RIO - Free Issue'!B21</f>
        <v>RIO</v>
      </c>
      <c r="E37" t="str">
        <f>'RIO - Free Issue'!C21</f>
        <v>6ES7532-5HF00-0AB0</v>
      </c>
      <c r="F37">
        <f>'RIO - Free Issue'!D21</f>
        <v>0</v>
      </c>
      <c r="G37" s="2">
        <f>'RIO - Free Issue'!E21</f>
        <v>0</v>
      </c>
      <c r="H37" s="3">
        <f>'RIO - Free Issue'!F21</f>
        <v>19100</v>
      </c>
      <c r="I37" s="3">
        <f>'RIO - Free Issue'!G21</f>
        <v>0</v>
      </c>
      <c r="J37" s="20">
        <f>H37/Setup!$B$1</f>
        <v>955</v>
      </c>
      <c r="K37" s="20">
        <f>I37/Setup!$B$1</f>
        <v>0</v>
      </c>
      <c r="L37" s="20">
        <f>FV(Setup!$B$2,Setup!$B$3, ,'Full BOQ'!J37*-1)</f>
        <v>974.1</v>
      </c>
      <c r="M37" s="20">
        <f>FV(Setup!$B$2,Setup!$B$3, ,'Full BOQ'!K37*-1)</f>
        <v>0</v>
      </c>
    </row>
    <row r="38" spans="1:13" x14ac:dyDescent="0.25">
      <c r="A38">
        <v>4</v>
      </c>
      <c r="B38" t="str">
        <f>VLOOKUP(A38,'Full BOQ Summary'!A:B,2,FALSE)</f>
        <v>RIO - Free Issue</v>
      </c>
      <c r="C38" t="str">
        <f>'RIO - Free Issue'!A22</f>
        <v>RIO Tool</v>
      </c>
      <c r="D38" t="str">
        <f>'RIO - Free Issue'!B22</f>
        <v>RIO</v>
      </c>
      <c r="E38" t="str">
        <f>'RIO - Free Issue'!C22</f>
        <v>6ES7590-1AE80-0AA0</v>
      </c>
      <c r="F38">
        <f>'RIO - Free Issue'!D22</f>
        <v>0</v>
      </c>
      <c r="G38" s="2" t="str">
        <f>'RIO - Free Issue'!E22</f>
        <v>SIMATIC S7-1500, mounting rail 482.6 mm (approx. 19 inch); incl. grounding screw, integrated DIN rail for mounting of incidentals such as terminals, automatic circuit breakers and relays</v>
      </c>
      <c r="H38" s="3">
        <f>'RIO - Free Issue'!F22</f>
        <v>754</v>
      </c>
      <c r="I38" s="3">
        <f>'RIO - Free Issue'!G22</f>
        <v>0</v>
      </c>
      <c r="J38" s="20">
        <f>H38/Setup!$B$1</f>
        <v>37.700000000000003</v>
      </c>
      <c r="K38" s="20">
        <f>I38/Setup!$B$1</f>
        <v>0</v>
      </c>
      <c r="L38" s="20">
        <f>FV(Setup!$B$2,Setup!$B$3, ,'Full BOQ'!J38*-1)</f>
        <v>38.454000000000001</v>
      </c>
      <c r="M38" s="20">
        <f>FV(Setup!$B$2,Setup!$B$3, ,'Full BOQ'!K38*-1)</f>
        <v>0</v>
      </c>
    </row>
    <row r="39" spans="1:13" x14ac:dyDescent="0.25">
      <c r="A39">
        <v>4</v>
      </c>
      <c r="B39" t="str">
        <f>VLOOKUP(A39,'Full BOQ Summary'!A:B,2,FALSE)</f>
        <v>RIO - Free Issue</v>
      </c>
      <c r="C39" t="str">
        <f>'RIO - Free Issue'!A23</f>
        <v>RIO Tool</v>
      </c>
      <c r="D39" t="str">
        <f>'RIO - Free Issue'!B23</f>
        <v>RIO</v>
      </c>
      <c r="E39" t="str">
        <f>'RIO - Free Issue'!C23</f>
        <v>6ES7590-1AF30-0AA0</v>
      </c>
      <c r="F39">
        <f>'RIO - Free Issue'!D23</f>
        <v>0</v>
      </c>
      <c r="G39" s="2" t="str">
        <f>'RIO - Free Issue'!E23</f>
        <v>SIMATIC S7-1500, mounting rail 530 mm (approx. 20.9 inch); incl. grounding screw, integrated DIN rail for mounting of incidentals such as terminals, automatic circuit breakers and relays</v>
      </c>
      <c r="H39" s="3">
        <f>'RIO - Free Issue'!F23</f>
        <v>924</v>
      </c>
      <c r="I39" s="3">
        <f>'RIO - Free Issue'!G23</f>
        <v>0</v>
      </c>
      <c r="J39" s="20">
        <f>H39/Setup!$B$1</f>
        <v>46.2</v>
      </c>
      <c r="K39" s="20">
        <f>I39/Setup!$B$1</f>
        <v>0</v>
      </c>
      <c r="L39" s="20">
        <f>FV(Setup!$B$2,Setup!$B$3, ,'Full BOQ'!J39*-1)</f>
        <v>47.124000000000002</v>
      </c>
      <c r="M39" s="20">
        <f>FV(Setup!$B$2,Setup!$B$3, ,'Full BOQ'!K39*-1)</f>
        <v>0</v>
      </c>
    </row>
    <row r="40" spans="1:13" x14ac:dyDescent="0.25">
      <c r="A40">
        <v>4</v>
      </c>
      <c r="B40" t="str">
        <f>VLOOKUP(A40,'Full BOQ Summary'!A:B,2,FALSE)</f>
        <v>RIO - Free Issue</v>
      </c>
      <c r="C40" t="str">
        <f>'RIO - Free Issue'!A24</f>
        <v>RIO Tool</v>
      </c>
      <c r="D40" t="str">
        <f>'RIO - Free Issue'!B24</f>
        <v>RIO</v>
      </c>
      <c r="E40" t="str">
        <f>'RIO - Free Issue'!C24</f>
        <v>6ES7592-1AM00-0XB0</v>
      </c>
      <c r="F40">
        <f>'RIO - Free Issue'!D24</f>
        <v>0</v>
      </c>
      <c r="G40" s="2" t="str">
        <f>'RIO - Free Issue'!E24</f>
        <v>SIMATIC S7-1500, Front connector Screw-type connection system, 40-pole for 35 mm wide modules incl. 4 potential bridges, and cable ties</v>
      </c>
      <c r="H40" s="3">
        <f>'RIO - Free Issue'!F24</f>
        <v>924</v>
      </c>
      <c r="I40" s="3">
        <f>'RIO - Free Issue'!G24</f>
        <v>0</v>
      </c>
      <c r="J40" s="20">
        <f>H40/Setup!$B$1</f>
        <v>46.2</v>
      </c>
      <c r="K40" s="20">
        <f>I40/Setup!$B$1</f>
        <v>0</v>
      </c>
      <c r="L40" s="20">
        <f>FV(Setup!$B$2,Setup!$B$3, ,'Full BOQ'!J40*-1)</f>
        <v>47.124000000000002</v>
      </c>
      <c r="M40" s="20">
        <f>FV(Setup!$B$2,Setup!$B$3, ,'Full BOQ'!K40*-1)</f>
        <v>0</v>
      </c>
    </row>
    <row r="41" spans="1:13" ht="30" x14ac:dyDescent="0.25">
      <c r="A41">
        <v>4</v>
      </c>
      <c r="B41" t="str">
        <f>VLOOKUP(A41,'Full BOQ Summary'!A:B,2,FALSE)</f>
        <v>RIO - Free Issue</v>
      </c>
      <c r="C41" t="str">
        <f>'RIO - Free Issue'!A25</f>
        <v>RIO Tool</v>
      </c>
      <c r="D41" t="str">
        <f>'RIO - Free Issue'!B25</f>
        <v>RIO</v>
      </c>
      <c r="E41" t="str">
        <f>'RIO - Free Issue'!C25</f>
        <v>6GK5206-2BS00-2AC2</v>
      </c>
      <c r="F41">
        <f>'RIO - Free Issue'!D25</f>
        <v>0</v>
      </c>
      <c r="G41" s="2" t="str">
        <f>'RIO - Free Issue'!E25</f>
        <v>SCALANCE XC206-2SFP manageable Layer 2 IE switch; IEC 62443-4-2 certified; 6x 10/100 MBit/s RJ45 ports; 2x 100/1000 Mbit/s SFP; 1x console port; diagnostics LED; redundant power supply; temperature range -40 °C to +70 °C; assembly: DIN rail/S7 mounting rail/wall Office redundancy functions features (RSTP, VLAN,...); PROFINET IO device; Ethernet/IP-compliant; C-plug slot;</v>
      </c>
      <c r="H41" s="3">
        <f>'RIO - Free Issue'!F25</f>
        <v>24900</v>
      </c>
      <c r="I41" s="3">
        <f>'RIO - Free Issue'!G25</f>
        <v>0</v>
      </c>
      <c r="J41" s="20">
        <f>H41/Setup!$B$1</f>
        <v>1245</v>
      </c>
      <c r="K41" s="20">
        <f>I41/Setup!$B$1</f>
        <v>0</v>
      </c>
      <c r="L41" s="20">
        <f>FV(Setup!$B$2,Setup!$B$3, ,'Full BOQ'!J41*-1)</f>
        <v>1269.9000000000001</v>
      </c>
      <c r="M41" s="20">
        <f>FV(Setup!$B$2,Setup!$B$3, ,'Full BOQ'!K41*-1)</f>
        <v>0</v>
      </c>
    </row>
    <row r="42" spans="1:13" ht="30" x14ac:dyDescent="0.25">
      <c r="A42">
        <v>4</v>
      </c>
      <c r="B42" t="str">
        <f>VLOOKUP(A42,'Full BOQ Summary'!A:B,2,FALSE)</f>
        <v>RIO - Free Issue</v>
      </c>
      <c r="C42" t="str">
        <f>'RIO - Free Issue'!A26</f>
        <v>RIO Tool</v>
      </c>
      <c r="D42" t="str">
        <f>'RIO - Free Issue'!B26</f>
        <v>RIO</v>
      </c>
      <c r="E42" t="str">
        <f>'RIO - Free Issue'!C26</f>
        <v>6GK5206-2GS00-2AC2</v>
      </c>
      <c r="F42">
        <f>'RIO - Free Issue'!D26</f>
        <v>0</v>
      </c>
      <c r="G42" s="2" t="str">
        <f>'RIO - Free Issue'!E26</f>
        <v xml:space="preserve">	SCALANCE XC206-2SFP G manageable Layer 2 IE switch; IEC 62443-4-2 certified; 6x 10/100/1000 Mbps RJ45 ports; 2x 1000 Mbps SFP; 1x console port; diagnostics LED; redundant power supply; temperature range -40 °C to +70 °C; assembly: DIN rail/S7 mounting rail/wall; redundancy functions; office features (RSTP, VLAN,...); PROFINET IO device; Ethernet/IP-compliant; C-PLUG slot; IEEE 1588v2 PTP</v>
      </c>
      <c r="H42" s="3">
        <f>'RIO - Free Issue'!F26</f>
        <v>27600</v>
      </c>
      <c r="I42" s="3">
        <f>'RIO - Free Issue'!G26</f>
        <v>0</v>
      </c>
      <c r="J42" s="20">
        <f>H42/Setup!$B$1</f>
        <v>1380</v>
      </c>
      <c r="K42" s="20">
        <f>I42/Setup!$B$1</f>
        <v>0</v>
      </c>
      <c r="L42" s="20">
        <f>FV(Setup!$B$2,Setup!$B$3, ,'Full BOQ'!J42*-1)</f>
        <v>1407.6000000000001</v>
      </c>
      <c r="M42" s="20">
        <f>FV(Setup!$B$2,Setup!$B$3, ,'Full BOQ'!K42*-1)</f>
        <v>0</v>
      </c>
    </row>
    <row r="43" spans="1:13" ht="60" x14ac:dyDescent="0.25">
      <c r="A43">
        <v>4</v>
      </c>
      <c r="B43" t="str">
        <f>VLOOKUP(A43,'Full BOQ Summary'!A:B,2,FALSE)</f>
        <v>RIO - Free Issue</v>
      </c>
      <c r="C43" t="str">
        <f>'RIO - Free Issue'!A27</f>
        <v>RIO Tool</v>
      </c>
      <c r="D43" t="str">
        <f>'RIO - Free Issue'!B27</f>
        <v>RIO</v>
      </c>
      <c r="E43" t="str">
        <f>'RIO - Free Issue'!C27</f>
        <v>6GK5991-1AD00-8AA0</v>
      </c>
      <c r="F43">
        <f>'RIO - Free Issue'!D27</f>
        <v>0</v>
      </c>
      <c r="G43" s="2" t="str">
        <f>'RIO - Free Issue'!E27</f>
        <v>SCALANCE X accessory; Plug-in transceiver SFP991-1; 1x 100 Mbit/s LC port, optical; multimode optical up to max. 5 km.</v>
      </c>
      <c r="H43" s="3">
        <f>'RIO - Free Issue'!F27</f>
        <v>3660</v>
      </c>
      <c r="I43" s="3">
        <f>'RIO - Free Issue'!G27</f>
        <v>0</v>
      </c>
      <c r="J43" s="20">
        <f>H43/Setup!$B$1</f>
        <v>183</v>
      </c>
      <c r="K43" s="20">
        <f>I43/Setup!$B$1</f>
        <v>0</v>
      </c>
      <c r="L43" s="20">
        <f>FV(Setup!$B$2,Setup!$B$3, ,'Full BOQ'!J43*-1)</f>
        <v>186.66</v>
      </c>
      <c r="M43" s="20">
        <f>FV(Setup!$B$2,Setup!$B$3, ,'Full BOQ'!K43*-1)</f>
        <v>0</v>
      </c>
    </row>
    <row r="44" spans="1:13" ht="30" x14ac:dyDescent="0.25">
      <c r="A44">
        <v>4</v>
      </c>
      <c r="B44" t="str">
        <f>VLOOKUP(A44,'Full BOQ Summary'!A:B,2,FALSE)</f>
        <v>RIO - Free Issue</v>
      </c>
      <c r="C44" t="str">
        <f>'RIO - Free Issue'!A28</f>
        <v>RIO Tool</v>
      </c>
      <c r="D44" t="str">
        <f>'RIO - Free Issue'!B28</f>
        <v>RIO</v>
      </c>
      <c r="E44" t="str">
        <f>'RIO - Free Issue'!C28</f>
        <v>6GK5991-1AF00-8GA0</v>
      </c>
      <c r="F44">
        <f>'RIO - Free Issue'!D28</f>
        <v>0</v>
      </c>
      <c r="G44" s="2" t="str">
        <f>'RIO - Free Issue'!E28</f>
        <v>SCALANCE X accessory; Active plug-in transceiver SFP991-1LD A; 1x 100 Mbit/s LC port, optical; single-mode optical up to max. 26 km</v>
      </c>
      <c r="H44" s="3">
        <f>'RIO - Free Issue'!F28</f>
        <v>8190</v>
      </c>
      <c r="I44" s="3">
        <f>'RIO - Free Issue'!G28</f>
        <v>0</v>
      </c>
      <c r="J44" s="20">
        <f>H44/Setup!$B$1</f>
        <v>409.5</v>
      </c>
      <c r="K44" s="20">
        <f>I44/Setup!$B$1</f>
        <v>0</v>
      </c>
      <c r="L44" s="20">
        <f>FV(Setup!$B$2,Setup!$B$3, ,'Full BOQ'!J44*-1)</f>
        <v>417.69</v>
      </c>
      <c r="M44" s="20">
        <f>FV(Setup!$B$2,Setup!$B$3, ,'Full BOQ'!K44*-1)</f>
        <v>0</v>
      </c>
    </row>
    <row r="45" spans="1:13" ht="30" x14ac:dyDescent="0.25">
      <c r="A45">
        <v>4</v>
      </c>
      <c r="B45" t="str">
        <f>VLOOKUP(A45,'Full BOQ Summary'!A:B,2,FALSE)</f>
        <v>RIO - Free Issue</v>
      </c>
      <c r="C45" t="str">
        <f>'RIO - Free Issue'!A29</f>
        <v>RIO Tool</v>
      </c>
      <c r="D45" t="str">
        <f>'RIO - Free Issue'!B29</f>
        <v>RIO</v>
      </c>
      <c r="E45" t="str">
        <f>'RIO - Free Issue'!C29</f>
        <v>-</v>
      </c>
      <c r="F45">
        <f>'RIO - Free Issue'!D29</f>
        <v>0</v>
      </c>
      <c r="G45" s="2" t="str">
        <f>'RIO - Free Issue'!E29</f>
        <v>-</v>
      </c>
      <c r="H45" s="3">
        <f>'RIO - Free Issue'!F29</f>
        <v>0</v>
      </c>
      <c r="I45" s="3">
        <f>'RIO - Free Issue'!G29</f>
        <v>0</v>
      </c>
      <c r="J45" s="20">
        <f>H45/Setup!$B$1</f>
        <v>0</v>
      </c>
      <c r="K45" s="20">
        <f>I45/Setup!$B$1</f>
        <v>0</v>
      </c>
      <c r="L45" s="20">
        <f>FV(Setup!$B$2,Setup!$B$3, ,'Full BOQ'!J45*-1)</f>
        <v>0</v>
      </c>
      <c r="M45" s="20">
        <f>FV(Setup!$B$2,Setup!$B$3, ,'Full BOQ'!K45*-1)</f>
        <v>0</v>
      </c>
    </row>
    <row r="46" spans="1:13" ht="30" x14ac:dyDescent="0.25">
      <c r="A46">
        <v>4</v>
      </c>
      <c r="B46" t="str">
        <f>VLOOKUP(A46,'Full BOQ Summary'!A:B,2,FALSE)</f>
        <v>RIO - Free Issue</v>
      </c>
      <c r="C46" t="str">
        <f>'RIO - Free Issue'!A30</f>
        <v>RIO Tool</v>
      </c>
      <c r="D46" t="str">
        <f>'RIO - Free Issue'!B30</f>
        <v>RIO</v>
      </c>
      <c r="E46" t="str">
        <f>'RIO - Free Issue'!C30</f>
        <v>-</v>
      </c>
      <c r="F46">
        <f>'RIO - Free Issue'!D30</f>
        <v>0</v>
      </c>
      <c r="G46" s="2" t="str">
        <f>'RIO - Free Issue'!E30</f>
        <v>-</v>
      </c>
      <c r="H46" s="3">
        <f>'RIO - Free Issue'!F30</f>
        <v>0</v>
      </c>
      <c r="I46" s="3">
        <f>'RIO - Free Issue'!G30</f>
        <v>0</v>
      </c>
      <c r="J46" s="20">
        <f>H46/Setup!$B$1</f>
        <v>0</v>
      </c>
      <c r="K46" s="20">
        <f>I46/Setup!$B$1</f>
        <v>0</v>
      </c>
      <c r="L46" s="20">
        <f>FV(Setup!$B$2,Setup!$B$3, ,'Full BOQ'!J46*-1)</f>
        <v>0</v>
      </c>
      <c r="M46" s="20">
        <f>FV(Setup!$B$2,Setup!$B$3, ,'Full BOQ'!K46*-1)</f>
        <v>0</v>
      </c>
    </row>
    <row r="47" spans="1:13" x14ac:dyDescent="0.25">
      <c r="A47">
        <v>4</v>
      </c>
      <c r="B47" t="str">
        <f>VLOOKUP(A47,'Full BOQ Summary'!A:B,2,FALSE)</f>
        <v>RIO - Free Issue</v>
      </c>
      <c r="C47" t="str">
        <f>'RIO - Free Issue'!A31</f>
        <v>RIO Tool</v>
      </c>
      <c r="D47" t="str">
        <f>'RIO - Free Issue'!B31</f>
        <v>RIO</v>
      </c>
      <c r="E47" t="str">
        <f>'RIO - Free Issue'!C31</f>
        <v>-</v>
      </c>
      <c r="F47">
        <f>'RIO - Free Issue'!D31</f>
        <v>0</v>
      </c>
      <c r="G47" s="2" t="str">
        <f>'RIO - Free Issue'!E31</f>
        <v>-</v>
      </c>
      <c r="H47" s="3">
        <f>'RIO - Free Issue'!F31</f>
        <v>0</v>
      </c>
      <c r="I47" s="3">
        <f>'RIO - Free Issue'!G31</f>
        <v>0</v>
      </c>
      <c r="J47" s="20">
        <f>H47/Setup!$B$1</f>
        <v>0</v>
      </c>
      <c r="K47" s="20">
        <f>I47/Setup!$B$1</f>
        <v>0</v>
      </c>
      <c r="L47" s="20">
        <f>FV(Setup!$B$2,Setup!$B$3, ,'Full BOQ'!J47*-1)</f>
        <v>0</v>
      </c>
      <c r="M47" s="20">
        <f>FV(Setup!$B$2,Setup!$B$3, ,'Full BOQ'!K47*-1)</f>
        <v>0</v>
      </c>
    </row>
    <row r="48" spans="1:13" x14ac:dyDescent="0.25">
      <c r="A48">
        <v>4</v>
      </c>
      <c r="B48" t="str">
        <f>VLOOKUP(A48,'Full BOQ Summary'!A:B,2,FALSE)</f>
        <v>RIO - Free Issue</v>
      </c>
      <c r="C48" t="str">
        <f>'RIO - Free Issue'!A32</f>
        <v>RIO Tool</v>
      </c>
      <c r="D48" t="str">
        <f>'RIO - Free Issue'!B32</f>
        <v>RIO</v>
      </c>
      <c r="E48" t="str">
        <f>'RIO - Free Issue'!C32</f>
        <v>-</v>
      </c>
      <c r="F48">
        <f>'RIO - Free Issue'!D32</f>
        <v>0</v>
      </c>
      <c r="G48" s="2" t="str">
        <f>'RIO - Free Issue'!E32</f>
        <v>-</v>
      </c>
      <c r="H48" s="3">
        <f>'RIO - Free Issue'!F32</f>
        <v>0</v>
      </c>
      <c r="I48" s="3">
        <f>'RIO - Free Issue'!G32</f>
        <v>0</v>
      </c>
      <c r="J48" s="20">
        <f>H48/Setup!$B$1</f>
        <v>0</v>
      </c>
      <c r="K48" s="20">
        <f>I48/Setup!$B$1</f>
        <v>0</v>
      </c>
      <c r="L48" s="20">
        <f>FV(Setup!$B$2,Setup!$B$3, ,'Full BOQ'!J48*-1)</f>
        <v>0</v>
      </c>
      <c r="M48" s="20">
        <f>FV(Setup!$B$2,Setup!$B$3, ,'Full BOQ'!K48*-1)</f>
        <v>0</v>
      </c>
    </row>
    <row r="49" spans="1:13" ht="30" x14ac:dyDescent="0.25">
      <c r="A49">
        <v>4</v>
      </c>
      <c r="B49" t="str">
        <f>VLOOKUP(A49,'Full BOQ Summary'!A:B,2,FALSE)</f>
        <v>RIO - Free Issue</v>
      </c>
      <c r="C49" t="str">
        <f>'RIO - Free Issue'!A33</f>
        <v>RIO Tool</v>
      </c>
      <c r="D49" t="str">
        <f>'RIO - Free Issue'!B33</f>
        <v>RIO</v>
      </c>
      <c r="E49" t="str">
        <f>'RIO - Free Issue'!C33</f>
        <v>-</v>
      </c>
      <c r="F49">
        <f>'RIO - Free Issue'!D33</f>
        <v>0</v>
      </c>
      <c r="G49" s="2" t="str">
        <f>'RIO - Free Issue'!E33</f>
        <v>-</v>
      </c>
      <c r="H49" s="3">
        <f>'RIO - Free Issue'!F33</f>
        <v>0</v>
      </c>
      <c r="I49" s="3">
        <f>'RIO - Free Issue'!G33</f>
        <v>0</v>
      </c>
      <c r="J49" s="20">
        <f>H49/Setup!$B$1</f>
        <v>0</v>
      </c>
      <c r="K49" s="20">
        <f>I49/Setup!$B$1</f>
        <v>0</v>
      </c>
      <c r="L49" s="20">
        <f>FV(Setup!$B$2,Setup!$B$3, ,'Full BOQ'!J49*-1)</f>
        <v>0</v>
      </c>
      <c r="M49" s="20">
        <f>FV(Setup!$B$2,Setup!$B$3, ,'Full BOQ'!K49*-1)</f>
        <v>0</v>
      </c>
    </row>
    <row r="50" spans="1:13" x14ac:dyDescent="0.25">
      <c r="A50">
        <v>4</v>
      </c>
      <c r="B50" t="str">
        <f>VLOOKUP(A50,'Full BOQ Summary'!A:B,2,FALSE)</f>
        <v>RIO - Free Issue</v>
      </c>
      <c r="C50" t="str">
        <f>'RIO - Free Issue'!A34</f>
        <v>RIO Tool</v>
      </c>
      <c r="D50" t="str">
        <f>'RIO - Free Issue'!B34</f>
        <v>RIO</v>
      </c>
      <c r="E50" t="str">
        <f>'RIO - Free Issue'!C34</f>
        <v>-</v>
      </c>
      <c r="F50">
        <f>'RIO - Free Issue'!D34</f>
        <v>0</v>
      </c>
      <c r="G50" s="2" t="str">
        <f>'RIO - Free Issue'!E34</f>
        <v>-</v>
      </c>
      <c r="H50" s="3">
        <f>'RIO - Free Issue'!F34</f>
        <v>0</v>
      </c>
      <c r="I50" s="3">
        <f>'RIO - Free Issue'!G34</f>
        <v>0</v>
      </c>
      <c r="J50" s="20">
        <f>H50/Setup!$B$1</f>
        <v>0</v>
      </c>
      <c r="K50" s="20">
        <f>I50/Setup!$B$1</f>
        <v>0</v>
      </c>
      <c r="L50" s="20">
        <f>FV(Setup!$B$2,Setup!$B$3, ,'Full BOQ'!J50*-1)</f>
        <v>0</v>
      </c>
      <c r="M50" s="20">
        <f>FV(Setup!$B$2,Setup!$B$3, ,'Full BOQ'!K50*-1)</f>
        <v>0</v>
      </c>
    </row>
    <row r="51" spans="1:13" x14ac:dyDescent="0.25">
      <c r="A51">
        <v>4</v>
      </c>
      <c r="B51" t="str">
        <f>VLOOKUP(A51,'Full BOQ Summary'!A:B,2,FALSE)</f>
        <v>RIO - Free Issue</v>
      </c>
      <c r="C51" t="str">
        <f>'RIO - Free Issue'!A35</f>
        <v>RIO Tool</v>
      </c>
      <c r="D51" t="str">
        <f>'RIO - Free Issue'!B35</f>
        <v>RIO</v>
      </c>
      <c r="E51" t="str">
        <f>'RIO - Free Issue'!C35</f>
        <v>-</v>
      </c>
      <c r="F51">
        <f>'RIO - Free Issue'!D35</f>
        <v>0</v>
      </c>
      <c r="G51" s="2" t="str">
        <f>'RIO - Free Issue'!E35</f>
        <v>-</v>
      </c>
      <c r="H51" s="3">
        <f>'RIO - Free Issue'!F35</f>
        <v>0</v>
      </c>
      <c r="I51" s="3">
        <f>'RIO - Free Issue'!G35</f>
        <v>0</v>
      </c>
      <c r="J51" s="20">
        <f>H51/Setup!$B$1</f>
        <v>0</v>
      </c>
      <c r="K51" s="20">
        <f>I51/Setup!$B$1</f>
        <v>0</v>
      </c>
      <c r="L51" s="20">
        <f>FV(Setup!$B$2,Setup!$B$3, ,'Full BOQ'!J51*-1)</f>
        <v>0</v>
      </c>
      <c r="M51" s="20">
        <f>FV(Setup!$B$2,Setup!$B$3, ,'Full BOQ'!K51*-1)</f>
        <v>0</v>
      </c>
    </row>
    <row r="52" spans="1:13" x14ac:dyDescent="0.25">
      <c r="A52">
        <v>4</v>
      </c>
      <c r="B52" t="str">
        <f>VLOOKUP(A52,'Full BOQ Summary'!A:B,2,FALSE)</f>
        <v>RIO - Free Issue</v>
      </c>
      <c r="C52" t="str">
        <f>'RIO - Free Issue'!A36</f>
        <v>RIO Tool</v>
      </c>
      <c r="D52" t="str">
        <f>'RIO - Free Issue'!B36</f>
        <v>RIO</v>
      </c>
      <c r="E52" t="str">
        <f>'RIO - Free Issue'!C36</f>
        <v>-</v>
      </c>
      <c r="F52">
        <f>'RIO - Free Issue'!D36</f>
        <v>0</v>
      </c>
      <c r="G52" s="2" t="str">
        <f>'RIO - Free Issue'!E36</f>
        <v>-</v>
      </c>
      <c r="H52" s="3">
        <f>'RIO - Free Issue'!F36</f>
        <v>0</v>
      </c>
      <c r="I52" s="3">
        <f>'RIO - Free Issue'!G36</f>
        <v>0</v>
      </c>
      <c r="J52" s="20">
        <f>H52/Setup!$B$1</f>
        <v>0</v>
      </c>
      <c r="K52" s="20">
        <f>I52/Setup!$B$1</f>
        <v>0</v>
      </c>
      <c r="L52" s="20">
        <f>FV(Setup!$B$2,Setup!$B$3, ,'Full BOQ'!J52*-1)</f>
        <v>0</v>
      </c>
      <c r="M52" s="20">
        <f>FV(Setup!$B$2,Setup!$B$3, ,'Full BOQ'!K52*-1)</f>
        <v>0</v>
      </c>
    </row>
    <row r="53" spans="1:13" ht="30" x14ac:dyDescent="0.25">
      <c r="A53">
        <v>4</v>
      </c>
      <c r="B53" t="str">
        <f>VLOOKUP(A53,'Full BOQ Summary'!A:B,2,FALSE)</f>
        <v>RIO - Free Issue</v>
      </c>
      <c r="C53" t="str">
        <f>'RIO - Free Issue'!A37</f>
        <v>RIO Tool</v>
      </c>
      <c r="D53" t="str">
        <f>'RIO - Free Issue'!B37</f>
        <v>RIO</v>
      </c>
      <c r="E53" t="str">
        <f>'RIO - Free Issue'!C37</f>
        <v>-</v>
      </c>
      <c r="F53">
        <f>'RIO - Free Issue'!D37</f>
        <v>0</v>
      </c>
      <c r="G53" s="2" t="str">
        <f>'RIO - Free Issue'!E37</f>
        <v>-</v>
      </c>
      <c r="H53" s="3">
        <f>'RIO - Free Issue'!F37</f>
        <v>0</v>
      </c>
      <c r="I53" s="3">
        <f>'RIO - Free Issue'!G37</f>
        <v>0</v>
      </c>
      <c r="J53" s="20">
        <f>H53/Setup!$B$1</f>
        <v>0</v>
      </c>
      <c r="K53" s="20">
        <f>I53/Setup!$B$1</f>
        <v>0</v>
      </c>
      <c r="L53" s="20">
        <f>FV(Setup!$B$2,Setup!$B$3, ,'Full BOQ'!J53*-1)</f>
        <v>0</v>
      </c>
      <c r="M53" s="20">
        <f>FV(Setup!$B$2,Setup!$B$3, ,'Full BOQ'!K53*-1)</f>
        <v>0</v>
      </c>
    </row>
    <row r="54" spans="1:13" ht="30" x14ac:dyDescent="0.25">
      <c r="A54">
        <v>4</v>
      </c>
      <c r="B54" t="str">
        <f>VLOOKUP(A54,'Full BOQ Summary'!A:B,2,FALSE)</f>
        <v>RIO - Free Issue</v>
      </c>
      <c r="C54" t="str">
        <f>'RIO - Free Issue'!A38</f>
        <v>RIO Tool</v>
      </c>
      <c r="D54" t="str">
        <f>'RIO - Free Issue'!B38</f>
        <v>RIO</v>
      </c>
      <c r="E54" t="str">
        <f>'RIO - Free Issue'!C38</f>
        <v>-</v>
      </c>
      <c r="F54">
        <f>'RIO - Free Issue'!D38</f>
        <v>0</v>
      </c>
      <c r="G54" s="2" t="str">
        <f>'RIO - Free Issue'!E38</f>
        <v>-</v>
      </c>
      <c r="H54" s="3">
        <f>'RIO - Free Issue'!F38</f>
        <v>0</v>
      </c>
      <c r="I54" s="3">
        <f>'RIO - Free Issue'!G38</f>
        <v>0</v>
      </c>
      <c r="J54" s="20">
        <f>H54/Setup!$B$1</f>
        <v>0</v>
      </c>
      <c r="K54" s="20">
        <f>I54/Setup!$B$1</f>
        <v>0</v>
      </c>
      <c r="L54" s="20">
        <f>FV(Setup!$B$2,Setup!$B$3, ,'Full BOQ'!J54*-1)</f>
        <v>0</v>
      </c>
      <c r="M54" s="20">
        <f>FV(Setup!$B$2,Setup!$B$3, ,'Full BOQ'!K54*-1)</f>
        <v>0</v>
      </c>
    </row>
    <row r="55" spans="1:13" ht="60" x14ac:dyDescent="0.25">
      <c r="A55">
        <v>4</v>
      </c>
      <c r="B55" t="str">
        <f>VLOOKUP(A55,'Full BOQ Summary'!A:B,2,FALSE)</f>
        <v>RIO - Free Issue</v>
      </c>
      <c r="C55" t="str">
        <f>'RIO - Free Issue'!A39</f>
        <v>RIO Tool</v>
      </c>
      <c r="D55" t="str">
        <f>'RIO - Free Issue'!B39</f>
        <v>RIO</v>
      </c>
      <c r="E55" t="str">
        <f>'RIO - Free Issue'!C39</f>
        <v>-</v>
      </c>
      <c r="F55">
        <f>'RIO - Free Issue'!D39</f>
        <v>0</v>
      </c>
      <c r="G55" s="2" t="str">
        <f>'RIO - Free Issue'!E39</f>
        <v>-</v>
      </c>
      <c r="H55" s="3">
        <f>'RIO - Free Issue'!F39</f>
        <v>0</v>
      </c>
      <c r="I55" s="3">
        <f>'RIO - Free Issue'!G39</f>
        <v>0</v>
      </c>
      <c r="J55" s="20">
        <f>H55/Setup!$B$1</f>
        <v>0</v>
      </c>
      <c r="K55" s="20">
        <f>I55/Setup!$B$1</f>
        <v>0</v>
      </c>
      <c r="L55" s="20">
        <f>FV(Setup!$B$2,Setup!$B$3, ,'Full BOQ'!J55*-1)</f>
        <v>0</v>
      </c>
      <c r="M55" s="20">
        <f>FV(Setup!$B$2,Setup!$B$3, ,'Full BOQ'!K55*-1)</f>
        <v>0</v>
      </c>
    </row>
    <row r="56" spans="1:13" ht="30" x14ac:dyDescent="0.25">
      <c r="A56">
        <v>4</v>
      </c>
      <c r="B56" t="str">
        <f>VLOOKUP(A56,'Full BOQ Summary'!A:B,2,FALSE)</f>
        <v>RIO - Free Issue</v>
      </c>
      <c r="C56" t="str">
        <f>'RIO - Free Issue'!A40</f>
        <v>RIO Tool</v>
      </c>
      <c r="D56" t="str">
        <f>'RIO - Free Issue'!B40</f>
        <v>RIO</v>
      </c>
      <c r="E56" t="str">
        <f>'RIO - Free Issue'!C40</f>
        <v>-</v>
      </c>
      <c r="F56">
        <f>'RIO - Free Issue'!D40</f>
        <v>0</v>
      </c>
      <c r="G56" s="2" t="str">
        <f>'RIO - Free Issue'!E40</f>
        <v>-</v>
      </c>
      <c r="H56" s="3">
        <f>'RIO - Free Issue'!F40</f>
        <v>0</v>
      </c>
      <c r="I56" s="3">
        <f>'RIO - Free Issue'!G40</f>
        <v>0</v>
      </c>
      <c r="J56" s="20">
        <f>H56/Setup!$B$1</f>
        <v>0</v>
      </c>
      <c r="K56" s="20">
        <f>I56/Setup!$B$1</f>
        <v>0</v>
      </c>
      <c r="L56" s="20">
        <f>FV(Setup!$B$2,Setup!$B$3, ,'Full BOQ'!J56*-1)</f>
        <v>0</v>
      </c>
      <c r="M56" s="20">
        <f>FV(Setup!$B$2,Setup!$B$3, ,'Full BOQ'!K56*-1)</f>
        <v>0</v>
      </c>
    </row>
    <row r="57" spans="1:13" ht="30" x14ac:dyDescent="0.25">
      <c r="A57">
        <v>4</v>
      </c>
      <c r="B57" t="str">
        <f>VLOOKUP(A57,'Full BOQ Summary'!A:B,2,FALSE)</f>
        <v>RIO - Free Issue</v>
      </c>
      <c r="C57" t="str">
        <f>'RIO - Free Issue'!A29</f>
        <v>RIO Tool</v>
      </c>
      <c r="D57" t="str">
        <f>'RIO - Free Issue'!B29</f>
        <v>RIO</v>
      </c>
      <c r="E57" t="str">
        <f>'RIO - Free Issue'!C29</f>
        <v>-</v>
      </c>
      <c r="F57">
        <f>'RIO - Free Issue'!D29</f>
        <v>0</v>
      </c>
      <c r="G57" s="2" t="str">
        <f>'RIO - Free Issue'!E29</f>
        <v>-</v>
      </c>
      <c r="H57" s="3">
        <f>'RIO - Free Issue'!F29</f>
        <v>0</v>
      </c>
      <c r="I57" s="3">
        <f>'RIO - Free Issue'!G29</f>
        <v>0</v>
      </c>
      <c r="J57" s="20">
        <f>H57/Setup!$B$1</f>
        <v>0</v>
      </c>
      <c r="K57" s="20">
        <f>I57/Setup!$B$1</f>
        <v>0</v>
      </c>
      <c r="L57" s="20">
        <f>FV(Setup!$B$2,Setup!$B$3, ,'Full BOQ'!J57*-1)</f>
        <v>0</v>
      </c>
      <c r="M57" s="20">
        <f>FV(Setup!$B$2,Setup!$B$3, ,'Full BOQ'!K57*-1)</f>
        <v>0</v>
      </c>
    </row>
    <row r="58" spans="1:13" ht="30" x14ac:dyDescent="0.25">
      <c r="A58">
        <v>4</v>
      </c>
      <c r="B58" t="str">
        <f>VLOOKUP(A58,'Full BOQ Summary'!A:B,2,FALSE)</f>
        <v>RIO - Free Issue</v>
      </c>
      <c r="C58" t="str">
        <f>'RIO - Free Issue'!A30</f>
        <v>RIO Tool</v>
      </c>
      <c r="D58" t="str">
        <f>'RIO - Free Issue'!B30</f>
        <v>RIO</v>
      </c>
      <c r="E58" t="str">
        <f>'RIO - Free Issue'!C30</f>
        <v>-</v>
      </c>
      <c r="F58">
        <f>'RIO - Free Issue'!D30</f>
        <v>0</v>
      </c>
      <c r="G58" s="2" t="str">
        <f>'RIO - Free Issue'!E30</f>
        <v>-</v>
      </c>
      <c r="H58" s="3">
        <f>'RIO - Free Issue'!F30</f>
        <v>0</v>
      </c>
      <c r="I58" s="3">
        <f>'RIO - Free Issue'!G30</f>
        <v>0</v>
      </c>
      <c r="J58" s="20">
        <f>H58/Setup!$B$1</f>
        <v>0</v>
      </c>
      <c r="K58" s="20">
        <f>I58/Setup!$B$1</f>
        <v>0</v>
      </c>
      <c r="L58" s="20">
        <f>FV(Setup!$B$2,Setup!$B$3, ,'Full BOQ'!J58*-1)</f>
        <v>0</v>
      </c>
      <c r="M58" s="20">
        <f>FV(Setup!$B$2,Setup!$B$3, ,'Full BOQ'!K58*-1)</f>
        <v>0</v>
      </c>
    </row>
    <row r="59" spans="1:13" x14ac:dyDescent="0.25">
      <c r="A59">
        <v>4</v>
      </c>
      <c r="B59" t="str">
        <f>VLOOKUP(A59,'Full BOQ Summary'!A:B,2,FALSE)</f>
        <v>RIO - Free Issue</v>
      </c>
      <c r="C59" t="str">
        <f>'RIO - Free Issue'!A31</f>
        <v>RIO Tool</v>
      </c>
      <c r="D59" t="str">
        <f>'RIO - Free Issue'!B31</f>
        <v>RIO</v>
      </c>
      <c r="E59" t="str">
        <f>'RIO - Free Issue'!C31</f>
        <v>-</v>
      </c>
      <c r="F59">
        <f>'RIO - Free Issue'!D31</f>
        <v>0</v>
      </c>
      <c r="G59" s="2" t="str">
        <f>'RIO - Free Issue'!E31</f>
        <v>-</v>
      </c>
      <c r="H59" s="3">
        <f>'RIO - Free Issue'!F31</f>
        <v>0</v>
      </c>
      <c r="I59" s="3">
        <f>'RIO - Free Issue'!G31</f>
        <v>0</v>
      </c>
      <c r="J59" s="20">
        <f>H59/Setup!$B$1</f>
        <v>0</v>
      </c>
      <c r="K59" s="20">
        <f>I59/Setup!$B$1</f>
        <v>0</v>
      </c>
      <c r="L59" s="20">
        <f>FV(Setup!$B$2,Setup!$B$3, ,'Full BOQ'!J59*-1)</f>
        <v>0</v>
      </c>
      <c r="M59" s="20">
        <f>FV(Setup!$B$2,Setup!$B$3, ,'Full BOQ'!K59*-1)</f>
        <v>0</v>
      </c>
    </row>
    <row r="60" spans="1:13" x14ac:dyDescent="0.25">
      <c r="A60">
        <v>4</v>
      </c>
      <c r="B60" t="str">
        <f>VLOOKUP(A60,'Full BOQ Summary'!A:B,2,FALSE)</f>
        <v>RIO - Free Issue</v>
      </c>
      <c r="C60" t="str">
        <f>'RIO - Free Issue'!A32</f>
        <v>RIO Tool</v>
      </c>
      <c r="D60" t="str">
        <f>'RIO - Free Issue'!B32</f>
        <v>RIO</v>
      </c>
      <c r="E60" t="str">
        <f>'RIO - Free Issue'!C32</f>
        <v>-</v>
      </c>
      <c r="F60">
        <f>'RIO - Free Issue'!D32</f>
        <v>0</v>
      </c>
      <c r="G60" s="2" t="str">
        <f>'RIO - Free Issue'!E32</f>
        <v>-</v>
      </c>
      <c r="H60" s="3">
        <f>'RIO - Free Issue'!F32</f>
        <v>0</v>
      </c>
      <c r="I60" s="3">
        <f>'RIO - Free Issue'!G32</f>
        <v>0</v>
      </c>
      <c r="J60" s="20">
        <f>H60/Setup!$B$1</f>
        <v>0</v>
      </c>
      <c r="K60" s="20">
        <f>I60/Setup!$B$1</f>
        <v>0</v>
      </c>
      <c r="L60" s="20">
        <f>FV(Setup!$B$2,Setup!$B$3, ,'Full BOQ'!J60*-1)</f>
        <v>0</v>
      </c>
      <c r="M60" s="20">
        <f>FV(Setup!$B$2,Setup!$B$3, ,'Full BOQ'!K60*-1)</f>
        <v>0</v>
      </c>
    </row>
    <row r="61" spans="1:13" x14ac:dyDescent="0.25">
      <c r="A61">
        <v>5</v>
      </c>
      <c r="B61" t="str">
        <f>VLOOKUP(A61,'Full BOQ Summary'!A:B,2,FALSE)</f>
        <v>Conveyors</v>
      </c>
      <c r="C61" t="str">
        <f>'CT Conveyors'!A5</f>
        <v>CT System Quote</v>
      </c>
      <c r="D61" t="str">
        <f>'CT Conveyors'!B5</f>
        <v>Vendor</v>
      </c>
      <c r="E61">
        <f>'CT Conveyors'!C5</f>
        <v>0</v>
      </c>
      <c r="F61">
        <f>'CT Conveyors'!D5</f>
        <v>1</v>
      </c>
      <c r="G61" s="2" t="str">
        <f>'CT Conveyors'!E5</f>
        <v>Apron dribble feeder Acces both sides</v>
      </c>
      <c r="H61" s="3">
        <f>'CT Conveyors'!F5</f>
        <v>333685.15000000002</v>
      </c>
      <c r="I61" s="3">
        <f>'CT Conveyors'!G5</f>
        <v>333685.15000000002</v>
      </c>
      <c r="J61" s="20">
        <f>H61/Setup!$B$1</f>
        <v>16684.2575</v>
      </c>
      <c r="K61" s="20">
        <f>I61/Setup!$B$1</f>
        <v>16684.2575</v>
      </c>
      <c r="L61" s="20">
        <f>FV(Setup!$B$2,Setup!$B$3, ,'Full BOQ'!J61*-1)</f>
        <v>17017.942650000001</v>
      </c>
      <c r="M61" s="20">
        <f>FV(Setup!$B$2,Setup!$B$3, ,'Full BOQ'!K61*-1)</f>
        <v>17017.942650000001</v>
      </c>
    </row>
    <row r="62" spans="1:13" x14ac:dyDescent="0.25">
      <c r="A62">
        <v>5</v>
      </c>
      <c r="B62" t="str">
        <f>VLOOKUP(A62,'Full BOQ Summary'!A:B,2,FALSE)</f>
        <v>Conveyors</v>
      </c>
      <c r="C62" t="str">
        <f>'CT Conveyors'!A6</f>
        <v>CT System Quote</v>
      </c>
      <c r="D62" t="str">
        <f>'CT Conveyors'!B6</f>
        <v>Vendor</v>
      </c>
      <c r="E62">
        <f>'CT Conveyors'!C6</f>
        <v>0</v>
      </c>
      <c r="F62">
        <f>'CT Conveyors'!D6</f>
        <v>1</v>
      </c>
      <c r="G62" s="2" t="str">
        <f>'CT Conveyors'!E6</f>
        <v>Sacrifcial Conveyor Access both sides</v>
      </c>
      <c r="H62" s="3">
        <f>'CT Conveyors'!F6</f>
        <v>449434.49</v>
      </c>
      <c r="I62" s="3">
        <f>'CT Conveyors'!G6</f>
        <v>449434.49</v>
      </c>
      <c r="J62" s="20">
        <f>H62/Setup!$B$1</f>
        <v>22471.7245</v>
      </c>
      <c r="K62" s="20">
        <f>I62/Setup!$B$1</f>
        <v>22471.7245</v>
      </c>
      <c r="L62" s="20">
        <f>FV(Setup!$B$2,Setup!$B$3, ,'Full BOQ'!J62*-1)</f>
        <v>22921.15899</v>
      </c>
      <c r="M62" s="20">
        <f>FV(Setup!$B$2,Setup!$B$3, ,'Full BOQ'!K62*-1)</f>
        <v>22921.15899</v>
      </c>
    </row>
    <row r="63" spans="1:13" x14ac:dyDescent="0.25">
      <c r="A63">
        <v>5</v>
      </c>
      <c r="B63" t="str">
        <f>VLOOKUP(A63,'Full BOQ Summary'!A:B,2,FALSE)</f>
        <v>Conveyors</v>
      </c>
      <c r="C63" t="str">
        <f>'CT Conveyors'!A7</f>
        <v>CT System Quote</v>
      </c>
      <c r="D63" t="str">
        <f>'CT Conveyors'!B7</f>
        <v>Vendor</v>
      </c>
      <c r="E63">
        <f>'CT Conveyors'!C7</f>
        <v>0</v>
      </c>
      <c r="F63">
        <f>'CT Conveyors'!D7</f>
        <v>1</v>
      </c>
      <c r="G63" s="2" t="str">
        <f>'CT Conveyors'!E7</f>
        <v>Mill feed Conveyor Access Both sides</v>
      </c>
      <c r="H63" s="3">
        <f>'CT Conveyors'!F7</f>
        <v>491018.49</v>
      </c>
      <c r="I63" s="3">
        <f>'CT Conveyors'!G7</f>
        <v>491018.49</v>
      </c>
      <c r="J63" s="20">
        <f>H63/Setup!$B$1</f>
        <v>24550.924500000001</v>
      </c>
      <c r="K63" s="20">
        <f>I63/Setup!$B$1</f>
        <v>24550.924500000001</v>
      </c>
      <c r="L63" s="20">
        <f>FV(Setup!$B$2,Setup!$B$3, ,'Full BOQ'!J63*-1)</f>
        <v>25041.942990000003</v>
      </c>
      <c r="M63" s="20">
        <f>FV(Setup!$B$2,Setup!$B$3, ,'Full BOQ'!K63*-1)</f>
        <v>25041.942990000003</v>
      </c>
    </row>
    <row r="64" spans="1:13" x14ac:dyDescent="0.25">
      <c r="A64">
        <v>5</v>
      </c>
      <c r="B64" t="str">
        <f>VLOOKUP(A64,'Full BOQ Summary'!A:B,2,FALSE)</f>
        <v>Conveyors</v>
      </c>
      <c r="C64" t="str">
        <f>'CT Conveyors'!A8</f>
        <v>CT System Quote</v>
      </c>
      <c r="D64" t="str">
        <f>'CT Conveyors'!B8</f>
        <v>Vendor</v>
      </c>
      <c r="E64">
        <f>'CT Conveyors'!C8</f>
        <v>0</v>
      </c>
      <c r="F64">
        <f>'CT Conveyors'!D8</f>
        <v>1</v>
      </c>
      <c r="G64" s="2" t="str">
        <f>'CT Conveyors'!E8</f>
        <v>Sizing Screen Feed Conveyor</v>
      </c>
      <c r="H64" s="3">
        <f>'CT Conveyors'!F8</f>
        <v>526553.49</v>
      </c>
      <c r="I64" s="3">
        <f>'CT Conveyors'!G8</f>
        <v>526553.49</v>
      </c>
      <c r="J64" s="20">
        <f>H64/Setup!$B$1</f>
        <v>26327.674500000001</v>
      </c>
      <c r="K64" s="20">
        <f>I64/Setup!$B$1</f>
        <v>26327.674500000001</v>
      </c>
      <c r="L64" s="20">
        <f>FV(Setup!$B$2,Setup!$B$3, ,'Full BOQ'!J64*-1)</f>
        <v>26854.227990000003</v>
      </c>
      <c r="M64" s="20">
        <f>FV(Setup!$B$2,Setup!$B$3, ,'Full BOQ'!K64*-1)</f>
        <v>26854.227990000003</v>
      </c>
    </row>
    <row r="65" spans="1:13" x14ac:dyDescent="0.25">
      <c r="A65">
        <v>5</v>
      </c>
      <c r="B65" t="str">
        <f>VLOOKUP(A65,'Full BOQ Summary'!A:B,2,FALSE)</f>
        <v>Conveyors</v>
      </c>
      <c r="C65" t="str">
        <f>'CT Conveyors'!A9</f>
        <v>CT System Quote</v>
      </c>
      <c r="D65" t="str">
        <f>'CT Conveyors'!B9</f>
        <v>Vendor</v>
      </c>
      <c r="E65">
        <f>'CT Conveyors'!C9</f>
        <v>0</v>
      </c>
      <c r="F65">
        <f>'CT Conveyors'!D9</f>
        <v>1</v>
      </c>
      <c r="G65" s="2" t="str">
        <f>'CT Conveyors'!E9</f>
        <v>Secondary Crusher Feed Conveyor</v>
      </c>
      <c r="H65" s="3">
        <f>'CT Conveyors'!F9</f>
        <v>567412.99</v>
      </c>
      <c r="I65" s="3">
        <f>'CT Conveyors'!G9</f>
        <v>567412.99</v>
      </c>
      <c r="J65" s="20">
        <f>H65/Setup!$B$1</f>
        <v>28370.6495</v>
      </c>
      <c r="K65" s="20">
        <f>I65/Setup!$B$1</f>
        <v>28370.6495</v>
      </c>
      <c r="L65" s="20">
        <f>FV(Setup!$B$2,Setup!$B$3, ,'Full BOQ'!J65*-1)</f>
        <v>28938.06249</v>
      </c>
      <c r="M65" s="20">
        <f>FV(Setup!$B$2,Setup!$B$3, ,'Full BOQ'!K65*-1)</f>
        <v>28938.06249</v>
      </c>
    </row>
    <row r="66" spans="1:13" x14ac:dyDescent="0.25">
      <c r="A66">
        <v>5</v>
      </c>
      <c r="B66" t="str">
        <f>VLOOKUP(A66,'Full BOQ Summary'!A:B,2,FALSE)</f>
        <v>Conveyors</v>
      </c>
      <c r="C66">
        <f>'CT Conveyors'!A10</f>
        <v>0</v>
      </c>
      <c r="D66">
        <f>'CT Conveyors'!B10</f>
        <v>0</v>
      </c>
      <c r="E66">
        <f>'CT Conveyors'!C10</f>
        <v>0</v>
      </c>
      <c r="F66">
        <f>'CT Conveyors'!D10</f>
        <v>0</v>
      </c>
      <c r="G66" s="2">
        <f>'CT Conveyors'!E10</f>
        <v>0</v>
      </c>
      <c r="H66" s="3">
        <f>'CT Conveyors'!F10</f>
        <v>0</v>
      </c>
      <c r="I66" s="3">
        <f>'CT Conveyors'!G10</f>
        <v>0</v>
      </c>
      <c r="J66" s="20">
        <f>H66/Setup!$B$1</f>
        <v>0</v>
      </c>
      <c r="K66" s="20">
        <f>I66/Setup!$B$1</f>
        <v>0</v>
      </c>
      <c r="L66" s="20">
        <f>FV(Setup!$B$2,Setup!$B$3, ,'Full BOQ'!J66*-1)</f>
        <v>0</v>
      </c>
      <c r="M66" s="20">
        <f>FV(Setup!$B$2,Setup!$B$3, ,'Full BOQ'!K66*-1)</f>
        <v>0</v>
      </c>
    </row>
    <row r="67" spans="1:13" x14ac:dyDescent="0.25">
      <c r="A67">
        <v>5</v>
      </c>
      <c r="B67" t="str">
        <f>VLOOKUP(A67,'Full BOQ Summary'!A:B,2,FALSE)</f>
        <v>Conveyors</v>
      </c>
      <c r="C67">
        <f>'CT Conveyors'!A11</f>
        <v>0</v>
      </c>
      <c r="D67">
        <f>'CT Conveyors'!B11</f>
        <v>0</v>
      </c>
      <c r="E67">
        <f>'CT Conveyors'!C11</f>
        <v>0</v>
      </c>
      <c r="F67">
        <f>'CT Conveyors'!D11</f>
        <v>0</v>
      </c>
      <c r="G67" s="2">
        <f>'CT Conveyors'!E11</f>
        <v>0</v>
      </c>
      <c r="H67" s="3">
        <f>'CT Conveyors'!F11</f>
        <v>0</v>
      </c>
      <c r="I67" s="3">
        <f>'CT Conveyors'!G11</f>
        <v>0</v>
      </c>
      <c r="J67" s="20">
        <f>H67/Setup!$B$1</f>
        <v>0</v>
      </c>
      <c r="K67" s="20">
        <f>I67/Setup!$B$1</f>
        <v>0</v>
      </c>
      <c r="L67" s="20">
        <f>FV(Setup!$B$2,Setup!$B$3, ,'Full BOQ'!J67*-1)</f>
        <v>0</v>
      </c>
      <c r="M67" s="20">
        <f>FV(Setup!$B$2,Setup!$B$3, ,'Full BOQ'!K67*-1)</f>
        <v>0</v>
      </c>
    </row>
    <row r="68" spans="1:13" x14ac:dyDescent="0.25">
      <c r="A68">
        <v>5</v>
      </c>
      <c r="B68" t="str">
        <f>VLOOKUP(A68,'Full BOQ Summary'!A:B,2,FALSE)</f>
        <v>Conveyors</v>
      </c>
      <c r="C68">
        <f>'CT Conveyors'!A12</f>
        <v>0</v>
      </c>
      <c r="D68">
        <f>'CT Conveyors'!B12</f>
        <v>0</v>
      </c>
      <c r="E68">
        <f>'CT Conveyors'!C12</f>
        <v>0</v>
      </c>
      <c r="F68">
        <f>'CT Conveyors'!D12</f>
        <v>0</v>
      </c>
      <c r="G68" s="2">
        <f>'CT Conveyors'!E12</f>
        <v>0</v>
      </c>
      <c r="H68" s="3">
        <f>'CT Conveyors'!F12</f>
        <v>0</v>
      </c>
      <c r="I68" s="3">
        <f>'CT Conveyors'!G12</f>
        <v>0</v>
      </c>
      <c r="J68" s="20">
        <f>H68/Setup!$B$1</f>
        <v>0</v>
      </c>
      <c r="K68" s="20">
        <f>I68/Setup!$B$1</f>
        <v>0</v>
      </c>
      <c r="L68" s="20">
        <f>FV(Setup!$B$2,Setup!$B$3, ,'Full BOQ'!J68*-1)</f>
        <v>0</v>
      </c>
      <c r="M68" s="20">
        <f>FV(Setup!$B$2,Setup!$B$3, ,'Full BOQ'!K68*-1)</f>
        <v>0</v>
      </c>
    </row>
    <row r="69" spans="1:13" x14ac:dyDescent="0.25">
      <c r="A69">
        <v>5</v>
      </c>
      <c r="B69" t="str">
        <f>VLOOKUP(A69,'Full BOQ Summary'!A:B,2,FALSE)</f>
        <v>Conveyors</v>
      </c>
      <c r="C69">
        <f>'CT Conveyors'!A13</f>
        <v>0</v>
      </c>
      <c r="D69">
        <f>'CT Conveyors'!B13</f>
        <v>0</v>
      </c>
      <c r="E69">
        <f>'CT Conveyors'!C13</f>
        <v>0</v>
      </c>
      <c r="F69">
        <f>'CT Conveyors'!D13</f>
        <v>0</v>
      </c>
      <c r="G69" s="2">
        <f>'CT Conveyors'!E13</f>
        <v>0</v>
      </c>
      <c r="H69" s="3">
        <f>'CT Conveyors'!F13</f>
        <v>0</v>
      </c>
      <c r="I69" s="3">
        <f>'CT Conveyors'!G13</f>
        <v>0</v>
      </c>
      <c r="J69" s="20">
        <f>H69/Setup!$B$1</f>
        <v>0</v>
      </c>
      <c r="K69" s="20">
        <f>I69/Setup!$B$1</f>
        <v>0</v>
      </c>
      <c r="L69" s="20">
        <f>FV(Setup!$B$2,Setup!$B$3, ,'Full BOQ'!J69*-1)</f>
        <v>0</v>
      </c>
      <c r="M69" s="20">
        <f>FV(Setup!$B$2,Setup!$B$3, ,'Full BOQ'!K69*-1)</f>
        <v>0</v>
      </c>
    </row>
    <row r="70" spans="1:13" x14ac:dyDescent="0.25">
      <c r="A70">
        <v>5</v>
      </c>
      <c r="B70" t="str">
        <f>VLOOKUP(A70,'Full BOQ Summary'!A:B,2,FALSE)</f>
        <v>Conveyors</v>
      </c>
      <c r="C70">
        <f>'CT Conveyors'!A14</f>
        <v>0</v>
      </c>
      <c r="D70">
        <f>'CT Conveyors'!B14</f>
        <v>0</v>
      </c>
      <c r="E70">
        <f>'CT Conveyors'!C14</f>
        <v>0</v>
      </c>
      <c r="F70">
        <f>'CT Conveyors'!D14</f>
        <v>0</v>
      </c>
      <c r="G70" s="2">
        <f>'CT Conveyors'!E14</f>
        <v>0</v>
      </c>
      <c r="H70" s="3">
        <f>'CT Conveyors'!F14</f>
        <v>0</v>
      </c>
      <c r="I70" s="3">
        <f>'CT Conveyors'!G14</f>
        <v>0</v>
      </c>
      <c r="J70" s="20">
        <f>H70/Setup!$B$1</f>
        <v>0</v>
      </c>
      <c r="K70" s="20">
        <f>I70/Setup!$B$1</f>
        <v>0</v>
      </c>
      <c r="L70" s="20">
        <f>FV(Setup!$B$2,Setup!$B$3, ,'Full BOQ'!J70*-1)</f>
        <v>0</v>
      </c>
      <c r="M70" s="20">
        <f>FV(Setup!$B$2,Setup!$B$3, ,'Full BOQ'!K70*-1)</f>
        <v>0</v>
      </c>
    </row>
    <row r="71" spans="1:13" ht="135" x14ac:dyDescent="0.25">
      <c r="A71">
        <v>6</v>
      </c>
      <c r="B71" t="str">
        <f>VLOOKUP(A71,'Full BOQ Summary'!A:B,2,FALSE)</f>
        <v>WinCC OA Hardware</v>
      </c>
      <c r="C71" t="str">
        <f>'WinCC OA Hardware'!A5</f>
        <v>Quote from Ritesh</v>
      </c>
      <c r="D71" t="str">
        <f>'WinCC OA Hardware'!B5</f>
        <v>SCADA</v>
      </c>
      <c r="E71" t="str">
        <f>'WinCC OA Hardware'!C5</f>
        <v>6AG4114-3NJ14-0JA0</v>
      </c>
      <c r="F71">
        <f>'WinCC OA Hardware'!D5</f>
        <v>2</v>
      </c>
      <c r="G71" s="2" t="str">
        <f>'WinCC OA Hardware'!E5</f>
        <v>SIMATIC IPC847E (Rack PC, 19", 4HU); 3x Gbit Ethernet (IE/PN), RJ45; 1x DVI-D; 2x display ports; 1x COM 1; audio, 4x USB 3.1, 2x USB 3.1 (Type C) on the rear side; 2x USB 3.0 on the front; 1x USB 3.1 internal, temperature and fan monitoring; Watchdog, card retainer Xeon E-2278GE (8C/16T, 3.3 (4.7) GHz, 16 MB cache, TB, VT-d, AMT); board 9 slots: 7x PCI, 2x PCIe x16 (8 L); RAID5, 3x 4 TB HDD (Enterprise) 3.5 SATA and 4 TB HDD (Enterprise) 3.5" SATA as HotSpare; Enclosure with drive support Type A (for trays on the front); 100/240 V AC industrial power supply unit; 64 GB DDR4 SDRAM (4x 16 GB), Dual Channel; Without extension (HW); Windows Server 2019 Standard edition including 5 clients, 64-bit, MUI (en, de, fr, it, es); SIMATIC IPC DiagMonitor Software enclosed; Without power supply cable</v>
      </c>
      <c r="H71" s="3">
        <f>'WinCC OA Hardware'!F5</f>
        <v>200420</v>
      </c>
      <c r="I71" s="3">
        <f>'WinCC OA Hardware'!G5</f>
        <v>400840</v>
      </c>
      <c r="J71" s="20">
        <f>H71/Setup!$B$1</f>
        <v>10021</v>
      </c>
      <c r="K71" s="20">
        <f>I71/Setup!$B$1</f>
        <v>20042</v>
      </c>
      <c r="L71" s="20">
        <f>FV(Setup!$B$2,Setup!$B$3, ,'Full BOQ'!J71*-1)</f>
        <v>10221.42</v>
      </c>
      <c r="M71" s="20">
        <f>FV(Setup!$B$2,Setup!$B$3, ,'Full BOQ'!K71*-1)</f>
        <v>20442.84</v>
      </c>
    </row>
    <row r="72" spans="1:13" ht="120" x14ac:dyDescent="0.25">
      <c r="A72">
        <v>6</v>
      </c>
      <c r="B72" t="str">
        <f>VLOOKUP(A72,'Full BOQ Summary'!A:B,2,FALSE)</f>
        <v>WinCC OA Hardware</v>
      </c>
      <c r="C72" t="str">
        <f>'WinCC OA Hardware'!A6</f>
        <v>Quote from Ritesh</v>
      </c>
      <c r="D72" t="str">
        <f>'WinCC OA Hardware'!B6</f>
        <v>SCADA</v>
      </c>
      <c r="E72" t="str">
        <f>'WinCC OA Hardware'!C6</f>
        <v>6AG4104-6CJ02-3AD1</v>
      </c>
      <c r="F72">
        <f>'WinCC OA Hardware'!D6</f>
        <v>1</v>
      </c>
      <c r="G72" s="2" t="str">
        <f>'WinCC OA Hardware'!E6</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i7-12700E 12C(8P+4E)/20T, 2.1 (4.8) GHz, 25 MB cache, iAMT RAID1, 2x 960 GB SSD 2.5" SATA without NVMe drives 32 GB DDR5 SDRAM (2x 16 GB) enclosure with drive support type A (for rack units on the front), blue chromated 550 W 100/240 V AC industrial power supply unit Windows 10 IoT Enterprise 2021 LTSC for Core i7/i9; with USB flash drive (restore image; D&amp;D) supply cable Europe</v>
      </c>
      <c r="H72" s="3">
        <f>'WinCC OA Hardware'!F6</f>
        <v>135871</v>
      </c>
      <c r="I72" s="3">
        <f>'WinCC OA Hardware'!G6</f>
        <v>135871</v>
      </c>
      <c r="J72" s="20">
        <f>H72/Setup!$B$1</f>
        <v>6793.55</v>
      </c>
      <c r="K72" s="20">
        <f>I72/Setup!$B$1</f>
        <v>6793.55</v>
      </c>
      <c r="L72" s="20">
        <f>FV(Setup!$B$2,Setup!$B$3, ,'Full BOQ'!J72*-1)</f>
        <v>6929.4210000000003</v>
      </c>
      <c r="M72" s="20">
        <f>FV(Setup!$B$2,Setup!$B$3, ,'Full BOQ'!K72*-1)</f>
        <v>6929.4210000000003</v>
      </c>
    </row>
    <row r="73" spans="1:13" ht="135" x14ac:dyDescent="0.25">
      <c r="A73">
        <v>6</v>
      </c>
      <c r="B73" t="str">
        <f>VLOOKUP(A73,'Full BOQ Summary'!A:B,2,FALSE)</f>
        <v>WinCC OA Hardware</v>
      </c>
      <c r="C73" t="str">
        <f>'WinCC OA Hardware'!A7</f>
        <v>Quote from Ritesh</v>
      </c>
      <c r="D73" t="str">
        <f>'WinCC OA Hardware'!B7</f>
        <v>SCADA</v>
      </c>
      <c r="E73" t="str">
        <f>'WinCC OA Hardware'!C7</f>
        <v>6AG4104-6BC00-3DA1</v>
      </c>
      <c r="F73">
        <f>'WinCC OA Hardware'!D7</f>
        <v>4</v>
      </c>
      <c r="G73" s="2" t="str">
        <f>'WinCC OA Hardware'!E7</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i5-12500E 6C(4P)/12T, 2.9 (4.5) GHz, 18 MB cache, iAMT 480 GB SSD 2.5" SATA without NVMe drives 8 GB DDR5 SDRAM (1x 8 GB) enclosure with drive support type A (for rack units on the front), blue chromated graphics card NVIDIA T400 (4 GB, 3x mDP: 3x adapter mDP to DP) (1 slot occupied), 550 W 100/240 V AC industrial power supply unit Windows 10 IoT Enterprise 2021 LTSC for Core i3/i5; without USB flash drive (restore image; D&amp;D) supply cable Europe</v>
      </c>
      <c r="H73" s="3">
        <f>'WinCC OA Hardware'!F7</f>
        <v>87991</v>
      </c>
      <c r="I73" s="3">
        <f>'WinCC OA Hardware'!G7</f>
        <v>351964</v>
      </c>
      <c r="J73" s="20">
        <f>H73/Setup!$B$1</f>
        <v>4399.55</v>
      </c>
      <c r="K73" s="20">
        <f>I73/Setup!$B$1</f>
        <v>17598.2</v>
      </c>
      <c r="L73" s="20">
        <f>FV(Setup!$B$2,Setup!$B$3, ,'Full BOQ'!J73*-1)</f>
        <v>4487.5410000000002</v>
      </c>
      <c r="M73" s="20">
        <f>FV(Setup!$B$2,Setup!$B$3, ,'Full BOQ'!K73*-1)</f>
        <v>17950.164000000001</v>
      </c>
    </row>
    <row r="74" spans="1:13" x14ac:dyDescent="0.25">
      <c r="A74">
        <v>6</v>
      </c>
      <c r="B74" t="str">
        <f>VLOOKUP(A74,'Full BOQ Summary'!A:B,2,FALSE)</f>
        <v>WinCC OA Hardware</v>
      </c>
      <c r="C74">
        <f>'WinCC OA Hardware'!A8</f>
        <v>0</v>
      </c>
      <c r="D74">
        <f>'WinCC OA Hardware'!B8</f>
        <v>0</v>
      </c>
      <c r="E74">
        <f>'WinCC OA Hardware'!C8</f>
        <v>0</v>
      </c>
      <c r="F74">
        <f>'WinCC OA Hardware'!D8</f>
        <v>0</v>
      </c>
      <c r="G74" s="2">
        <f>'WinCC OA Hardware'!E8</f>
        <v>0</v>
      </c>
      <c r="H74" s="3">
        <f>'WinCC OA Hardware'!F8</f>
        <v>0</v>
      </c>
      <c r="I74" s="3">
        <f>'WinCC OA Hardware'!G8</f>
        <v>0</v>
      </c>
      <c r="J74" s="20">
        <f>H74/Setup!$B$1</f>
        <v>0</v>
      </c>
      <c r="K74" s="20">
        <f>I74/Setup!$B$1</f>
        <v>0</v>
      </c>
      <c r="L74" s="20">
        <f>FV(Setup!$B$2,Setup!$B$3, ,'Full BOQ'!J74*-1)</f>
        <v>0</v>
      </c>
      <c r="M74" s="20">
        <f>FV(Setup!$B$2,Setup!$B$3, ,'Full BOQ'!K74*-1)</f>
        <v>0</v>
      </c>
    </row>
    <row r="75" spans="1:13" x14ac:dyDescent="0.25">
      <c r="A75">
        <v>6</v>
      </c>
      <c r="B75" t="str">
        <f>VLOOKUP(A75,'Full BOQ Summary'!A:B,2,FALSE)</f>
        <v>WinCC OA Hardware</v>
      </c>
      <c r="C75">
        <f>'WinCC OA Hardware'!A9</f>
        <v>0</v>
      </c>
      <c r="D75">
        <f>'WinCC OA Hardware'!B9</f>
        <v>0</v>
      </c>
      <c r="E75">
        <f>'WinCC OA Hardware'!C9</f>
        <v>0</v>
      </c>
      <c r="F75">
        <f>'WinCC OA Hardware'!D9</f>
        <v>0</v>
      </c>
      <c r="G75" s="2">
        <f>'WinCC OA Hardware'!E9</f>
        <v>0</v>
      </c>
      <c r="H75" s="3">
        <f>'WinCC OA Hardware'!F9</f>
        <v>0</v>
      </c>
      <c r="I75" s="3">
        <f>'WinCC OA Hardware'!G9</f>
        <v>0</v>
      </c>
      <c r="J75" s="20">
        <f>H75/Setup!$B$1</f>
        <v>0</v>
      </c>
      <c r="K75" s="20">
        <f>I75/Setup!$B$1</f>
        <v>0</v>
      </c>
      <c r="L75" s="20">
        <f>FV(Setup!$B$2,Setup!$B$3, ,'Full BOQ'!J75*-1)</f>
        <v>0</v>
      </c>
      <c r="M75" s="20">
        <f>FV(Setup!$B$2,Setup!$B$3, ,'Full BOQ'!K75*-1)</f>
        <v>0</v>
      </c>
    </row>
    <row r="76" spans="1:13" x14ac:dyDescent="0.25">
      <c r="A76">
        <v>6</v>
      </c>
      <c r="B76" t="str">
        <f>VLOOKUP(A76,'Full BOQ Summary'!A:B,2,FALSE)</f>
        <v>WinCC OA Hardware</v>
      </c>
      <c r="C76">
        <f>'WinCC OA Hardware'!A10</f>
        <v>0</v>
      </c>
      <c r="D76">
        <f>'WinCC OA Hardware'!B10</f>
        <v>0</v>
      </c>
      <c r="E76">
        <f>'WinCC OA Hardware'!C10</f>
        <v>0</v>
      </c>
      <c r="F76">
        <f>'WinCC OA Hardware'!D10</f>
        <v>0</v>
      </c>
      <c r="G76" s="2">
        <f>'WinCC OA Hardware'!E10</f>
        <v>0</v>
      </c>
      <c r="H76" s="3">
        <f>'WinCC OA Hardware'!F10</f>
        <v>0</v>
      </c>
      <c r="I76" s="3">
        <f>'WinCC OA Hardware'!G10</f>
        <v>0</v>
      </c>
      <c r="J76" s="20">
        <f>H76/Setup!$B$1</f>
        <v>0</v>
      </c>
      <c r="K76" s="20">
        <f>I76/Setup!$B$1</f>
        <v>0</v>
      </c>
      <c r="L76" s="20">
        <f>FV(Setup!$B$2,Setup!$B$3, ,'Full BOQ'!J76*-1)</f>
        <v>0</v>
      </c>
      <c r="M76" s="20">
        <f>FV(Setup!$B$2,Setup!$B$3, ,'Full BOQ'!K76*-1)</f>
        <v>0</v>
      </c>
    </row>
    <row r="77" spans="1:13" x14ac:dyDescent="0.25">
      <c r="A77">
        <v>6</v>
      </c>
      <c r="B77" t="str">
        <f>VLOOKUP(A77,'Full BOQ Summary'!A:B,2,FALSE)</f>
        <v>WinCC OA Hardware</v>
      </c>
      <c r="C77">
        <f>'WinCC OA Hardware'!A11</f>
        <v>0</v>
      </c>
      <c r="D77">
        <f>'WinCC OA Hardware'!B11</f>
        <v>0</v>
      </c>
      <c r="E77">
        <f>'WinCC OA Hardware'!C11</f>
        <v>0</v>
      </c>
      <c r="F77">
        <f>'WinCC OA Hardware'!D11</f>
        <v>0</v>
      </c>
      <c r="G77" s="2">
        <f>'WinCC OA Hardware'!E11</f>
        <v>0</v>
      </c>
      <c r="H77" s="3">
        <f>'WinCC OA Hardware'!F11</f>
        <v>0</v>
      </c>
      <c r="I77" s="3">
        <f>'WinCC OA Hardware'!G11</f>
        <v>0</v>
      </c>
      <c r="J77" s="20">
        <f>H77/Setup!$B$1</f>
        <v>0</v>
      </c>
      <c r="K77" s="20">
        <f>I77/Setup!$B$1</f>
        <v>0</v>
      </c>
      <c r="L77" s="20">
        <f>FV(Setup!$B$2,Setup!$B$3, ,'Full BOQ'!J77*-1)</f>
        <v>0</v>
      </c>
      <c r="M77" s="20">
        <f>FV(Setup!$B$2,Setup!$B$3, ,'Full BOQ'!K77*-1)</f>
        <v>0</v>
      </c>
    </row>
    <row r="78" spans="1:13" x14ac:dyDescent="0.25">
      <c r="A78">
        <v>6</v>
      </c>
      <c r="B78" t="str">
        <f>VLOOKUP(A78,'Full BOQ Summary'!A:B,2,FALSE)</f>
        <v>WinCC OA Hardware</v>
      </c>
      <c r="C78">
        <f>'WinCC OA Hardware'!A12</f>
        <v>0</v>
      </c>
      <c r="D78">
        <f>'WinCC OA Hardware'!B12</f>
        <v>0</v>
      </c>
      <c r="E78">
        <f>'WinCC OA Hardware'!C12</f>
        <v>0</v>
      </c>
      <c r="F78">
        <f>'WinCC OA Hardware'!D12</f>
        <v>0</v>
      </c>
      <c r="G78" s="2">
        <f>'WinCC OA Hardware'!E12</f>
        <v>0</v>
      </c>
      <c r="H78" s="3">
        <f>'WinCC OA Hardware'!F12</f>
        <v>0</v>
      </c>
      <c r="I78" s="3">
        <f>'WinCC OA Hardware'!G12</f>
        <v>0</v>
      </c>
      <c r="J78" s="20">
        <f>H78/Setup!$B$1</f>
        <v>0</v>
      </c>
      <c r="K78" s="20">
        <f>I78/Setup!$B$1</f>
        <v>0</v>
      </c>
      <c r="L78" s="20">
        <f>FV(Setup!$B$2,Setup!$B$3, ,'Full BOQ'!J78*-1)</f>
        <v>0</v>
      </c>
      <c r="M78" s="20">
        <f>FV(Setup!$B$2,Setup!$B$3, ,'Full BOQ'!K78*-1)</f>
        <v>0</v>
      </c>
    </row>
    <row r="79" spans="1:13" x14ac:dyDescent="0.25">
      <c r="A79">
        <v>6</v>
      </c>
      <c r="B79" t="str">
        <f>VLOOKUP(A79,'Full BOQ Summary'!A:B,2,FALSE)</f>
        <v>WinCC OA Hardware</v>
      </c>
      <c r="C79">
        <f>'WinCC OA Hardware'!A13</f>
        <v>0</v>
      </c>
      <c r="D79">
        <f>'WinCC OA Hardware'!B13</f>
        <v>0</v>
      </c>
      <c r="E79">
        <f>'WinCC OA Hardware'!C13</f>
        <v>0</v>
      </c>
      <c r="F79">
        <f>'WinCC OA Hardware'!D13</f>
        <v>0</v>
      </c>
      <c r="G79" s="2">
        <f>'WinCC OA Hardware'!E13</f>
        <v>0</v>
      </c>
      <c r="H79" s="3">
        <f>'WinCC OA Hardware'!F13</f>
        <v>0</v>
      </c>
      <c r="I79" s="3">
        <f>'WinCC OA Hardware'!G13</f>
        <v>0</v>
      </c>
      <c r="J79" s="20">
        <f>H79/Setup!$B$1</f>
        <v>0</v>
      </c>
      <c r="K79" s="20">
        <f>I79/Setup!$B$1</f>
        <v>0</v>
      </c>
      <c r="L79" s="20">
        <f>FV(Setup!$B$2,Setup!$B$3, ,'Full BOQ'!J79*-1)</f>
        <v>0</v>
      </c>
      <c r="M79" s="20">
        <f>FV(Setup!$B$2,Setup!$B$3, ,'Full BOQ'!K79*-1)</f>
        <v>0</v>
      </c>
    </row>
    <row r="80" spans="1:13" x14ac:dyDescent="0.25">
      <c r="A80">
        <v>6</v>
      </c>
      <c r="B80" t="str">
        <f>VLOOKUP(A80,'Full BOQ Summary'!A:B,2,FALSE)</f>
        <v>WinCC OA Hardware</v>
      </c>
      <c r="C80">
        <f>'WinCC OA Hardware'!A14</f>
        <v>0</v>
      </c>
      <c r="D80">
        <f>'WinCC OA Hardware'!B14</f>
        <v>0</v>
      </c>
      <c r="E80">
        <f>'WinCC OA Hardware'!C14</f>
        <v>0</v>
      </c>
      <c r="F80">
        <f>'WinCC OA Hardware'!D14</f>
        <v>0</v>
      </c>
      <c r="G80" s="2">
        <f>'WinCC OA Hardware'!E14</f>
        <v>0</v>
      </c>
      <c r="H80" s="3">
        <f>'WinCC OA Hardware'!F14</f>
        <v>0</v>
      </c>
      <c r="I80" s="3">
        <f>'WinCC OA Hardware'!G14</f>
        <v>0</v>
      </c>
      <c r="J80" s="20">
        <f>H80/Setup!$B$1</f>
        <v>0</v>
      </c>
      <c r="K80" s="20">
        <f>I80/Setup!$B$1</f>
        <v>0</v>
      </c>
      <c r="L80" s="20">
        <f>FV(Setup!$B$2,Setup!$B$3, ,'Full BOQ'!J80*-1)</f>
        <v>0</v>
      </c>
      <c r="M80" s="20">
        <f>FV(Setup!$B$2,Setup!$B$3, ,'Full BOQ'!K80*-1)</f>
        <v>0</v>
      </c>
    </row>
    <row r="81" spans="1:13" x14ac:dyDescent="0.25">
      <c r="A81">
        <v>6</v>
      </c>
      <c r="B81" t="str">
        <f>VLOOKUP(A81,'Full BOQ Summary'!A:B,2,FALSE)</f>
        <v>WinCC OA Hardware</v>
      </c>
      <c r="C81">
        <f>'WinCC OA Hardware'!A15</f>
        <v>0</v>
      </c>
      <c r="D81">
        <f>'WinCC OA Hardware'!B15</f>
        <v>0</v>
      </c>
      <c r="E81">
        <f>'WinCC OA Hardware'!C15</f>
        <v>0</v>
      </c>
      <c r="F81">
        <f>'WinCC OA Hardware'!D15</f>
        <v>0</v>
      </c>
      <c r="G81" s="2">
        <f>'WinCC OA Hardware'!E15</f>
        <v>0</v>
      </c>
      <c r="H81" s="3">
        <f>'WinCC OA Hardware'!F15</f>
        <v>0</v>
      </c>
      <c r="I81" s="3">
        <f>'WinCC OA Hardware'!G15</f>
        <v>0</v>
      </c>
      <c r="J81" s="20">
        <f>H81/Setup!$B$1</f>
        <v>0</v>
      </c>
      <c r="K81" s="20">
        <f>I81/Setup!$B$1</f>
        <v>0</v>
      </c>
      <c r="L81" s="20">
        <f>FV(Setup!$B$2,Setup!$B$3, ,'Full BOQ'!J81*-1)</f>
        <v>0</v>
      </c>
      <c r="M81" s="20">
        <f>FV(Setup!$B$2,Setup!$B$3, ,'Full BOQ'!K81*-1)</f>
        <v>0</v>
      </c>
    </row>
    <row r="82" spans="1:13" x14ac:dyDescent="0.25">
      <c r="A82">
        <v>6</v>
      </c>
      <c r="B82" t="str">
        <f>VLOOKUP(A82,'Full BOQ Summary'!A:B,2,FALSE)</f>
        <v>WinCC OA Hardware</v>
      </c>
      <c r="C82">
        <f>'WinCC OA Hardware'!A16</f>
        <v>0</v>
      </c>
      <c r="D82">
        <f>'WinCC OA Hardware'!B16</f>
        <v>0</v>
      </c>
      <c r="E82">
        <f>'WinCC OA Hardware'!C16</f>
        <v>0</v>
      </c>
      <c r="F82">
        <f>'WinCC OA Hardware'!D16</f>
        <v>0</v>
      </c>
      <c r="G82" s="2">
        <f>'WinCC OA Hardware'!E16</f>
        <v>0</v>
      </c>
      <c r="H82" s="3">
        <f>'WinCC OA Hardware'!F16</f>
        <v>0</v>
      </c>
      <c r="I82" s="3">
        <f>'WinCC OA Hardware'!G16</f>
        <v>0</v>
      </c>
      <c r="J82" s="20">
        <f>H82/Setup!$B$1</f>
        <v>0</v>
      </c>
      <c r="K82" s="20">
        <f>I82/Setup!$B$1</f>
        <v>0</v>
      </c>
      <c r="L82" s="20">
        <f>FV(Setup!$B$2,Setup!$B$3, ,'Full BOQ'!J82*-1)</f>
        <v>0</v>
      </c>
      <c r="M82" s="20">
        <f>FV(Setup!$B$2,Setup!$B$3, ,'Full BOQ'!K82*-1)</f>
        <v>0</v>
      </c>
    </row>
    <row r="83" spans="1:13" x14ac:dyDescent="0.25">
      <c r="A83">
        <v>6</v>
      </c>
      <c r="B83" t="str">
        <f>VLOOKUP(A83,'Full BOQ Summary'!A:B,2,FALSE)</f>
        <v>WinCC OA Hardware</v>
      </c>
      <c r="C83">
        <f>'WinCC OA Hardware'!A17</f>
        <v>0</v>
      </c>
      <c r="D83">
        <f>'WinCC OA Hardware'!B17</f>
        <v>0</v>
      </c>
      <c r="E83">
        <f>'WinCC OA Hardware'!C17</f>
        <v>0</v>
      </c>
      <c r="F83">
        <f>'WinCC OA Hardware'!D17</f>
        <v>0</v>
      </c>
      <c r="G83" s="2">
        <f>'WinCC OA Hardware'!E17</f>
        <v>0</v>
      </c>
      <c r="H83" s="3">
        <f>'WinCC OA Hardware'!F17</f>
        <v>0</v>
      </c>
      <c r="I83" s="3">
        <f>'WinCC OA Hardware'!G17</f>
        <v>0</v>
      </c>
      <c r="J83" s="20">
        <f>H83/Setup!$B$1</f>
        <v>0</v>
      </c>
      <c r="K83" s="20">
        <f>I83/Setup!$B$1</f>
        <v>0</v>
      </c>
      <c r="L83" s="20">
        <f>FV(Setup!$B$2,Setup!$B$3, ,'Full BOQ'!J83*-1)</f>
        <v>0</v>
      </c>
      <c r="M83" s="20">
        <f>FV(Setup!$B$2,Setup!$B$3, ,'Full BOQ'!K83*-1)</f>
        <v>0</v>
      </c>
    </row>
    <row r="84" spans="1:13" x14ac:dyDescent="0.25">
      <c r="A84">
        <v>6</v>
      </c>
      <c r="B84" t="str">
        <f>VLOOKUP(A84,'Full BOQ Summary'!A:B,2,FALSE)</f>
        <v>WinCC OA Hardware</v>
      </c>
      <c r="C84">
        <f>'WinCC OA Hardware'!A18</f>
        <v>0</v>
      </c>
      <c r="D84">
        <f>'WinCC OA Hardware'!B18</f>
        <v>0</v>
      </c>
      <c r="E84">
        <f>'WinCC OA Hardware'!C18</f>
        <v>0</v>
      </c>
      <c r="F84">
        <f>'WinCC OA Hardware'!D18</f>
        <v>0</v>
      </c>
      <c r="G84" s="2">
        <f>'WinCC OA Hardware'!E18</f>
        <v>0</v>
      </c>
      <c r="H84" s="3">
        <f>'WinCC OA Hardware'!F18</f>
        <v>0</v>
      </c>
      <c r="I84" s="3">
        <f>'WinCC OA Hardware'!G18</f>
        <v>0</v>
      </c>
      <c r="J84" s="20">
        <f>H84/Setup!$B$1</f>
        <v>0</v>
      </c>
      <c r="K84" s="20">
        <f>I84/Setup!$B$1</f>
        <v>0</v>
      </c>
      <c r="L84" s="20">
        <f>FV(Setup!$B$2,Setup!$B$3, ,'Full BOQ'!J84*-1)</f>
        <v>0</v>
      </c>
      <c r="M84" s="20">
        <f>FV(Setup!$B$2,Setup!$B$3, ,'Full BOQ'!K84*-1)</f>
        <v>0</v>
      </c>
    </row>
    <row r="85" spans="1:13" x14ac:dyDescent="0.25">
      <c r="A85">
        <v>6</v>
      </c>
      <c r="B85" t="str">
        <f>VLOOKUP(A85,'Full BOQ Summary'!A:B,2,FALSE)</f>
        <v>WinCC OA Hardware</v>
      </c>
      <c r="C85">
        <f>'WinCC OA Hardware'!A19</f>
        <v>0</v>
      </c>
      <c r="D85">
        <f>'WinCC OA Hardware'!B19</f>
        <v>0</v>
      </c>
      <c r="E85">
        <f>'WinCC OA Hardware'!C19</f>
        <v>0</v>
      </c>
      <c r="F85">
        <f>'WinCC OA Hardware'!D19</f>
        <v>0</v>
      </c>
      <c r="G85" s="2">
        <f>'WinCC OA Hardware'!E19</f>
        <v>0</v>
      </c>
      <c r="H85" s="3">
        <f>'WinCC OA Hardware'!F19</f>
        <v>0</v>
      </c>
      <c r="I85" s="3">
        <f>'WinCC OA Hardware'!G19</f>
        <v>0</v>
      </c>
      <c r="J85" s="20">
        <f>H85/Setup!$B$1</f>
        <v>0</v>
      </c>
      <c r="K85" s="20">
        <f>I85/Setup!$B$1</f>
        <v>0</v>
      </c>
      <c r="L85" s="20">
        <f>FV(Setup!$B$2,Setup!$B$3, ,'Full BOQ'!J85*-1)</f>
        <v>0</v>
      </c>
      <c r="M85" s="20">
        <f>FV(Setup!$B$2,Setup!$B$3, ,'Full BOQ'!K85*-1)</f>
        <v>0</v>
      </c>
    </row>
    <row r="86" spans="1:13" x14ac:dyDescent="0.25">
      <c r="A86">
        <v>6</v>
      </c>
      <c r="B86" t="str">
        <f>VLOOKUP(A86,'Full BOQ Summary'!A:B,2,FALSE)</f>
        <v>WinCC OA Hardware</v>
      </c>
      <c r="C86">
        <f>'WinCC OA Hardware'!A20</f>
        <v>0</v>
      </c>
      <c r="D86">
        <f>'WinCC OA Hardware'!B20</f>
        <v>0</v>
      </c>
      <c r="E86">
        <f>'WinCC OA Hardware'!C20</f>
        <v>0</v>
      </c>
      <c r="F86">
        <f>'WinCC OA Hardware'!D20</f>
        <v>0</v>
      </c>
      <c r="G86" s="2">
        <f>'WinCC OA Hardware'!E20</f>
        <v>0</v>
      </c>
      <c r="H86" s="3">
        <f>'WinCC OA Hardware'!F20</f>
        <v>0</v>
      </c>
      <c r="I86" s="3">
        <f>'WinCC OA Hardware'!G20</f>
        <v>0</v>
      </c>
      <c r="J86" s="20">
        <f>H86/Setup!$B$1</f>
        <v>0</v>
      </c>
      <c r="K86" s="20">
        <f>I86/Setup!$B$1</f>
        <v>0</v>
      </c>
      <c r="L86" s="20">
        <f>FV(Setup!$B$2,Setup!$B$3, ,'Full BOQ'!J86*-1)</f>
        <v>0</v>
      </c>
      <c r="M86" s="20">
        <f>FV(Setup!$B$2,Setup!$B$3, ,'Full BOQ'!K86*-1)</f>
        <v>0</v>
      </c>
    </row>
    <row r="87" spans="1:13" x14ac:dyDescent="0.25">
      <c r="A87">
        <v>6</v>
      </c>
      <c r="B87" t="str">
        <f>VLOOKUP(A87,'Full BOQ Summary'!A:B,2,FALSE)</f>
        <v>WinCC OA Hardware</v>
      </c>
      <c r="C87">
        <f>'WinCC OA Hardware'!A21</f>
        <v>0</v>
      </c>
      <c r="D87">
        <f>'WinCC OA Hardware'!B21</f>
        <v>0</v>
      </c>
      <c r="E87">
        <f>'WinCC OA Hardware'!C21</f>
        <v>0</v>
      </c>
      <c r="F87">
        <f>'WinCC OA Hardware'!D21</f>
        <v>0</v>
      </c>
      <c r="G87" s="2">
        <f>'WinCC OA Hardware'!E21</f>
        <v>0</v>
      </c>
      <c r="H87" s="3">
        <f>'WinCC OA Hardware'!F21</f>
        <v>0</v>
      </c>
      <c r="I87" s="3">
        <f>'WinCC OA Hardware'!G21</f>
        <v>0</v>
      </c>
      <c r="J87" s="20">
        <f>H87/Setup!$B$1</f>
        <v>0</v>
      </c>
      <c r="K87" s="20">
        <f>I87/Setup!$B$1</f>
        <v>0</v>
      </c>
      <c r="L87" s="20">
        <f>FV(Setup!$B$2,Setup!$B$3, ,'Full BOQ'!J87*-1)</f>
        <v>0</v>
      </c>
      <c r="M87" s="20">
        <f>FV(Setup!$B$2,Setup!$B$3, ,'Full BOQ'!K87*-1)</f>
        <v>0</v>
      </c>
    </row>
    <row r="88" spans="1:13" x14ac:dyDescent="0.25">
      <c r="A88">
        <v>6</v>
      </c>
      <c r="B88" t="str">
        <f>VLOOKUP(A88,'Full BOQ Summary'!A:B,2,FALSE)</f>
        <v>WinCC OA Hardware</v>
      </c>
      <c r="C88">
        <f>'WinCC OA Hardware'!A22</f>
        <v>0</v>
      </c>
      <c r="D88">
        <f>'WinCC OA Hardware'!B22</f>
        <v>0</v>
      </c>
      <c r="E88">
        <f>'WinCC OA Hardware'!C22</f>
        <v>0</v>
      </c>
      <c r="F88">
        <f>'WinCC OA Hardware'!D22</f>
        <v>0</v>
      </c>
      <c r="G88" s="2">
        <f>'WinCC OA Hardware'!E22</f>
        <v>0</v>
      </c>
      <c r="H88" s="3">
        <f>'WinCC OA Hardware'!F22</f>
        <v>0</v>
      </c>
      <c r="I88" s="3">
        <f>'WinCC OA Hardware'!G22</f>
        <v>0</v>
      </c>
      <c r="J88" s="20">
        <f>H88/Setup!$B$1</f>
        <v>0</v>
      </c>
      <c r="K88" s="20">
        <f>I88/Setup!$B$1</f>
        <v>0</v>
      </c>
      <c r="L88" s="20">
        <f>FV(Setup!$B$2,Setup!$B$3, ,'Full BOQ'!J88*-1)</f>
        <v>0</v>
      </c>
      <c r="M88" s="20">
        <f>FV(Setup!$B$2,Setup!$B$3, ,'Full BOQ'!K88*-1)</f>
        <v>0</v>
      </c>
    </row>
    <row r="89" spans="1:13" x14ac:dyDescent="0.25">
      <c r="A89">
        <v>6</v>
      </c>
      <c r="B89" t="str">
        <f>VLOOKUP(A89,'Full BOQ Summary'!A:B,2,FALSE)</f>
        <v>WinCC OA Hardware</v>
      </c>
      <c r="C89">
        <f>'WinCC OA Hardware'!A23</f>
        <v>0</v>
      </c>
      <c r="D89">
        <f>'WinCC OA Hardware'!B23</f>
        <v>0</v>
      </c>
      <c r="E89">
        <f>'WinCC OA Hardware'!C23</f>
        <v>0</v>
      </c>
      <c r="F89">
        <f>'WinCC OA Hardware'!D23</f>
        <v>0</v>
      </c>
      <c r="G89" s="2">
        <f>'WinCC OA Hardware'!E23</f>
        <v>0</v>
      </c>
      <c r="H89" s="3">
        <f>'WinCC OA Hardware'!F23</f>
        <v>0</v>
      </c>
      <c r="I89" s="3">
        <f>'WinCC OA Hardware'!G23</f>
        <v>0</v>
      </c>
      <c r="J89" s="20">
        <f>H89/Setup!$B$1</f>
        <v>0</v>
      </c>
      <c r="K89" s="20">
        <f>I89/Setup!$B$1</f>
        <v>0</v>
      </c>
      <c r="L89" s="20">
        <f>FV(Setup!$B$2,Setup!$B$3, ,'Full BOQ'!J89*-1)</f>
        <v>0</v>
      </c>
      <c r="M89" s="20">
        <f>FV(Setup!$B$2,Setup!$B$3, ,'Full BOQ'!K89*-1)</f>
        <v>0</v>
      </c>
    </row>
    <row r="90" spans="1:13" x14ac:dyDescent="0.25">
      <c r="A90">
        <v>6</v>
      </c>
      <c r="B90" t="str">
        <f>VLOOKUP(A90,'Full BOQ Summary'!A:B,2,FALSE)</f>
        <v>WinCC OA Hardware</v>
      </c>
      <c r="C90">
        <f>'WinCC OA Hardware'!A24</f>
        <v>0</v>
      </c>
      <c r="D90">
        <f>'WinCC OA Hardware'!B24</f>
        <v>0</v>
      </c>
      <c r="E90">
        <f>'WinCC OA Hardware'!C24</f>
        <v>0</v>
      </c>
      <c r="F90">
        <f>'WinCC OA Hardware'!D24</f>
        <v>0</v>
      </c>
      <c r="G90" s="2">
        <f>'WinCC OA Hardware'!E24</f>
        <v>0</v>
      </c>
      <c r="H90" s="3">
        <f>'WinCC OA Hardware'!F24</f>
        <v>0</v>
      </c>
      <c r="I90" s="3">
        <f>'WinCC OA Hardware'!G24</f>
        <v>0</v>
      </c>
      <c r="J90" s="20">
        <f>H90/Setup!$B$1</f>
        <v>0</v>
      </c>
      <c r="K90" s="20">
        <f>I90/Setup!$B$1</f>
        <v>0</v>
      </c>
      <c r="L90" s="20">
        <f>FV(Setup!$B$2,Setup!$B$3, ,'Full BOQ'!J90*-1)</f>
        <v>0</v>
      </c>
      <c r="M90" s="20">
        <f>FV(Setup!$B$2,Setup!$B$3, ,'Full BOQ'!K90*-1)</f>
        <v>0</v>
      </c>
    </row>
    <row r="91" spans="1:13" x14ac:dyDescent="0.25">
      <c r="A91">
        <v>7</v>
      </c>
      <c r="B91" t="str">
        <f>VLOOKUP(A91,'Full BOQ Summary'!A:B,2,FALSE)</f>
        <v>WinCCOA License</v>
      </c>
      <c r="C91" t="str">
        <f>'WinCC OA Licenses'!A5</f>
        <v>Siemens OA Tool</v>
      </c>
      <c r="D91" t="str">
        <f>'WinCC OA Licenses'!B5</f>
        <v>WinCC OA Licenses</v>
      </c>
      <c r="E91" t="str">
        <f>'WinCC OA Licenses'!C5</f>
        <v>6AV6355-4BA00-0AB1</v>
      </c>
      <c r="F91">
        <f>'WinCC OA Licenses'!D5</f>
        <v>2</v>
      </c>
      <c r="G91" s="2" t="str">
        <f>'WinCC OA Licenses'!E5</f>
        <v>WinCC OA - Dongle Micro</v>
      </c>
      <c r="H91" s="3">
        <f>'WinCC OA Licenses'!F5</f>
        <v>4125</v>
      </c>
      <c r="I91" s="3">
        <f>'WinCC OA Licenses'!G5</f>
        <v>8250</v>
      </c>
      <c r="J91" s="20">
        <f>H91/Setup!$B$1</f>
        <v>206.25</v>
      </c>
      <c r="K91" s="20">
        <f>I91/Setup!$B$1</f>
        <v>412.5</v>
      </c>
      <c r="L91" s="20">
        <f>FV(Setup!$B$2,Setup!$B$3, ,'Full BOQ'!J91*-1)</f>
        <v>210.375</v>
      </c>
      <c r="M91" s="20">
        <f>FV(Setup!$B$2,Setup!$B$3, ,'Full BOQ'!K91*-1)</f>
        <v>420.75</v>
      </c>
    </row>
    <row r="92" spans="1:13" x14ac:dyDescent="0.25">
      <c r="A92">
        <v>7</v>
      </c>
      <c r="B92" t="str">
        <f>VLOOKUP(A92,'Full BOQ Summary'!A:B,2,FALSE)</f>
        <v>WinCCOA License</v>
      </c>
      <c r="C92" t="str">
        <f>'WinCC OA Licenses'!A6</f>
        <v>Siemens OA Tool</v>
      </c>
      <c r="D92" t="str">
        <f>'WinCC OA Licenses'!B6</f>
        <v>WinCC OA Licenses</v>
      </c>
      <c r="E92" t="str">
        <f>'WinCC OA Licenses'!C6</f>
        <v>6AV6355-1AA47-7BA0</v>
      </c>
      <c r="F92">
        <f>'WinCC OA Licenses'!D6</f>
        <v>2</v>
      </c>
      <c r="G92" s="2" t="str">
        <f>'WinCC OA Licenses'!E6</f>
        <v>WinCC OA - Server Basic</v>
      </c>
      <c r="H92" s="3">
        <f>'WinCC OA Licenses'!F6</f>
        <v>26900</v>
      </c>
      <c r="I92" s="3">
        <f>'WinCC OA Licenses'!G6</f>
        <v>53800</v>
      </c>
      <c r="J92" s="20">
        <f>H92/Setup!$B$1</f>
        <v>1345</v>
      </c>
      <c r="K92" s="20">
        <f>I92/Setup!$B$1</f>
        <v>2690</v>
      </c>
      <c r="L92" s="20">
        <f>FV(Setup!$B$2,Setup!$B$3, ,'Full BOQ'!J92*-1)</f>
        <v>1371.9</v>
      </c>
      <c r="M92" s="20">
        <f>FV(Setup!$B$2,Setup!$B$3, ,'Full BOQ'!K92*-1)</f>
        <v>2743.8</v>
      </c>
    </row>
    <row r="93" spans="1:13" x14ac:dyDescent="0.25">
      <c r="A93">
        <v>7</v>
      </c>
      <c r="B93" t="str">
        <f>VLOOKUP(A93,'Full BOQ Summary'!A:B,2,FALSE)</f>
        <v>WinCCOA License</v>
      </c>
      <c r="C93" t="str">
        <f>'WinCC OA Licenses'!A7</f>
        <v>Siemens OA Tool</v>
      </c>
      <c r="D93" t="str">
        <f>'WinCC OA Licenses'!B7</f>
        <v>WinCC OA Licenses</v>
      </c>
      <c r="E93" t="str">
        <f>'WinCC OA Licenses'!C7</f>
        <v>6AV6355-1AA47-7BC1</v>
      </c>
      <c r="F93">
        <f>'WinCC OA Licenses'!D7</f>
        <v>2</v>
      </c>
      <c r="G93" s="2" t="str">
        <f>'WinCC OA Licenses'!E7</f>
        <v>WinCC OA - 200k PowerTags</v>
      </c>
      <c r="H93" s="3">
        <f>'WinCC OA Licenses'!F7</f>
        <v>592000</v>
      </c>
      <c r="I93" s="3">
        <f>'WinCC OA Licenses'!G7</f>
        <v>1184000</v>
      </c>
      <c r="J93" s="20">
        <f>H93/Setup!$B$1</f>
        <v>29600</v>
      </c>
      <c r="K93" s="20">
        <f>I93/Setup!$B$1</f>
        <v>59200</v>
      </c>
      <c r="L93" s="20">
        <f>FV(Setup!$B$2,Setup!$B$3, ,'Full BOQ'!J93*-1)</f>
        <v>30192</v>
      </c>
      <c r="M93" s="20">
        <f>FV(Setup!$B$2,Setup!$B$3, ,'Full BOQ'!K93*-1)</f>
        <v>60384</v>
      </c>
    </row>
    <row r="94" spans="1:13" x14ac:dyDescent="0.25">
      <c r="A94">
        <v>7</v>
      </c>
      <c r="B94" t="str">
        <f>VLOOKUP(A94,'Full BOQ Summary'!A:B,2,FALSE)</f>
        <v>WinCCOA License</v>
      </c>
      <c r="C94" t="str">
        <f>'WinCC OA Licenses'!A8</f>
        <v>Siemens OA Tool</v>
      </c>
      <c r="D94" t="str">
        <f>'WinCC OA Licenses'!B8</f>
        <v>WinCC OA Licenses</v>
      </c>
      <c r="E94" t="str">
        <f>'WinCC OA Licenses'!C8</f>
        <v>6AV6355-1AA47-7EF0</v>
      </c>
      <c r="F94">
        <f>'WinCC OA Licenses'!D8</f>
        <v>2</v>
      </c>
      <c r="G94" s="2" t="str">
        <f>'WinCC OA Licenses'!E8</f>
        <v>WinCC OA - Redundancy</v>
      </c>
      <c r="H94" s="3">
        <f>'WinCC OA Licenses'!F8</f>
        <v>53800</v>
      </c>
      <c r="I94" s="3">
        <f>'WinCC OA Licenses'!G8</f>
        <v>107600</v>
      </c>
      <c r="J94" s="20">
        <f>H94/Setup!$B$1</f>
        <v>2690</v>
      </c>
      <c r="K94" s="20">
        <f>I94/Setup!$B$1</f>
        <v>5380</v>
      </c>
      <c r="L94" s="20">
        <f>FV(Setup!$B$2,Setup!$B$3, ,'Full BOQ'!J94*-1)</f>
        <v>2743.8</v>
      </c>
      <c r="M94" s="20">
        <f>FV(Setup!$B$2,Setup!$B$3, ,'Full BOQ'!K94*-1)</f>
        <v>5487.6</v>
      </c>
    </row>
    <row r="95" spans="1:13" x14ac:dyDescent="0.25">
      <c r="A95">
        <v>7</v>
      </c>
      <c r="B95" t="str">
        <f>VLOOKUP(A95,'Full BOQ Summary'!A:B,2,FALSE)</f>
        <v>WinCCOA License</v>
      </c>
      <c r="C95" t="str">
        <f>'WinCC OA Licenses'!A9</f>
        <v>Siemens OA Tool</v>
      </c>
      <c r="D95" t="str">
        <f>'WinCC OA Licenses'!B9</f>
        <v>WinCC OA Licenses</v>
      </c>
      <c r="E95" t="str">
        <f>'WinCC OA Licenses'!C9</f>
        <v>6AV6355-1AA47-7CB0</v>
      </c>
      <c r="F95">
        <f>'WinCC OA Licenses'!D9</f>
        <v>8</v>
      </c>
      <c r="G95" s="2" t="str">
        <f>'WinCC OA Licenses'!E9</f>
        <v>WinCC OA - 1 Desktop UI REDU</v>
      </c>
      <c r="H95" s="3">
        <f>'WinCC OA Licenses'!F9</f>
        <v>26900</v>
      </c>
      <c r="I95" s="3">
        <f>'WinCC OA Licenses'!G9</f>
        <v>215200</v>
      </c>
      <c r="J95" s="20">
        <f>H95/Setup!$B$1</f>
        <v>1345</v>
      </c>
      <c r="K95" s="20">
        <f>I95/Setup!$B$1</f>
        <v>10760</v>
      </c>
      <c r="L95" s="20">
        <f>FV(Setup!$B$2,Setup!$B$3, ,'Full BOQ'!J95*-1)</f>
        <v>1371.9</v>
      </c>
      <c r="M95" s="20">
        <f>FV(Setup!$B$2,Setup!$B$3, ,'Full BOQ'!K95*-1)</f>
        <v>10975.2</v>
      </c>
    </row>
    <row r="96" spans="1:13" x14ac:dyDescent="0.25">
      <c r="A96">
        <v>7</v>
      </c>
      <c r="B96" t="str">
        <f>VLOOKUP(A96,'Full BOQ Summary'!A:B,2,FALSE)</f>
        <v>WinCCOA License</v>
      </c>
      <c r="C96" t="str">
        <f>'WinCC OA Licenses'!A10</f>
        <v>Siemens OA Tool</v>
      </c>
      <c r="D96" t="str">
        <f>'WinCC OA Licenses'!B10</f>
        <v>WinCC OA Licenses</v>
      </c>
      <c r="E96" t="str">
        <f>'WinCC OA Licenses'!C10</f>
        <v>6AV6355-1AA47-7CM0</v>
      </c>
      <c r="F96">
        <f>'WinCC OA Licenses'!D10</f>
        <v>2</v>
      </c>
      <c r="G96" s="2" t="str">
        <f>'WinCC OA Licenses'!E10</f>
        <v>WinCC OA - 1 Dashboard REDU</v>
      </c>
      <c r="H96" s="3">
        <f>'WinCC OA Licenses'!F10</f>
        <v>10400</v>
      </c>
      <c r="I96" s="3">
        <f>'WinCC OA Licenses'!G10</f>
        <v>20800</v>
      </c>
      <c r="J96" s="20">
        <f>H96/Setup!$B$1</f>
        <v>520</v>
      </c>
      <c r="K96" s="20">
        <f>I96/Setup!$B$1</f>
        <v>1040</v>
      </c>
      <c r="L96" s="20">
        <f>FV(Setup!$B$2,Setup!$B$3, ,'Full BOQ'!J96*-1)</f>
        <v>530.4</v>
      </c>
      <c r="M96" s="20">
        <f>FV(Setup!$B$2,Setup!$B$3, ,'Full BOQ'!K96*-1)</f>
        <v>1060.8</v>
      </c>
    </row>
    <row r="97" spans="1:13" x14ac:dyDescent="0.25">
      <c r="A97">
        <v>7</v>
      </c>
      <c r="B97" t="str">
        <f>VLOOKUP(A97,'Full BOQ Summary'!A:B,2,FALSE)</f>
        <v>WinCCOA License</v>
      </c>
      <c r="C97" t="str">
        <f>'WinCC OA Licenses'!A11</f>
        <v>Siemens OA Tool</v>
      </c>
      <c r="D97" t="str">
        <f>'WinCC OA Licenses'!B11</f>
        <v>WinCC OA Licenses</v>
      </c>
      <c r="E97" t="str">
        <f>'WinCC OA Licenses'!C11</f>
        <v>6AV6355-1AA47-7CK0</v>
      </c>
      <c r="F97">
        <f>'WinCC OA Licenses'!D11</f>
        <v>2</v>
      </c>
      <c r="G97" s="2" t="str">
        <f>'WinCC OA Licenses'!E11</f>
        <v>WinCC OA - 1 Mobile Dashboard REDU</v>
      </c>
      <c r="H97" s="3">
        <f>'WinCC OA Licenses'!F11</f>
        <v>2610</v>
      </c>
      <c r="I97" s="3">
        <f>'WinCC OA Licenses'!G11</f>
        <v>5220</v>
      </c>
      <c r="J97" s="20">
        <f>H97/Setup!$B$1</f>
        <v>130.5</v>
      </c>
      <c r="K97" s="20">
        <f>I97/Setup!$B$1</f>
        <v>261</v>
      </c>
      <c r="L97" s="20">
        <f>FV(Setup!$B$2,Setup!$B$3, ,'Full BOQ'!J97*-1)</f>
        <v>133.11000000000001</v>
      </c>
      <c r="M97" s="20">
        <f>FV(Setup!$B$2,Setup!$B$3, ,'Full BOQ'!K97*-1)</f>
        <v>266.22000000000003</v>
      </c>
    </row>
    <row r="98" spans="1:13" x14ac:dyDescent="0.25">
      <c r="A98">
        <v>7</v>
      </c>
      <c r="B98" t="str">
        <f>VLOOKUP(A98,'Full BOQ Summary'!A:B,2,FALSE)</f>
        <v>WinCCOA License</v>
      </c>
      <c r="C98" t="str">
        <f>'WinCC OA Licenses'!A12</f>
        <v>Siemens OA Tool</v>
      </c>
      <c r="D98" t="str">
        <f>'WinCC OA Licenses'!B12</f>
        <v>WinCC OA Licenses</v>
      </c>
      <c r="E98" t="str">
        <f>'WinCC OA Licenses'!C12</f>
        <v>6AV6355-1AA47-7CF0</v>
      </c>
      <c r="F98">
        <f>'WinCC OA Licenses'!D12</f>
        <v>2</v>
      </c>
      <c r="G98" s="2" t="str">
        <f>'WinCC OA Licenses'!E12</f>
        <v>WinCC OA - 1 Mobile UI REDU</v>
      </c>
      <c r="H98" s="3">
        <f>'WinCC OA Licenses'!F12</f>
        <v>6730</v>
      </c>
      <c r="I98" s="3">
        <f>'WinCC OA Licenses'!G12</f>
        <v>13460</v>
      </c>
      <c r="J98" s="20">
        <f>H98/Setup!$B$1</f>
        <v>336.5</v>
      </c>
      <c r="K98" s="20">
        <f>I98/Setup!$B$1</f>
        <v>673</v>
      </c>
      <c r="L98" s="20">
        <f>FV(Setup!$B$2,Setup!$B$3, ,'Full BOQ'!J98*-1)</f>
        <v>343.23</v>
      </c>
      <c r="M98" s="20">
        <f>FV(Setup!$B$2,Setup!$B$3, ,'Full BOQ'!K98*-1)</f>
        <v>686.46</v>
      </c>
    </row>
    <row r="99" spans="1:13" x14ac:dyDescent="0.25">
      <c r="A99">
        <v>7</v>
      </c>
      <c r="B99" t="str">
        <f>VLOOKUP(A99,'Full BOQ Summary'!A:B,2,FALSE)</f>
        <v>WinCCOA License</v>
      </c>
      <c r="C99" t="str">
        <f>'WinCC OA Licenses'!A13</f>
        <v>Siemens OA Tool</v>
      </c>
      <c r="D99" t="str">
        <f>'WinCC OA Licenses'!B13</f>
        <v>WinCC OA Licenses</v>
      </c>
      <c r="E99" t="str">
        <f>'WinCC OA Licenses'!C13</f>
        <v>6AV6355-1AA47-7CH1</v>
      </c>
      <c r="F99">
        <f>'WinCC OA Licenses'!D13</f>
        <v>2</v>
      </c>
      <c r="G99" s="2" t="str">
        <f>'WinCC OA Licenses'!E13</f>
        <v>WinCC OA - Para Standard REDU</v>
      </c>
      <c r="H99" s="3">
        <f>'WinCC OA Licenses'!F13</f>
        <v>53800</v>
      </c>
      <c r="I99" s="3">
        <f>'WinCC OA Licenses'!G13</f>
        <v>107600</v>
      </c>
      <c r="J99" s="20">
        <f>H99/Setup!$B$1</f>
        <v>2690</v>
      </c>
      <c r="K99" s="20">
        <f>I99/Setup!$B$1</f>
        <v>5380</v>
      </c>
      <c r="L99" s="20">
        <f>FV(Setup!$B$2,Setup!$B$3, ,'Full BOQ'!J99*-1)</f>
        <v>2743.8</v>
      </c>
      <c r="M99" s="20">
        <f>FV(Setup!$B$2,Setup!$B$3, ,'Full BOQ'!K99*-1)</f>
        <v>5487.6</v>
      </c>
    </row>
    <row r="100" spans="1:13" x14ac:dyDescent="0.25">
      <c r="A100">
        <v>7</v>
      </c>
      <c r="B100" t="str">
        <f>VLOOKUP(A100,'Full BOQ Summary'!A:B,2,FALSE)</f>
        <v>WinCCOA License</v>
      </c>
      <c r="C100" t="str">
        <f>'WinCC OA Licenses'!A14</f>
        <v>Siemens OA Tool</v>
      </c>
      <c r="D100" t="str">
        <f>'WinCC OA Licenses'!B14</f>
        <v>WinCC OA Licenses</v>
      </c>
      <c r="E100" t="str">
        <f>'WinCC OA Licenses'!C14</f>
        <v>6AV6355-1AA47-7DC1</v>
      </c>
      <c r="F100">
        <f>'WinCC OA Licenses'!D14</f>
        <v>2</v>
      </c>
      <c r="G100" s="2" t="str">
        <f>'WinCC OA Licenses'!E14</f>
        <v>WinCC OA - Driver IEC 104</v>
      </c>
      <c r="H100" s="3">
        <f>'WinCC OA Licenses'!F14</f>
        <v>68400</v>
      </c>
      <c r="I100" s="3">
        <f>'WinCC OA Licenses'!G14</f>
        <v>136800</v>
      </c>
      <c r="J100" s="20">
        <f>H100/Setup!$B$1</f>
        <v>3420</v>
      </c>
      <c r="K100" s="20">
        <f>I100/Setup!$B$1</f>
        <v>6840</v>
      </c>
      <c r="L100" s="20">
        <f>FV(Setup!$B$2,Setup!$B$3, ,'Full BOQ'!J100*-1)</f>
        <v>3488.4</v>
      </c>
      <c r="M100" s="20">
        <f>FV(Setup!$B$2,Setup!$B$3, ,'Full BOQ'!K100*-1)</f>
        <v>6976.8</v>
      </c>
    </row>
    <row r="101" spans="1:13" x14ac:dyDescent="0.25">
      <c r="A101">
        <v>7</v>
      </c>
      <c r="B101" t="str">
        <f>VLOOKUP(A101,'Full BOQ Summary'!A:B,2,FALSE)</f>
        <v>WinCCOA License</v>
      </c>
      <c r="C101" t="str">
        <f>'WinCC OA Licenses'!A15</f>
        <v>Siemens OA Tool</v>
      </c>
      <c r="D101" t="str">
        <f>'WinCC OA Licenses'!B15</f>
        <v>WinCC OA Licenses</v>
      </c>
      <c r="E101" t="str">
        <f>'WinCC OA Licenses'!C15</f>
        <v>6AV6355-1AA47-7DK2</v>
      </c>
      <c r="F101">
        <f>'WinCC OA Licenses'!D15</f>
        <v>2</v>
      </c>
      <c r="G101" s="2" t="str">
        <f>'WinCC OA Licenses'!E15</f>
        <v>WinCC OA - Driver MQTT Client</v>
      </c>
      <c r="H101" s="3">
        <f>'WinCC OA Licenses'!F15</f>
        <v>22600</v>
      </c>
      <c r="I101" s="3">
        <f>'WinCC OA Licenses'!G15</f>
        <v>45200</v>
      </c>
      <c r="J101" s="20">
        <f>H101/Setup!$B$1</f>
        <v>1130</v>
      </c>
      <c r="K101" s="20">
        <f>I101/Setup!$B$1</f>
        <v>2260</v>
      </c>
      <c r="L101" s="20">
        <f>FV(Setup!$B$2,Setup!$B$3, ,'Full BOQ'!J101*-1)</f>
        <v>1152.5999999999999</v>
      </c>
      <c r="M101" s="20">
        <f>FV(Setup!$B$2,Setup!$B$3, ,'Full BOQ'!K101*-1)</f>
        <v>2305.1999999999998</v>
      </c>
    </row>
    <row r="102" spans="1:13" x14ac:dyDescent="0.25">
      <c r="A102">
        <v>7</v>
      </c>
      <c r="B102" t="str">
        <f>VLOOKUP(A102,'Full BOQ Summary'!A:B,2,FALSE)</f>
        <v>WinCCOA License</v>
      </c>
      <c r="C102" t="str">
        <f>'WinCC OA Licenses'!A16</f>
        <v>Siemens OA Tool</v>
      </c>
      <c r="D102" t="str">
        <f>'WinCC OA Licenses'!B16</f>
        <v>WinCC OA Licenses</v>
      </c>
      <c r="E102" t="str">
        <f>'WinCC OA Licenses'!C16</f>
        <v>6AV6355-1AA47-7EK0</v>
      </c>
      <c r="F102">
        <f>'WinCC OA Licenses'!D16</f>
        <v>2</v>
      </c>
      <c r="G102" s="2" t="str">
        <f>'WinCC OA Licenses'!E16</f>
        <v>WinCC OA - OPC UA Server</v>
      </c>
      <c r="H102" s="3">
        <f>'WinCC OA Licenses'!F16</f>
        <v>40400</v>
      </c>
      <c r="I102" s="3">
        <f>'WinCC OA Licenses'!G16</f>
        <v>80800</v>
      </c>
      <c r="J102" s="20">
        <f>H102/Setup!$B$1</f>
        <v>2020</v>
      </c>
      <c r="K102" s="20">
        <f>I102/Setup!$B$1</f>
        <v>4040</v>
      </c>
      <c r="L102" s="20">
        <f>FV(Setup!$B$2,Setup!$B$3, ,'Full BOQ'!J102*-1)</f>
        <v>2060.4</v>
      </c>
      <c r="M102" s="20">
        <f>FV(Setup!$B$2,Setup!$B$3, ,'Full BOQ'!K102*-1)</f>
        <v>4120.8</v>
      </c>
    </row>
    <row r="103" spans="1:13" x14ac:dyDescent="0.25">
      <c r="A103">
        <v>7</v>
      </c>
      <c r="B103" t="str">
        <f>VLOOKUP(A103,'Full BOQ Summary'!A:B,2,FALSE)</f>
        <v>WinCCOA License</v>
      </c>
      <c r="C103" t="str">
        <f>'WinCC OA Licenses'!A17</f>
        <v>Siemens OA Tool</v>
      </c>
      <c r="D103" t="str">
        <f>'WinCC OA Licenses'!B17</f>
        <v>WinCC OA Licenses</v>
      </c>
      <c r="E103" t="str">
        <f>'WinCC OA Licenses'!C17</f>
        <v>6AV6355-1AA47-7EM5</v>
      </c>
      <c r="F103">
        <f>'WinCC OA Licenses'!D17</f>
        <v>2</v>
      </c>
      <c r="G103" s="2" t="str">
        <f>'WinCC OA Licenses'!E17</f>
        <v>WinCC OA - Report 1 REDU</v>
      </c>
      <c r="H103" s="3">
        <f>'WinCC OA Licenses'!F17</f>
        <v>26900</v>
      </c>
      <c r="I103" s="3">
        <f>'WinCC OA Licenses'!G17</f>
        <v>53800</v>
      </c>
      <c r="J103" s="20">
        <f>H103/Setup!$B$1</f>
        <v>1345</v>
      </c>
      <c r="K103" s="20">
        <f>I103/Setup!$B$1</f>
        <v>2690</v>
      </c>
      <c r="L103" s="20">
        <f>FV(Setup!$B$2,Setup!$B$3, ,'Full BOQ'!J103*-1)</f>
        <v>1371.9</v>
      </c>
      <c r="M103" s="20">
        <f>FV(Setup!$B$2,Setup!$B$3, ,'Full BOQ'!K103*-1)</f>
        <v>2743.8</v>
      </c>
    </row>
    <row r="104" spans="1:13" x14ac:dyDescent="0.25">
      <c r="A104">
        <v>7</v>
      </c>
      <c r="B104" t="str">
        <f>VLOOKUP(A104,'Full BOQ Summary'!A:B,2,FALSE)</f>
        <v>WinCCOA License</v>
      </c>
      <c r="C104" t="str">
        <f>'WinCC OA Licenses'!A18</f>
        <v>Siemens OA Tool</v>
      </c>
      <c r="D104" t="str">
        <f>'WinCC OA Licenses'!B18</f>
        <v>WinCC OA Licenses</v>
      </c>
      <c r="E104" t="str">
        <f>'WinCC OA Licenses'!C18</f>
        <v>6AV6355-1DA00-0BA0</v>
      </c>
      <c r="F104">
        <f>'WinCC OA Licenses'!D18</f>
        <v>2</v>
      </c>
      <c r="G104" s="2" t="str">
        <f>'WinCC OA Licenses'!E18</f>
        <v>WinCC OA - Server Basic SUS</v>
      </c>
      <c r="H104" s="3">
        <f>'WinCC OA Licenses'!F18</f>
        <v>2430</v>
      </c>
      <c r="I104" s="3">
        <f>'WinCC OA Licenses'!G18</f>
        <v>4860</v>
      </c>
      <c r="J104" s="20">
        <f>H104/Setup!$B$1</f>
        <v>121.5</v>
      </c>
      <c r="K104" s="20">
        <f>I104/Setup!$B$1</f>
        <v>243</v>
      </c>
      <c r="L104" s="20">
        <f>FV(Setup!$B$2,Setup!$B$3, ,'Full BOQ'!J104*-1)</f>
        <v>123.93</v>
      </c>
      <c r="M104" s="20">
        <f>FV(Setup!$B$2,Setup!$B$3, ,'Full BOQ'!K104*-1)</f>
        <v>247.86</v>
      </c>
    </row>
    <row r="105" spans="1:13" x14ac:dyDescent="0.25">
      <c r="A105">
        <v>7</v>
      </c>
      <c r="B105" t="str">
        <f>VLOOKUP(A105,'Full BOQ Summary'!A:B,2,FALSE)</f>
        <v>WinCCOA License</v>
      </c>
      <c r="C105" t="str">
        <f>'WinCC OA Licenses'!A19</f>
        <v>Siemens OA Tool</v>
      </c>
      <c r="D105" t="str">
        <f>'WinCC OA Licenses'!B19</f>
        <v>WinCC OA Licenses</v>
      </c>
      <c r="E105" t="str">
        <f>'WinCC OA Licenses'!C19</f>
        <v>6AV6355-1DA00-0BC1</v>
      </c>
      <c r="F105">
        <f>'WinCC OA Licenses'!D19</f>
        <v>2</v>
      </c>
      <c r="G105" s="2" t="str">
        <f>'WinCC OA Licenses'!E19</f>
        <v>WinCC OA - 200k PowerTags SUS</v>
      </c>
      <c r="H105" s="3">
        <f>'WinCC OA Licenses'!F19</f>
        <v>53200</v>
      </c>
      <c r="I105" s="3">
        <f>'WinCC OA Licenses'!G19</f>
        <v>106400</v>
      </c>
      <c r="J105" s="20">
        <f>H105/Setup!$B$1</f>
        <v>2660</v>
      </c>
      <c r="K105" s="20">
        <f>I105/Setup!$B$1</f>
        <v>5320</v>
      </c>
      <c r="L105" s="20">
        <f>FV(Setup!$B$2,Setup!$B$3, ,'Full BOQ'!J105*-1)</f>
        <v>2713.2000000000003</v>
      </c>
      <c r="M105" s="20">
        <f>FV(Setup!$B$2,Setup!$B$3, ,'Full BOQ'!K105*-1)</f>
        <v>5426.4000000000005</v>
      </c>
    </row>
    <row r="106" spans="1:13" x14ac:dyDescent="0.25">
      <c r="A106">
        <v>7</v>
      </c>
      <c r="B106" t="str">
        <f>VLOOKUP(A106,'Full BOQ Summary'!A:B,2,FALSE)</f>
        <v>WinCCOA License</v>
      </c>
      <c r="C106" t="str">
        <f>'WinCC OA Licenses'!A20</f>
        <v>Siemens OA Tool</v>
      </c>
      <c r="D106" t="str">
        <f>'WinCC OA Licenses'!B20</f>
        <v>WinCC OA Licenses</v>
      </c>
      <c r="E106" t="str">
        <f>'WinCC OA Licenses'!C20</f>
        <v>6AV6355-1DA00-0EF0</v>
      </c>
      <c r="F106">
        <f>'WinCC OA Licenses'!D20</f>
        <v>2</v>
      </c>
      <c r="G106" s="2" t="str">
        <f>'WinCC OA Licenses'!E20</f>
        <v>WinCC OA - Redundancy SUS</v>
      </c>
      <c r="H106" s="3">
        <f>'WinCC OA Licenses'!F20</f>
        <v>4830</v>
      </c>
      <c r="I106" s="3">
        <f>'WinCC OA Licenses'!G20</f>
        <v>9660</v>
      </c>
      <c r="J106" s="20">
        <f>H106/Setup!$B$1</f>
        <v>241.5</v>
      </c>
      <c r="K106" s="20">
        <f>I106/Setup!$B$1</f>
        <v>483</v>
      </c>
      <c r="L106" s="20">
        <f>FV(Setup!$B$2,Setup!$B$3, ,'Full BOQ'!J106*-1)</f>
        <v>246.33</v>
      </c>
      <c r="M106" s="20">
        <f>FV(Setup!$B$2,Setup!$B$3, ,'Full BOQ'!K106*-1)</f>
        <v>492.66</v>
      </c>
    </row>
    <row r="107" spans="1:13" x14ac:dyDescent="0.25">
      <c r="A107">
        <v>7</v>
      </c>
      <c r="B107" t="str">
        <f>VLOOKUP(A107,'Full BOQ Summary'!A:B,2,FALSE)</f>
        <v>WinCCOA License</v>
      </c>
      <c r="C107" t="str">
        <f>'WinCC OA Licenses'!A21</f>
        <v>Siemens OA Tool</v>
      </c>
      <c r="D107" t="str">
        <f>'WinCC OA Licenses'!B21</f>
        <v>WinCC OA Licenses</v>
      </c>
      <c r="E107" t="str">
        <f>'WinCC OA Licenses'!C21</f>
        <v>6AV6355-1DA00-0CB0</v>
      </c>
      <c r="F107">
        <f>'WinCC OA Licenses'!D21</f>
        <v>8</v>
      </c>
      <c r="G107" s="2" t="str">
        <f>'WinCC OA Licenses'!E21</f>
        <v>WinCC OA - 1 Desktop UI REDU SUS</v>
      </c>
      <c r="H107" s="3">
        <f>'WinCC OA Licenses'!F21</f>
        <v>2430</v>
      </c>
      <c r="I107" s="3">
        <f>'WinCC OA Licenses'!G21</f>
        <v>19440</v>
      </c>
      <c r="J107" s="20">
        <f>H107/Setup!$B$1</f>
        <v>121.5</v>
      </c>
      <c r="K107" s="20">
        <f>I107/Setup!$B$1</f>
        <v>972</v>
      </c>
      <c r="L107" s="20">
        <f>FV(Setup!$B$2,Setup!$B$3, ,'Full BOQ'!J107*-1)</f>
        <v>123.93</v>
      </c>
      <c r="M107" s="20">
        <f>FV(Setup!$B$2,Setup!$B$3, ,'Full BOQ'!K107*-1)</f>
        <v>991.44</v>
      </c>
    </row>
    <row r="108" spans="1:13" x14ac:dyDescent="0.25">
      <c r="A108">
        <v>7</v>
      </c>
      <c r="B108" t="str">
        <f>VLOOKUP(A108,'Full BOQ Summary'!A:B,2,FALSE)</f>
        <v>WinCCOA License</v>
      </c>
      <c r="C108" t="str">
        <f>'WinCC OA Licenses'!A22</f>
        <v>Siemens OA Tool</v>
      </c>
      <c r="D108" t="str">
        <f>'WinCC OA Licenses'!B22</f>
        <v>WinCC OA Licenses</v>
      </c>
      <c r="E108" t="str">
        <f>'WinCC OA Licenses'!C22</f>
        <v>6AV6355-1DA00-0CM0</v>
      </c>
      <c r="F108">
        <f>'WinCC OA Licenses'!D22</f>
        <v>2</v>
      </c>
      <c r="G108" s="2" t="str">
        <f>'WinCC OA Licenses'!E22</f>
        <v>WinCC OA - 1 Dashboard REDU SUS</v>
      </c>
      <c r="H108" s="3">
        <f>'WinCC OA Licenses'!F22</f>
        <v>939</v>
      </c>
      <c r="I108" s="3">
        <f>'WinCC OA Licenses'!G22</f>
        <v>1878</v>
      </c>
      <c r="J108" s="20">
        <f>H108/Setup!$B$1</f>
        <v>46.95</v>
      </c>
      <c r="K108" s="20">
        <f>I108/Setup!$B$1</f>
        <v>93.9</v>
      </c>
      <c r="L108" s="20">
        <f>FV(Setup!$B$2,Setup!$B$3, ,'Full BOQ'!J108*-1)</f>
        <v>47.889000000000003</v>
      </c>
      <c r="M108" s="20">
        <f>FV(Setup!$B$2,Setup!$B$3, ,'Full BOQ'!K108*-1)</f>
        <v>95.778000000000006</v>
      </c>
    </row>
    <row r="109" spans="1:13" x14ac:dyDescent="0.25">
      <c r="A109">
        <v>7</v>
      </c>
      <c r="B109" t="str">
        <f>VLOOKUP(A109,'Full BOQ Summary'!A:B,2,FALSE)</f>
        <v>WinCCOA License</v>
      </c>
      <c r="C109" t="str">
        <f>'WinCC OA Licenses'!A23</f>
        <v>Siemens OA Tool</v>
      </c>
      <c r="D109" t="str">
        <f>'WinCC OA Licenses'!B23</f>
        <v>WinCC OA Licenses</v>
      </c>
      <c r="E109" t="str">
        <f>'WinCC OA Licenses'!C23</f>
        <v>6AV6355-1DA00-0CK0</v>
      </c>
      <c r="F109">
        <f>'WinCC OA Licenses'!D23</f>
        <v>2</v>
      </c>
      <c r="G109" s="2" t="str">
        <f>'WinCC OA Licenses'!E23</f>
        <v>WinCC OA - 1 Mobile Dashboard REDU SUS</v>
      </c>
      <c r="H109" s="3">
        <f>'WinCC OA Licenses'!F23</f>
        <v>235</v>
      </c>
      <c r="I109" s="3">
        <f>'WinCC OA Licenses'!G23</f>
        <v>470</v>
      </c>
      <c r="J109" s="20">
        <f>H109/Setup!$B$1</f>
        <v>11.75</v>
      </c>
      <c r="K109" s="20">
        <f>I109/Setup!$B$1</f>
        <v>23.5</v>
      </c>
      <c r="L109" s="20">
        <f>FV(Setup!$B$2,Setup!$B$3, ,'Full BOQ'!J109*-1)</f>
        <v>11.984999999999999</v>
      </c>
      <c r="M109" s="20">
        <f>FV(Setup!$B$2,Setup!$B$3, ,'Full BOQ'!K109*-1)</f>
        <v>23.97</v>
      </c>
    </row>
    <row r="110" spans="1:13" x14ac:dyDescent="0.25">
      <c r="A110">
        <v>7</v>
      </c>
      <c r="B110" t="str">
        <f>VLOOKUP(A110,'Full BOQ Summary'!A:B,2,FALSE)</f>
        <v>WinCCOA License</v>
      </c>
      <c r="C110" t="str">
        <f>'WinCC OA Licenses'!A24</f>
        <v>Siemens OA Tool</v>
      </c>
      <c r="D110" t="str">
        <f>'WinCC OA Licenses'!B24</f>
        <v>WinCC OA Licenses</v>
      </c>
      <c r="E110" t="str">
        <f>'WinCC OA Licenses'!C24</f>
        <v>6AV6355-1DA00-0CF0</v>
      </c>
      <c r="F110">
        <f>'WinCC OA Licenses'!D24</f>
        <v>2</v>
      </c>
      <c r="G110" s="2" t="str">
        <f>'WinCC OA Licenses'!E24</f>
        <v>WinCC OA - 1 Mobile UI REDU SUS</v>
      </c>
      <c r="H110" s="3">
        <f>'WinCC OA Licenses'!F24</f>
        <v>601</v>
      </c>
      <c r="I110" s="3">
        <f>'WinCC OA Licenses'!G24</f>
        <v>1202</v>
      </c>
      <c r="J110" s="20">
        <f>H110/Setup!$B$1</f>
        <v>30.05</v>
      </c>
      <c r="K110" s="20">
        <f>I110/Setup!$B$1</f>
        <v>60.1</v>
      </c>
      <c r="L110" s="20">
        <f>FV(Setup!$B$2,Setup!$B$3, ,'Full BOQ'!J110*-1)</f>
        <v>30.651</v>
      </c>
      <c r="M110" s="20">
        <f>FV(Setup!$B$2,Setup!$B$3, ,'Full BOQ'!K110*-1)</f>
        <v>61.302</v>
      </c>
    </row>
    <row r="111" spans="1:13" x14ac:dyDescent="0.25">
      <c r="A111">
        <v>7</v>
      </c>
      <c r="B111" t="str">
        <f>VLOOKUP(A111,'Full BOQ Summary'!A:B,2,FALSE)</f>
        <v>WinCCOA License</v>
      </c>
      <c r="C111" t="str">
        <f>'WinCC OA Licenses'!A25</f>
        <v>Siemens OA Tool</v>
      </c>
      <c r="D111" t="str">
        <f>'WinCC OA Licenses'!B25</f>
        <v>WinCC OA Licenses</v>
      </c>
      <c r="E111" t="str">
        <f>'WinCC OA Licenses'!C25</f>
        <v>6AV6355-1DA00-0CH1</v>
      </c>
      <c r="F111">
        <f>'WinCC OA Licenses'!D25</f>
        <v>2</v>
      </c>
      <c r="G111" s="2" t="str">
        <f>'WinCC OA Licenses'!E25</f>
        <v>WinCC OA - Para Standard REDU SUS</v>
      </c>
      <c r="H111" s="3">
        <f>'WinCC OA Licenses'!F25</f>
        <v>4830</v>
      </c>
      <c r="I111" s="3">
        <f>'WinCC OA Licenses'!G25</f>
        <v>9660</v>
      </c>
      <c r="J111" s="20">
        <f>H111/Setup!$B$1</f>
        <v>241.5</v>
      </c>
      <c r="K111" s="20">
        <f>I111/Setup!$B$1</f>
        <v>483</v>
      </c>
      <c r="L111" s="20">
        <f>FV(Setup!$B$2,Setup!$B$3, ,'Full BOQ'!J111*-1)</f>
        <v>246.33</v>
      </c>
      <c r="M111" s="20">
        <f>FV(Setup!$B$2,Setup!$B$3, ,'Full BOQ'!K111*-1)</f>
        <v>492.66</v>
      </c>
    </row>
    <row r="112" spans="1:13" x14ac:dyDescent="0.25">
      <c r="A112">
        <v>7</v>
      </c>
      <c r="B112" t="str">
        <f>VLOOKUP(A112,'Full BOQ Summary'!A:B,2,FALSE)</f>
        <v>WinCCOA License</v>
      </c>
      <c r="C112" t="str">
        <f>'WinCC OA Licenses'!A26</f>
        <v>Siemens OA Tool</v>
      </c>
      <c r="D112" t="str">
        <f>'WinCC OA Licenses'!B26</f>
        <v>WinCC OA Licenses</v>
      </c>
      <c r="E112" t="str">
        <f>'WinCC OA Licenses'!C26</f>
        <v>6AV6355-1DA00-0DC1</v>
      </c>
      <c r="F112">
        <f>'WinCC OA Licenses'!D26</f>
        <v>2</v>
      </c>
      <c r="G112" s="2" t="str">
        <f>'WinCC OA Licenses'!E26</f>
        <v>WinCC OA - Driver IEC 104 SUS</v>
      </c>
      <c r="H112" s="3">
        <f>'WinCC OA Licenses'!F26</f>
        <v>6160</v>
      </c>
      <c r="I112" s="3">
        <f>'WinCC OA Licenses'!G26</f>
        <v>12320</v>
      </c>
      <c r="J112" s="20">
        <f>H112/Setup!$B$1</f>
        <v>308</v>
      </c>
      <c r="K112" s="20">
        <f>I112/Setup!$B$1</f>
        <v>616</v>
      </c>
      <c r="L112" s="20">
        <f>FV(Setup!$B$2,Setup!$B$3, ,'Full BOQ'!J112*-1)</f>
        <v>314.16000000000003</v>
      </c>
      <c r="M112" s="20">
        <f>FV(Setup!$B$2,Setup!$B$3, ,'Full BOQ'!K112*-1)</f>
        <v>628.32000000000005</v>
      </c>
    </row>
    <row r="113" spans="1:13" x14ac:dyDescent="0.25">
      <c r="A113">
        <v>7</v>
      </c>
      <c r="B113" t="str">
        <f>VLOOKUP(A113,'Full BOQ Summary'!A:B,2,FALSE)</f>
        <v>WinCCOA License</v>
      </c>
      <c r="C113" t="str">
        <f>'WinCC OA Licenses'!A27</f>
        <v>Siemens OA Tool</v>
      </c>
      <c r="D113" t="str">
        <f>'WinCC OA Licenses'!B27</f>
        <v>WinCC OA Licenses</v>
      </c>
      <c r="E113" t="str">
        <f>'WinCC OA Licenses'!C27</f>
        <v>6AV6355-1DA00-0DK2</v>
      </c>
      <c r="F113">
        <f>'WinCC OA Licenses'!D27</f>
        <v>2</v>
      </c>
      <c r="G113" s="2" t="str">
        <f>'WinCC OA Licenses'!E27</f>
        <v>WinCC OA - Driver MQTT Client SUS</v>
      </c>
      <c r="H113" s="3">
        <f>'WinCC OA Licenses'!F27</f>
        <v>2040</v>
      </c>
      <c r="I113" s="3">
        <f>'WinCC OA Licenses'!G27</f>
        <v>4080</v>
      </c>
      <c r="J113" s="20">
        <f>H113/Setup!$B$1</f>
        <v>102</v>
      </c>
      <c r="K113" s="20">
        <f>I113/Setup!$B$1</f>
        <v>204</v>
      </c>
      <c r="L113" s="20">
        <f>FV(Setup!$B$2,Setup!$B$3, ,'Full BOQ'!J113*-1)</f>
        <v>104.04</v>
      </c>
      <c r="M113" s="20">
        <f>FV(Setup!$B$2,Setup!$B$3, ,'Full BOQ'!K113*-1)</f>
        <v>208.08</v>
      </c>
    </row>
    <row r="114" spans="1:13" x14ac:dyDescent="0.25">
      <c r="A114">
        <v>7</v>
      </c>
      <c r="B114" t="str">
        <f>VLOOKUP(A114,'Full BOQ Summary'!A:B,2,FALSE)</f>
        <v>WinCCOA License</v>
      </c>
      <c r="C114" t="str">
        <f>'WinCC OA Licenses'!A28</f>
        <v>Siemens OA Tool</v>
      </c>
      <c r="D114" t="str">
        <f>'WinCC OA Licenses'!B28</f>
        <v>WinCC OA Licenses</v>
      </c>
      <c r="E114" t="str">
        <f>'WinCC OA Licenses'!C28</f>
        <v>6AV6355-1DA00-0EK0</v>
      </c>
      <c r="F114">
        <f>'WinCC OA Licenses'!D28</f>
        <v>2</v>
      </c>
      <c r="G114" s="2" t="str">
        <f>'WinCC OA Licenses'!E28</f>
        <v>WinCC OA - OPC UA Server SUS</v>
      </c>
      <c r="H114" s="3">
        <f>'WinCC OA Licenses'!F28</f>
        <v>3620</v>
      </c>
      <c r="I114" s="3">
        <f>'WinCC OA Licenses'!G28</f>
        <v>7240</v>
      </c>
      <c r="J114" s="20">
        <f>H114/Setup!$B$1</f>
        <v>181</v>
      </c>
      <c r="K114" s="20">
        <f>I114/Setup!$B$1</f>
        <v>362</v>
      </c>
      <c r="L114" s="20">
        <f>FV(Setup!$B$2,Setup!$B$3, ,'Full BOQ'!J114*-1)</f>
        <v>184.62</v>
      </c>
      <c r="M114" s="20">
        <f>FV(Setup!$B$2,Setup!$B$3, ,'Full BOQ'!K114*-1)</f>
        <v>369.24</v>
      </c>
    </row>
    <row r="115" spans="1:13" x14ac:dyDescent="0.25">
      <c r="A115">
        <v>7</v>
      </c>
      <c r="B115" t="str">
        <f>VLOOKUP(A115,'Full BOQ Summary'!A:B,2,FALSE)</f>
        <v>WinCCOA License</v>
      </c>
      <c r="C115" t="str">
        <f>'WinCC OA Licenses'!A29</f>
        <v>Siemens OA Tool</v>
      </c>
      <c r="D115" t="str">
        <f>'WinCC OA Licenses'!B29</f>
        <v>WinCC OA Licenses</v>
      </c>
      <c r="E115" t="str">
        <f>'WinCC OA Licenses'!C29</f>
        <v>6AV6355-1DA00-0EM5</v>
      </c>
      <c r="F115">
        <f>'WinCC OA Licenses'!D29</f>
        <v>2</v>
      </c>
      <c r="G115" s="2" t="str">
        <f>'WinCC OA Licenses'!E29</f>
        <v>WinCC OA - Report 1 REDU SUS</v>
      </c>
      <c r="H115" s="3">
        <f>'WinCC OA Licenses'!F29</f>
        <v>2430</v>
      </c>
      <c r="I115" s="3">
        <f>'WinCC OA Licenses'!G29</f>
        <v>4860</v>
      </c>
      <c r="J115" s="20">
        <f>H115/Setup!$B$1</f>
        <v>121.5</v>
      </c>
      <c r="K115" s="20">
        <f>I115/Setup!$B$1</f>
        <v>243</v>
      </c>
      <c r="L115" s="20">
        <f>FV(Setup!$B$2,Setup!$B$3, ,'Full BOQ'!J115*-1)</f>
        <v>123.93</v>
      </c>
      <c r="M115" s="20">
        <f>FV(Setup!$B$2,Setup!$B$3, ,'Full BOQ'!K115*-1)</f>
        <v>247.86</v>
      </c>
    </row>
    <row r="116" spans="1:13" x14ac:dyDescent="0.25">
      <c r="A116">
        <v>7</v>
      </c>
      <c r="B116" t="str">
        <f>VLOOKUP(A116,'Full BOQ Summary'!A:B,2,FALSE)</f>
        <v>WinCCOA License</v>
      </c>
      <c r="C116" t="str">
        <f>'WinCC OA Licenses'!A30</f>
        <v>Siemens OA Tool</v>
      </c>
      <c r="D116" t="str">
        <f>'WinCC OA Licenses'!B30</f>
        <v>WinCC OA Licenses</v>
      </c>
      <c r="E116" t="str">
        <f>'WinCC OA Licenses'!C30</f>
        <v>6AV6355-4BA00-0AB1</v>
      </c>
      <c r="F116">
        <f>'WinCC OA Licenses'!D30</f>
        <v>1</v>
      </c>
      <c r="G116" s="2" t="str">
        <f>'WinCC OA Licenses'!E30</f>
        <v>WinCC OA - Dongle Micro</v>
      </c>
      <c r="H116" s="3">
        <f>'WinCC OA Licenses'!F30</f>
        <v>4125</v>
      </c>
      <c r="I116" s="3">
        <f>'WinCC OA Licenses'!G30</f>
        <v>4125</v>
      </c>
      <c r="J116" s="20">
        <f>H116/Setup!$B$1</f>
        <v>206.25</v>
      </c>
      <c r="K116" s="20">
        <f>I116/Setup!$B$1</f>
        <v>206.25</v>
      </c>
      <c r="L116" s="20">
        <f>FV(Setup!$B$2,Setup!$B$3, ,'Full BOQ'!J116*-1)</f>
        <v>210.375</v>
      </c>
      <c r="M116" s="20">
        <f>FV(Setup!$B$2,Setup!$B$3, ,'Full BOQ'!K116*-1)</f>
        <v>210.375</v>
      </c>
    </row>
    <row r="117" spans="1:13" x14ac:dyDescent="0.25">
      <c r="A117">
        <v>7</v>
      </c>
      <c r="B117" t="str">
        <f>VLOOKUP(A117,'Full BOQ Summary'!A:B,2,FALSE)</f>
        <v>WinCCOA License</v>
      </c>
      <c r="C117" t="str">
        <f>'WinCC OA Licenses'!A31</f>
        <v>Siemens OA Tool</v>
      </c>
      <c r="D117" t="str">
        <f>'WinCC OA Licenses'!B31</f>
        <v>WinCC OA Licenses</v>
      </c>
      <c r="E117" t="str">
        <f>'WinCC OA Licenses'!C31</f>
        <v>6AV6355-1AA47-7CH2</v>
      </c>
      <c r="F117">
        <f>'WinCC OA Licenses'!D31</f>
        <v>1</v>
      </c>
      <c r="G117" s="2" t="str">
        <f>'WinCC OA Licenses'!E31</f>
        <v>WinCC OA - Para Remote</v>
      </c>
      <c r="H117" s="3">
        <f>'WinCC OA Licenses'!F31</f>
        <v>151000</v>
      </c>
      <c r="I117" s="3">
        <f>'WinCC OA Licenses'!G31</f>
        <v>151000</v>
      </c>
      <c r="J117" s="20">
        <f>H117/Setup!$B$1</f>
        <v>7550</v>
      </c>
      <c r="K117" s="20">
        <f>I117/Setup!$B$1</f>
        <v>7550</v>
      </c>
      <c r="L117" s="20">
        <f>FV(Setup!$B$2,Setup!$B$3, ,'Full BOQ'!J117*-1)</f>
        <v>7701</v>
      </c>
      <c r="M117" s="20">
        <f>FV(Setup!$B$2,Setup!$B$3, ,'Full BOQ'!K117*-1)</f>
        <v>7701</v>
      </c>
    </row>
    <row r="118" spans="1:13" x14ac:dyDescent="0.25">
      <c r="A118">
        <v>7</v>
      </c>
      <c r="B118" t="str">
        <f>VLOOKUP(A118,'Full BOQ Summary'!A:B,2,FALSE)</f>
        <v>WinCCOA License</v>
      </c>
      <c r="C118" t="str">
        <f>'WinCC OA Licenses'!A32</f>
        <v>Siemens OA Tool</v>
      </c>
      <c r="D118" t="str">
        <f>'WinCC OA Licenses'!B32</f>
        <v>WinCC OA Licenses</v>
      </c>
      <c r="E118" t="str">
        <f>'WinCC OA Licenses'!C32</f>
        <v>6AV6355-1DA00-0CH2</v>
      </c>
      <c r="F118">
        <f>'WinCC OA Licenses'!D32</f>
        <v>1</v>
      </c>
      <c r="G118" s="2" t="str">
        <f>'WinCC OA Licenses'!E32</f>
        <v>WinCC OA - Para Remote SUS</v>
      </c>
      <c r="H118" s="3">
        <f>'WinCC OA Licenses'!F32</f>
        <v>13600</v>
      </c>
      <c r="I118" s="3">
        <f>'WinCC OA Licenses'!G32</f>
        <v>13600</v>
      </c>
      <c r="J118" s="20">
        <f>H118/Setup!$B$1</f>
        <v>680</v>
      </c>
      <c r="K118" s="20">
        <f>I118/Setup!$B$1</f>
        <v>680</v>
      </c>
      <c r="L118" s="20">
        <f>FV(Setup!$B$2,Setup!$B$3, ,'Full BOQ'!J118*-1)</f>
        <v>693.6</v>
      </c>
      <c r="M118" s="20">
        <f>FV(Setup!$B$2,Setup!$B$3, ,'Full BOQ'!K118*-1)</f>
        <v>693.6</v>
      </c>
    </row>
    <row r="119" spans="1:13" x14ac:dyDescent="0.25">
      <c r="A119">
        <v>7</v>
      </c>
      <c r="B119" t="str">
        <f>VLOOKUP(A119,'Full BOQ Summary'!A:B,2,FALSE)</f>
        <v>WinCCOA License</v>
      </c>
      <c r="C119" t="str">
        <f>'WinCC OA Licenses'!A33</f>
        <v>Siemens OA Tool</v>
      </c>
      <c r="D119" t="str">
        <f>'WinCC OA Licenses'!B33</f>
        <v>WinCC OA Licenses</v>
      </c>
      <c r="E119">
        <f>'WinCC OA Licenses'!C33</f>
        <v>0</v>
      </c>
      <c r="F119">
        <f>'WinCC OA Licenses'!D33</f>
        <v>0</v>
      </c>
      <c r="G119" s="2">
        <f>'WinCC OA Licenses'!E33</f>
        <v>0</v>
      </c>
      <c r="H119" s="3">
        <f>'WinCC OA Licenses'!F33</f>
        <v>0</v>
      </c>
      <c r="I119" s="3">
        <f>'WinCC OA Licenses'!G33</f>
        <v>0</v>
      </c>
      <c r="J119" s="20">
        <f>H119/Setup!$B$1</f>
        <v>0</v>
      </c>
      <c r="K119" s="20">
        <f>I119/Setup!$B$1</f>
        <v>0</v>
      </c>
      <c r="L119" s="20">
        <f>FV(Setup!$B$2,Setup!$B$3, ,'Full BOQ'!J119*-1)</f>
        <v>0</v>
      </c>
      <c r="M119" s="20">
        <f>FV(Setup!$B$2,Setup!$B$3, ,'Full BOQ'!K119*-1)</f>
        <v>0</v>
      </c>
    </row>
    <row r="120" spans="1:13" x14ac:dyDescent="0.25">
      <c r="A120">
        <v>7</v>
      </c>
      <c r="B120" t="str">
        <f>VLOOKUP(A120,'Full BOQ Summary'!A:B,2,FALSE)</f>
        <v>WinCCOA License</v>
      </c>
      <c r="C120" t="str">
        <f>'WinCC OA Licenses'!A34</f>
        <v>Siemens OA Tool</v>
      </c>
      <c r="D120" t="str">
        <f>'WinCC OA Licenses'!B34</f>
        <v>WinCC OA Licenses</v>
      </c>
      <c r="E120">
        <f>'WinCC OA Licenses'!C34</f>
        <v>0</v>
      </c>
      <c r="F120">
        <f>'WinCC OA Licenses'!D34</f>
        <v>0</v>
      </c>
      <c r="G120" s="2">
        <f>'WinCC OA Licenses'!E34</f>
        <v>0</v>
      </c>
      <c r="H120" s="3">
        <f>'WinCC OA Licenses'!F34</f>
        <v>0</v>
      </c>
      <c r="I120" s="3">
        <f>'WinCC OA Licenses'!G34</f>
        <v>0</v>
      </c>
      <c r="J120" s="20">
        <f>H120/Setup!$B$1</f>
        <v>0</v>
      </c>
      <c r="K120" s="20">
        <f>I120/Setup!$B$1</f>
        <v>0</v>
      </c>
      <c r="L120" s="20">
        <f>FV(Setup!$B$2,Setup!$B$3, ,'Full BOQ'!J120*-1)</f>
        <v>0</v>
      </c>
      <c r="M120" s="20">
        <f>FV(Setup!$B$2,Setup!$B$3, ,'Full BOQ'!K120*-1)</f>
        <v>0</v>
      </c>
    </row>
    <row r="121" spans="1:13" x14ac:dyDescent="0.25">
      <c r="A121">
        <v>7</v>
      </c>
      <c r="B121" t="str">
        <f>VLOOKUP(A121,'Full BOQ Summary'!A:B,2,FALSE)</f>
        <v>WinCCOA License</v>
      </c>
      <c r="C121" t="str">
        <f>'WinCC OA Licenses'!A35</f>
        <v>Siemens OA Tool</v>
      </c>
      <c r="D121" t="str">
        <f>'WinCC OA Licenses'!B35</f>
        <v>WinCC OA Licenses</v>
      </c>
      <c r="E121">
        <f>'WinCC OA Licenses'!C35</f>
        <v>0</v>
      </c>
      <c r="F121">
        <f>'WinCC OA Licenses'!D35</f>
        <v>0</v>
      </c>
      <c r="G121" s="2">
        <f>'WinCC OA Licenses'!E35</f>
        <v>0</v>
      </c>
      <c r="H121" s="3">
        <f>'WinCC OA Licenses'!F35</f>
        <v>0</v>
      </c>
      <c r="I121" s="3">
        <f>'WinCC OA Licenses'!G35</f>
        <v>0</v>
      </c>
      <c r="J121" s="20">
        <f>H121/Setup!$B$1</f>
        <v>0</v>
      </c>
      <c r="K121" s="20">
        <f>I121/Setup!$B$1</f>
        <v>0</v>
      </c>
      <c r="L121" s="20">
        <f>FV(Setup!$B$2,Setup!$B$3, ,'Full BOQ'!J121*-1)</f>
        <v>0</v>
      </c>
      <c r="M121" s="20">
        <f>FV(Setup!$B$2,Setup!$B$3, ,'Full BOQ'!K121*-1)</f>
        <v>0</v>
      </c>
    </row>
    <row r="122" spans="1:13" x14ac:dyDescent="0.25">
      <c r="A122">
        <v>7</v>
      </c>
      <c r="B122" t="str">
        <f>VLOOKUP(A122,'Full BOQ Summary'!A:B,2,FALSE)</f>
        <v>WinCCOA License</v>
      </c>
      <c r="C122" t="str">
        <f>'WinCC OA Licenses'!A36</f>
        <v>Siemens OA Tool</v>
      </c>
      <c r="D122" t="str">
        <f>'WinCC OA Licenses'!B36</f>
        <v>WinCC OA Licenses</v>
      </c>
      <c r="E122">
        <f>'WinCC OA Licenses'!C36</f>
        <v>0</v>
      </c>
      <c r="F122">
        <f>'WinCC OA Licenses'!D36</f>
        <v>0</v>
      </c>
      <c r="G122" s="2">
        <f>'WinCC OA Licenses'!E36</f>
        <v>0</v>
      </c>
      <c r="H122" s="3">
        <f>'WinCC OA Licenses'!F36</f>
        <v>0</v>
      </c>
      <c r="I122" s="3">
        <f>'WinCC OA Licenses'!G36</f>
        <v>0</v>
      </c>
      <c r="J122" s="20">
        <f>H122/Setup!$B$1</f>
        <v>0</v>
      </c>
      <c r="K122" s="20">
        <f>I122/Setup!$B$1</f>
        <v>0</v>
      </c>
      <c r="L122" s="20">
        <f>FV(Setup!$B$2,Setup!$B$3, ,'Full BOQ'!J122*-1)</f>
        <v>0</v>
      </c>
      <c r="M122" s="20">
        <f>FV(Setup!$B$2,Setup!$B$3, ,'Full BOQ'!K122*-1)</f>
        <v>0</v>
      </c>
    </row>
    <row r="123" spans="1:13" x14ac:dyDescent="0.25">
      <c r="A123">
        <v>7</v>
      </c>
      <c r="B123" t="str">
        <f>VLOOKUP(A123,'Full BOQ Summary'!A:B,2,FALSE)</f>
        <v>WinCCOA License</v>
      </c>
      <c r="C123" t="str">
        <f>'WinCC OA Licenses'!A37</f>
        <v>Siemens OA Tool</v>
      </c>
      <c r="D123" t="str">
        <f>'WinCC OA Licenses'!B37</f>
        <v>WinCC OA Licenses</v>
      </c>
      <c r="E123">
        <f>'WinCC OA Licenses'!C37</f>
        <v>0</v>
      </c>
      <c r="F123">
        <f>'WinCC OA Licenses'!D37</f>
        <v>0</v>
      </c>
      <c r="G123" s="2">
        <f>'WinCC OA Licenses'!E37</f>
        <v>0</v>
      </c>
      <c r="H123" s="3">
        <f>'WinCC OA Licenses'!F37</f>
        <v>0</v>
      </c>
      <c r="I123" s="3">
        <f>'WinCC OA Licenses'!G37</f>
        <v>0</v>
      </c>
      <c r="J123" s="20">
        <f>H123/Setup!$B$1</f>
        <v>0</v>
      </c>
      <c r="K123" s="20">
        <f>I123/Setup!$B$1</f>
        <v>0</v>
      </c>
      <c r="L123" s="20">
        <f>FV(Setup!$B$2,Setup!$B$3, ,'Full BOQ'!J123*-1)</f>
        <v>0</v>
      </c>
      <c r="M123" s="20">
        <f>FV(Setup!$B$2,Setup!$B$3, ,'Full BOQ'!K123*-1)</f>
        <v>0</v>
      </c>
    </row>
    <row r="124" spans="1:13" x14ac:dyDescent="0.25">
      <c r="A124">
        <v>7</v>
      </c>
      <c r="B124" t="str">
        <f>VLOOKUP(A124,'Full BOQ Summary'!A:B,2,FALSE)</f>
        <v>WinCCOA License</v>
      </c>
      <c r="C124" t="str">
        <f>'WinCC OA Licenses'!A38</f>
        <v>Siemens OA Tool</v>
      </c>
      <c r="D124" t="str">
        <f>'WinCC OA Licenses'!B38</f>
        <v>WinCC OA Licenses</v>
      </c>
      <c r="E124">
        <f>'WinCC OA Licenses'!C38</f>
        <v>0</v>
      </c>
      <c r="F124">
        <f>'WinCC OA Licenses'!D38</f>
        <v>0</v>
      </c>
      <c r="G124" s="2">
        <f>'WinCC OA Licenses'!E38</f>
        <v>0</v>
      </c>
      <c r="H124" s="3">
        <f>'WinCC OA Licenses'!F38</f>
        <v>0</v>
      </c>
      <c r="I124" s="3">
        <f>'WinCC OA Licenses'!G38</f>
        <v>0</v>
      </c>
      <c r="J124" s="20">
        <f>H124/Setup!$B$1</f>
        <v>0</v>
      </c>
      <c r="K124" s="20">
        <f>I124/Setup!$B$1</f>
        <v>0</v>
      </c>
      <c r="L124" s="20">
        <f>FV(Setup!$B$2,Setup!$B$3, ,'Full BOQ'!J124*-1)</f>
        <v>0</v>
      </c>
      <c r="M124" s="20">
        <f>FV(Setup!$B$2,Setup!$B$3, ,'Full BOQ'!K124*-1)</f>
        <v>0</v>
      </c>
    </row>
    <row r="125" spans="1:13" x14ac:dyDescent="0.25">
      <c r="A125">
        <v>7</v>
      </c>
      <c r="B125" t="str">
        <f>VLOOKUP(A125,'Full BOQ Summary'!A:B,2,FALSE)</f>
        <v>WinCCOA License</v>
      </c>
      <c r="C125" t="str">
        <f>'WinCC OA Licenses'!A39</f>
        <v>Siemens OA Tool</v>
      </c>
      <c r="D125" t="str">
        <f>'WinCC OA Licenses'!B39</f>
        <v>WinCC OA Licenses</v>
      </c>
      <c r="E125">
        <f>'WinCC OA Licenses'!C39</f>
        <v>0</v>
      </c>
      <c r="F125">
        <f>'WinCC OA Licenses'!D39</f>
        <v>0</v>
      </c>
      <c r="G125" s="2">
        <f>'WinCC OA Licenses'!E39</f>
        <v>0</v>
      </c>
      <c r="H125" s="3">
        <f>'WinCC OA Licenses'!F39</f>
        <v>0</v>
      </c>
      <c r="I125" s="3">
        <f>'WinCC OA Licenses'!G39</f>
        <v>0</v>
      </c>
      <c r="J125" s="20">
        <f>H125/Setup!$B$1</f>
        <v>0</v>
      </c>
      <c r="K125" s="20">
        <f>I125/Setup!$B$1</f>
        <v>0</v>
      </c>
      <c r="L125" s="20">
        <f>FV(Setup!$B$2,Setup!$B$3, ,'Full BOQ'!J125*-1)</f>
        <v>0</v>
      </c>
      <c r="M125" s="20">
        <f>FV(Setup!$B$2,Setup!$B$3, ,'Full BOQ'!K125*-1)</f>
        <v>0</v>
      </c>
    </row>
    <row r="126" spans="1:13" x14ac:dyDescent="0.25">
      <c r="A126">
        <v>7</v>
      </c>
      <c r="B126" t="str">
        <f>VLOOKUP(A126,'Full BOQ Summary'!A:B,2,FALSE)</f>
        <v>WinCCOA License</v>
      </c>
      <c r="C126" t="str">
        <f>'WinCC OA Licenses'!A40</f>
        <v>Siemens OA Tool</v>
      </c>
      <c r="D126" t="str">
        <f>'WinCC OA Licenses'!B40</f>
        <v>WinCC OA Licenses</v>
      </c>
      <c r="E126">
        <f>'WinCC OA Licenses'!C40</f>
        <v>0</v>
      </c>
      <c r="F126">
        <f>'WinCC OA Licenses'!D40</f>
        <v>0</v>
      </c>
      <c r="G126" s="2">
        <f>'WinCC OA Licenses'!E40</f>
        <v>0</v>
      </c>
      <c r="H126" s="3">
        <f>'WinCC OA Licenses'!F40</f>
        <v>0</v>
      </c>
      <c r="I126" s="3">
        <f>'WinCC OA Licenses'!G40</f>
        <v>0</v>
      </c>
      <c r="J126" s="20">
        <f>H126/Setup!$B$1</f>
        <v>0</v>
      </c>
      <c r="K126" s="20">
        <f>I126/Setup!$B$1</f>
        <v>0</v>
      </c>
      <c r="L126" s="20">
        <f>FV(Setup!$B$2,Setup!$B$3, ,'Full BOQ'!J126*-1)</f>
        <v>0</v>
      </c>
      <c r="M126" s="20">
        <f>FV(Setup!$B$2,Setup!$B$3, ,'Full BOQ'!K126*-1)</f>
        <v>0</v>
      </c>
    </row>
    <row r="127" spans="1:13" x14ac:dyDescent="0.25">
      <c r="A127">
        <v>7</v>
      </c>
      <c r="B127" t="str">
        <f>VLOOKUP(A127,'Full BOQ Summary'!A:B,2,FALSE)</f>
        <v>WinCCOA License</v>
      </c>
      <c r="C127" t="str">
        <f>'WinCC OA Licenses'!A41</f>
        <v>Siemens OA Tool</v>
      </c>
      <c r="D127" t="str">
        <f>'WinCC OA Licenses'!B41</f>
        <v>WinCC OA Licenses</v>
      </c>
      <c r="E127">
        <f>'WinCC OA Licenses'!C41</f>
        <v>0</v>
      </c>
      <c r="F127">
        <f>'WinCC OA Licenses'!D41</f>
        <v>0</v>
      </c>
      <c r="G127" s="2">
        <f>'WinCC OA Licenses'!E41</f>
        <v>0</v>
      </c>
      <c r="H127" s="3">
        <f>'WinCC OA Licenses'!F41</f>
        <v>0</v>
      </c>
      <c r="I127" s="3">
        <f>'WinCC OA Licenses'!G41</f>
        <v>0</v>
      </c>
      <c r="J127" s="20">
        <f>H127/Setup!$B$1</f>
        <v>0</v>
      </c>
      <c r="K127" s="20">
        <f>I127/Setup!$B$1</f>
        <v>0</v>
      </c>
      <c r="L127" s="20">
        <f>FV(Setup!$B$2,Setup!$B$3, ,'Full BOQ'!J127*-1)</f>
        <v>0</v>
      </c>
      <c r="M127" s="20">
        <f>FV(Setup!$B$2,Setup!$B$3, ,'Full BOQ'!K127*-1)</f>
        <v>0</v>
      </c>
    </row>
    <row r="128" spans="1:13" x14ac:dyDescent="0.25">
      <c r="A128">
        <v>7</v>
      </c>
      <c r="B128" t="str">
        <f>VLOOKUP(A128,'Full BOQ Summary'!A:B,2,FALSE)</f>
        <v>WinCCOA License</v>
      </c>
      <c r="C128" t="str">
        <f>'WinCC OA Licenses'!A42</f>
        <v>Siemens OA Tool</v>
      </c>
      <c r="D128" t="str">
        <f>'WinCC OA Licenses'!B42</f>
        <v>WinCC OA Licenses</v>
      </c>
      <c r="E128">
        <f>'WinCC OA Licenses'!C42</f>
        <v>0</v>
      </c>
      <c r="F128">
        <f>'WinCC OA Licenses'!D42</f>
        <v>0</v>
      </c>
      <c r="G128" s="2">
        <f>'WinCC OA Licenses'!E42</f>
        <v>0</v>
      </c>
      <c r="H128" s="3">
        <f>'WinCC OA Licenses'!F42</f>
        <v>0</v>
      </c>
      <c r="I128" s="3">
        <f>'WinCC OA Licenses'!G42</f>
        <v>0</v>
      </c>
      <c r="J128" s="20">
        <f>H128/Setup!$B$1</f>
        <v>0</v>
      </c>
      <c r="K128" s="20">
        <f>I128/Setup!$B$1</f>
        <v>0</v>
      </c>
      <c r="L128" s="20">
        <f>FV(Setup!$B$2,Setup!$B$3, ,'Full BOQ'!J128*-1)</f>
        <v>0</v>
      </c>
      <c r="M128" s="20">
        <f>FV(Setup!$B$2,Setup!$B$3, ,'Full BOQ'!K128*-1)</f>
        <v>0</v>
      </c>
    </row>
    <row r="129" spans="1:13" x14ac:dyDescent="0.25">
      <c r="A129">
        <v>7</v>
      </c>
      <c r="B129" t="str">
        <f>VLOOKUP(A129,'Full BOQ Summary'!A:B,2,FALSE)</f>
        <v>WinCCOA License</v>
      </c>
      <c r="C129" t="str">
        <f>'WinCC OA Licenses'!A43</f>
        <v>Siemens OA Tool</v>
      </c>
      <c r="D129" t="str">
        <f>'WinCC OA Licenses'!B43</f>
        <v>WinCC OA Licenses</v>
      </c>
      <c r="E129">
        <f>'WinCC OA Licenses'!C43</f>
        <v>0</v>
      </c>
      <c r="F129">
        <f>'WinCC OA Licenses'!D43</f>
        <v>0</v>
      </c>
      <c r="G129" s="2">
        <f>'WinCC OA Licenses'!E43</f>
        <v>0</v>
      </c>
      <c r="H129" s="3">
        <f>'WinCC OA Licenses'!F43</f>
        <v>0</v>
      </c>
      <c r="I129" s="3">
        <f>'WinCC OA Licenses'!G43</f>
        <v>0</v>
      </c>
      <c r="J129" s="20">
        <f>H129/Setup!$B$1</f>
        <v>0</v>
      </c>
      <c r="K129" s="20">
        <f>I129/Setup!$B$1</f>
        <v>0</v>
      </c>
      <c r="L129" s="20">
        <f>FV(Setup!$B$2,Setup!$B$3, ,'Full BOQ'!J129*-1)</f>
        <v>0</v>
      </c>
      <c r="M129" s="20">
        <f>FV(Setup!$B$2,Setup!$B$3, ,'Full BOQ'!K129*-1)</f>
        <v>0</v>
      </c>
    </row>
    <row r="130" spans="1:13" x14ac:dyDescent="0.25">
      <c r="A130">
        <v>7</v>
      </c>
      <c r="B130" t="str">
        <f>VLOOKUP(A130,'Full BOQ Summary'!A:B,2,FALSE)</f>
        <v>WinCCOA License</v>
      </c>
      <c r="C130" t="str">
        <f>'WinCC OA Licenses'!A44</f>
        <v>Siemens OA Tool</v>
      </c>
      <c r="D130" t="str">
        <f>'WinCC OA Licenses'!B44</f>
        <v>WinCC OA Licenses</v>
      </c>
      <c r="E130">
        <f>'WinCC OA Licenses'!C44</f>
        <v>0</v>
      </c>
      <c r="F130">
        <f>'WinCC OA Licenses'!D44</f>
        <v>0</v>
      </c>
      <c r="G130" s="2">
        <f>'WinCC OA Licenses'!E44</f>
        <v>0</v>
      </c>
      <c r="H130" s="3">
        <f>'WinCC OA Licenses'!F44</f>
        <v>0</v>
      </c>
      <c r="I130" s="3">
        <f>'WinCC OA Licenses'!G44</f>
        <v>0</v>
      </c>
      <c r="J130" s="20">
        <f>H130/Setup!$B$1</f>
        <v>0</v>
      </c>
      <c r="K130" s="20">
        <f>I130/Setup!$B$1</f>
        <v>0</v>
      </c>
      <c r="L130" s="20">
        <f>FV(Setup!$B$2,Setup!$B$3, ,'Full BOQ'!J130*-1)</f>
        <v>0</v>
      </c>
      <c r="M130" s="20">
        <f>FV(Setup!$B$2,Setup!$B$3, ,'Full BOQ'!K130*-1)</f>
        <v>0</v>
      </c>
    </row>
    <row r="131" spans="1:13" x14ac:dyDescent="0.25">
      <c r="A131">
        <v>7</v>
      </c>
      <c r="B131" t="str">
        <f>VLOOKUP(A131,'Full BOQ Summary'!A:B,2,FALSE)</f>
        <v>WinCCOA License</v>
      </c>
      <c r="C131" t="str">
        <f>'WinCC OA Licenses'!A45</f>
        <v>Siemens OA Tool</v>
      </c>
      <c r="D131" t="str">
        <f>'WinCC OA Licenses'!B45</f>
        <v>WinCC OA Licenses</v>
      </c>
      <c r="E131">
        <f>'WinCC OA Licenses'!C45</f>
        <v>0</v>
      </c>
      <c r="F131">
        <f>'WinCC OA Licenses'!D45</f>
        <v>0</v>
      </c>
      <c r="G131" s="2">
        <f>'WinCC OA Licenses'!E45</f>
        <v>0</v>
      </c>
      <c r="H131" s="3">
        <f>'WinCC OA Licenses'!F45</f>
        <v>0</v>
      </c>
      <c r="I131" s="3">
        <f>'WinCC OA Licenses'!G45</f>
        <v>0</v>
      </c>
      <c r="J131" s="20">
        <f>H131/Setup!$B$1</f>
        <v>0</v>
      </c>
      <c r="K131" s="20">
        <f>I131/Setup!$B$1</f>
        <v>0</v>
      </c>
      <c r="L131" s="20">
        <f>FV(Setup!$B$2,Setup!$B$3, ,'Full BOQ'!J131*-1)</f>
        <v>0</v>
      </c>
      <c r="M131" s="20">
        <f>FV(Setup!$B$2,Setup!$B$3, ,'Full BOQ'!K131*-1)</f>
        <v>0</v>
      </c>
    </row>
    <row r="132" spans="1:13" x14ac:dyDescent="0.25">
      <c r="A132">
        <v>7</v>
      </c>
      <c r="B132" t="str">
        <f>VLOOKUP(A132,'Full BOQ Summary'!A:B,2,FALSE)</f>
        <v>WinCCOA License</v>
      </c>
      <c r="C132" t="str">
        <f>'WinCC OA Licenses'!A46</f>
        <v>Siemens OA Tool</v>
      </c>
      <c r="D132" t="str">
        <f>'WinCC OA Licenses'!B46</f>
        <v>WinCC OA Licenses</v>
      </c>
      <c r="E132">
        <f>'WinCC OA Licenses'!C46</f>
        <v>0</v>
      </c>
      <c r="F132">
        <f>'WinCC OA Licenses'!D46</f>
        <v>0</v>
      </c>
      <c r="G132" s="2">
        <f>'WinCC OA Licenses'!E46</f>
        <v>0</v>
      </c>
      <c r="H132" s="3">
        <f>'WinCC OA Licenses'!F46</f>
        <v>0</v>
      </c>
      <c r="I132" s="3">
        <f>'WinCC OA Licenses'!G46</f>
        <v>0</v>
      </c>
      <c r="J132" s="20">
        <f>H132/Setup!$B$1</f>
        <v>0</v>
      </c>
      <c r="K132" s="20">
        <f>I132/Setup!$B$1</f>
        <v>0</v>
      </c>
      <c r="L132" s="20">
        <f>FV(Setup!$B$2,Setup!$B$3, ,'Full BOQ'!J132*-1)</f>
        <v>0</v>
      </c>
      <c r="M132" s="20">
        <f>FV(Setup!$B$2,Setup!$B$3, ,'Full BOQ'!K132*-1)</f>
        <v>0</v>
      </c>
    </row>
    <row r="133" spans="1:13" x14ac:dyDescent="0.25">
      <c r="A133">
        <v>7</v>
      </c>
      <c r="B133" t="str">
        <f>VLOOKUP(A133,'Full BOQ Summary'!A:B,2,FALSE)</f>
        <v>WinCCOA License</v>
      </c>
      <c r="C133" t="str">
        <f>'WinCC OA Licenses'!A47</f>
        <v>Siemens OA Tool</v>
      </c>
      <c r="D133" t="str">
        <f>'WinCC OA Licenses'!B47</f>
        <v>WinCC OA Licenses</v>
      </c>
      <c r="E133">
        <f>'WinCC OA Licenses'!C47</f>
        <v>0</v>
      </c>
      <c r="F133">
        <f>'WinCC OA Licenses'!D47</f>
        <v>0</v>
      </c>
      <c r="G133" s="2">
        <f>'WinCC OA Licenses'!E47</f>
        <v>0</v>
      </c>
      <c r="H133" s="3">
        <f>'WinCC OA Licenses'!F47</f>
        <v>0</v>
      </c>
      <c r="I133" s="3">
        <f>'WinCC OA Licenses'!G47</f>
        <v>0</v>
      </c>
      <c r="J133" s="20">
        <f>H133/Setup!$B$1</f>
        <v>0</v>
      </c>
      <c r="K133" s="20">
        <f>I133/Setup!$B$1</f>
        <v>0</v>
      </c>
      <c r="L133" s="20">
        <f>FV(Setup!$B$2,Setup!$B$3, ,'Full BOQ'!J133*-1)</f>
        <v>0</v>
      </c>
      <c r="M133" s="20">
        <f>FV(Setup!$B$2,Setup!$B$3, ,'Full BOQ'!K133*-1)</f>
        <v>0</v>
      </c>
    </row>
    <row r="134" spans="1:13" x14ac:dyDescent="0.25">
      <c r="A134">
        <v>7</v>
      </c>
      <c r="B134" t="str">
        <f>VLOOKUP(A134,'Full BOQ Summary'!A:B,2,FALSE)</f>
        <v>WinCCOA License</v>
      </c>
      <c r="C134" t="str">
        <f>'WinCC OA Licenses'!A48</f>
        <v>Siemens OA Tool</v>
      </c>
      <c r="D134" t="str">
        <f>'WinCC OA Licenses'!B48</f>
        <v>WinCC OA Licenses</v>
      </c>
      <c r="E134">
        <f>'WinCC OA Licenses'!C48</f>
        <v>0</v>
      </c>
      <c r="F134">
        <f>'WinCC OA Licenses'!D48</f>
        <v>0</v>
      </c>
      <c r="G134" s="2">
        <f>'WinCC OA Licenses'!E48</f>
        <v>0</v>
      </c>
      <c r="H134" s="3">
        <f>'WinCC OA Licenses'!F48</f>
        <v>0</v>
      </c>
      <c r="I134" s="3">
        <f>'WinCC OA Licenses'!G48</f>
        <v>0</v>
      </c>
      <c r="J134" s="20">
        <f>H134/Setup!$B$1</f>
        <v>0</v>
      </c>
      <c r="K134" s="20">
        <f>I134/Setup!$B$1</f>
        <v>0</v>
      </c>
      <c r="L134" s="20">
        <f>FV(Setup!$B$2,Setup!$B$3, ,'Full BOQ'!J134*-1)</f>
        <v>0</v>
      </c>
      <c r="M134" s="20">
        <f>FV(Setup!$B$2,Setup!$B$3, ,'Full BOQ'!K134*-1)</f>
        <v>0</v>
      </c>
    </row>
    <row r="135" spans="1:13" x14ac:dyDescent="0.25">
      <c r="A135">
        <v>7</v>
      </c>
      <c r="B135" t="str">
        <f>VLOOKUP(A135,'Full BOQ Summary'!A:B,2,FALSE)</f>
        <v>WinCCOA License</v>
      </c>
      <c r="C135" t="str">
        <f>'WinCC OA Licenses'!A49</f>
        <v>Siemens OA Tool</v>
      </c>
      <c r="D135" t="str">
        <f>'WinCC OA Licenses'!B49</f>
        <v>WinCC OA Licenses</v>
      </c>
      <c r="E135">
        <f>'WinCC OA Licenses'!C49</f>
        <v>0</v>
      </c>
      <c r="F135">
        <f>'WinCC OA Licenses'!D49</f>
        <v>0</v>
      </c>
      <c r="G135" s="2">
        <f>'WinCC OA Licenses'!E49</f>
        <v>0</v>
      </c>
      <c r="H135" s="3">
        <f>'WinCC OA Licenses'!F49</f>
        <v>0</v>
      </c>
      <c r="I135" s="3">
        <f>'WinCC OA Licenses'!G49</f>
        <v>0</v>
      </c>
      <c r="J135" s="20">
        <f>H135/Setup!$B$1</f>
        <v>0</v>
      </c>
      <c r="K135" s="20">
        <f>I135/Setup!$B$1</f>
        <v>0</v>
      </c>
      <c r="L135" s="20">
        <f>FV(Setup!$B$2,Setup!$B$3, ,'Full BOQ'!J135*-1)</f>
        <v>0</v>
      </c>
      <c r="M135" s="20">
        <f>FV(Setup!$B$2,Setup!$B$3, ,'Full BOQ'!K135*-1)</f>
        <v>0</v>
      </c>
    </row>
    <row r="136" spans="1:13" x14ac:dyDescent="0.25">
      <c r="A136">
        <v>7</v>
      </c>
      <c r="B136" t="str">
        <f>VLOOKUP(A136,'Full BOQ Summary'!A:B,2,FALSE)</f>
        <v>WinCCOA License</v>
      </c>
      <c r="C136" t="str">
        <f>'WinCC OA Licenses'!A50</f>
        <v>Siemens OA Tool</v>
      </c>
      <c r="D136" t="str">
        <f>'WinCC OA Licenses'!B50</f>
        <v>WinCC OA Licenses</v>
      </c>
      <c r="E136">
        <f>'WinCC OA Licenses'!C50</f>
        <v>0</v>
      </c>
      <c r="F136">
        <f>'WinCC OA Licenses'!D50</f>
        <v>0</v>
      </c>
      <c r="G136" s="2">
        <f>'WinCC OA Licenses'!E50</f>
        <v>0</v>
      </c>
      <c r="H136" s="3">
        <f>'WinCC OA Licenses'!F50</f>
        <v>0</v>
      </c>
      <c r="I136" s="3">
        <f>'WinCC OA Licenses'!G50</f>
        <v>0</v>
      </c>
      <c r="J136" s="20">
        <f>H136/Setup!$B$1</f>
        <v>0</v>
      </c>
      <c r="K136" s="20">
        <f>I136/Setup!$B$1</f>
        <v>0</v>
      </c>
      <c r="L136" s="20">
        <f>FV(Setup!$B$2,Setup!$B$3, ,'Full BOQ'!J136*-1)</f>
        <v>0</v>
      </c>
      <c r="M136" s="20">
        <f>FV(Setup!$B$2,Setup!$B$3, ,'Full BOQ'!K136*-1)</f>
        <v>0</v>
      </c>
    </row>
    <row r="137" spans="1:13" x14ac:dyDescent="0.25">
      <c r="A137">
        <v>7</v>
      </c>
      <c r="B137" t="str">
        <f>VLOOKUP(A137,'Full BOQ Summary'!A:B,2,FALSE)</f>
        <v>WinCCOA License</v>
      </c>
      <c r="C137" t="str">
        <f>'WinCC OA Licenses'!A51</f>
        <v>Siemens OA Tool</v>
      </c>
      <c r="D137" t="str">
        <f>'WinCC OA Licenses'!B51</f>
        <v>WinCC OA Licenses</v>
      </c>
      <c r="E137">
        <f>'WinCC OA Licenses'!C51</f>
        <v>0</v>
      </c>
      <c r="F137">
        <f>'WinCC OA Licenses'!D51</f>
        <v>0</v>
      </c>
      <c r="G137" s="2">
        <f>'WinCC OA Licenses'!E51</f>
        <v>0</v>
      </c>
      <c r="H137" s="3">
        <f>'WinCC OA Licenses'!F51</f>
        <v>0</v>
      </c>
      <c r="I137" s="3">
        <f>'WinCC OA Licenses'!G51</f>
        <v>0</v>
      </c>
      <c r="J137" s="20">
        <f>H137/Setup!$B$1</f>
        <v>0</v>
      </c>
      <c r="K137" s="20">
        <f>I137/Setup!$B$1</f>
        <v>0</v>
      </c>
      <c r="L137" s="20">
        <f>FV(Setup!$B$2,Setup!$B$3, ,'Full BOQ'!J137*-1)</f>
        <v>0</v>
      </c>
      <c r="M137" s="20">
        <f>FV(Setup!$B$2,Setup!$B$3, ,'Full BOQ'!K137*-1)</f>
        <v>0</v>
      </c>
    </row>
    <row r="138" spans="1:13" x14ac:dyDescent="0.25">
      <c r="A138">
        <v>7</v>
      </c>
      <c r="B138" t="str">
        <f>VLOOKUP(A138,'Full BOQ Summary'!A:B,2,FALSE)</f>
        <v>WinCCOA License</v>
      </c>
      <c r="C138" t="str">
        <f>'WinCC OA Licenses'!A52</f>
        <v>Siemens OA Tool</v>
      </c>
      <c r="D138" t="str">
        <f>'WinCC OA Licenses'!B52</f>
        <v>WinCC OA Licenses</v>
      </c>
      <c r="E138">
        <f>'WinCC OA Licenses'!C52</f>
        <v>0</v>
      </c>
      <c r="F138">
        <f>'WinCC OA Licenses'!D52</f>
        <v>0</v>
      </c>
      <c r="G138" s="2">
        <f>'WinCC OA Licenses'!E52</f>
        <v>0</v>
      </c>
      <c r="H138" s="3">
        <f>'WinCC OA Licenses'!F52</f>
        <v>0</v>
      </c>
      <c r="I138" s="3">
        <f>'WinCC OA Licenses'!G52</f>
        <v>0</v>
      </c>
      <c r="J138" s="20">
        <f>H138/Setup!$B$1</f>
        <v>0</v>
      </c>
      <c r="K138" s="20">
        <f>I138/Setup!$B$1</f>
        <v>0</v>
      </c>
      <c r="L138" s="20">
        <f>FV(Setup!$B$2,Setup!$B$3, ,'Full BOQ'!J138*-1)</f>
        <v>0</v>
      </c>
      <c r="M138" s="20">
        <f>FV(Setup!$B$2,Setup!$B$3, ,'Full BOQ'!K138*-1)</f>
        <v>0</v>
      </c>
    </row>
    <row r="139" spans="1:13" x14ac:dyDescent="0.25">
      <c r="A139">
        <v>7</v>
      </c>
      <c r="B139" t="str">
        <f>VLOOKUP(A139,'Full BOQ Summary'!A:B,2,FALSE)</f>
        <v>WinCCOA License</v>
      </c>
      <c r="C139" t="str">
        <f>'WinCC OA Licenses'!A53</f>
        <v>Siemens OA Tool</v>
      </c>
      <c r="D139" t="str">
        <f>'WinCC OA Licenses'!B53</f>
        <v>WinCC OA Licenses</v>
      </c>
      <c r="E139">
        <f>'WinCC OA Licenses'!C53</f>
        <v>0</v>
      </c>
      <c r="F139">
        <f>'WinCC OA Licenses'!D53</f>
        <v>0</v>
      </c>
      <c r="G139" s="2">
        <f>'WinCC OA Licenses'!E53</f>
        <v>0</v>
      </c>
      <c r="H139" s="3">
        <f>'WinCC OA Licenses'!F53</f>
        <v>0</v>
      </c>
      <c r="I139" s="3">
        <f>'WinCC OA Licenses'!G53</f>
        <v>0</v>
      </c>
      <c r="J139" s="20">
        <f>H139/Setup!$B$1</f>
        <v>0</v>
      </c>
      <c r="K139" s="20">
        <f>I139/Setup!$B$1</f>
        <v>0</v>
      </c>
      <c r="L139" s="20">
        <f>FV(Setup!$B$2,Setup!$B$3, ,'Full BOQ'!J139*-1)</f>
        <v>0</v>
      </c>
      <c r="M139" s="20">
        <f>FV(Setup!$B$2,Setup!$B$3, ,'Full BOQ'!K139*-1)</f>
        <v>0</v>
      </c>
    </row>
    <row r="140" spans="1:13" ht="60" x14ac:dyDescent="0.25">
      <c r="A140">
        <v>7</v>
      </c>
      <c r="B140" t="str">
        <f>VLOOKUP(A140,'Full BOQ Summary'!A:B,2,FALSE)</f>
        <v>WinCCOA License</v>
      </c>
      <c r="C140" t="str">
        <f>'WinCC OA Licenses'!A54</f>
        <v>Pricelist from Ritesh</v>
      </c>
      <c r="D140" t="str">
        <f>'WinCC OA Licenses'!B54</f>
        <v>WinCC OA Licenses</v>
      </c>
      <c r="E140" t="str">
        <f>'WinCC OA Licenses'!C54</f>
        <v>6AV6355-3BA00-0BA0</v>
      </c>
      <c r="F140">
        <f>'WinCC OA Licenses'!D54</f>
        <v>4</v>
      </c>
      <c r="G140" s="2" t="str">
        <f>'WinCC OA Licenses'!E54</f>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
      <c r="H140" s="3">
        <f>'WinCC OA Licenses'!F54</f>
        <v>56210</v>
      </c>
      <c r="I140" s="3">
        <f>'WinCC OA Licenses'!G54</f>
        <v>224840</v>
      </c>
      <c r="J140" s="20">
        <f>H140/Setup!$B$1</f>
        <v>2810.5</v>
      </c>
      <c r="K140" s="20">
        <f>I140/Setup!$B$1</f>
        <v>11242</v>
      </c>
      <c r="L140" s="20">
        <f>FV(Setup!$B$2,Setup!$B$3, ,'Full BOQ'!J140*-1)</f>
        <v>2866.71</v>
      </c>
      <c r="M140" s="20">
        <f>FV(Setup!$B$2,Setup!$B$3, ,'Full BOQ'!K140*-1)</f>
        <v>11466.84</v>
      </c>
    </row>
    <row r="141" spans="1:13" ht="90" x14ac:dyDescent="0.25">
      <c r="A141">
        <v>7</v>
      </c>
      <c r="B141" t="str">
        <f>VLOOKUP(A141,'Full BOQ Summary'!A:B,2,FALSE)</f>
        <v>WinCCOA License</v>
      </c>
      <c r="C141" t="str">
        <f>'WinCC OA Licenses'!A55</f>
        <v>Pricelist from Ritesh</v>
      </c>
      <c r="D141" t="str">
        <f>'WinCC OA Licenses'!B55</f>
        <v>WinCC OA Licenses</v>
      </c>
      <c r="E141" t="str">
        <f>'WinCC OA Licenses'!C55</f>
        <v>6AV6355-1EA00-0GA1</v>
      </c>
      <c r="F141">
        <f>'WinCC OA Licenses'!D55</f>
        <v>2</v>
      </c>
      <c r="G141" s="2" t="str">
        <f>'WinCC OA Licenses'!E55</f>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
      <c r="H141" s="3">
        <f>'WinCC OA Licenses'!F55</f>
        <v>123200</v>
      </c>
      <c r="I141" s="3">
        <f>'WinCC OA Licenses'!G55</f>
        <v>246400</v>
      </c>
      <c r="J141" s="20">
        <f>H141/Setup!$B$1</f>
        <v>6160</v>
      </c>
      <c r="K141" s="20">
        <f>I141/Setup!$B$1</f>
        <v>12320</v>
      </c>
      <c r="L141" s="20">
        <f>FV(Setup!$B$2,Setup!$B$3, ,'Full BOQ'!J141*-1)</f>
        <v>6283.2</v>
      </c>
      <c r="M141" s="20">
        <f>FV(Setup!$B$2,Setup!$B$3, ,'Full BOQ'!K141*-1)</f>
        <v>12566.4</v>
      </c>
    </row>
    <row r="142" spans="1:13" x14ac:dyDescent="0.25">
      <c r="A142">
        <v>7</v>
      </c>
      <c r="B142" t="str">
        <f>VLOOKUP(A142,'Full BOQ Summary'!A:B,2,FALSE)</f>
        <v>WinCCOA License</v>
      </c>
      <c r="C142" t="str">
        <f>'WinCC OA Licenses'!A56</f>
        <v>Pricelist from Ritesh</v>
      </c>
      <c r="D142" t="str">
        <f>'WinCC OA Licenses'!B56</f>
        <v>WinCC OA Licenses</v>
      </c>
      <c r="E142">
        <f>'WinCC OA Licenses'!C56</f>
        <v>0</v>
      </c>
      <c r="F142">
        <f>'WinCC OA Licenses'!D56</f>
        <v>0</v>
      </c>
      <c r="G142" s="2">
        <f>'WinCC OA Licenses'!E56</f>
        <v>0</v>
      </c>
      <c r="H142" s="3">
        <f>'WinCC OA Licenses'!F56</f>
        <v>0</v>
      </c>
      <c r="I142" s="3">
        <f>'WinCC OA Licenses'!G56</f>
        <v>0</v>
      </c>
      <c r="J142" s="20">
        <f>H142/Setup!$B$1</f>
        <v>0</v>
      </c>
      <c r="K142" s="20">
        <f>I142/Setup!$B$1</f>
        <v>0</v>
      </c>
      <c r="L142" s="20">
        <f>FV(Setup!$B$2,Setup!$B$3, ,'Full BOQ'!J142*-1)</f>
        <v>0</v>
      </c>
      <c r="M142" s="20">
        <f>FV(Setup!$B$2,Setup!$B$3, ,'Full BOQ'!K142*-1)</f>
        <v>0</v>
      </c>
    </row>
    <row r="143" spans="1:13" x14ac:dyDescent="0.25">
      <c r="A143">
        <v>7</v>
      </c>
      <c r="B143" t="str">
        <f>VLOOKUP(A143,'Full BOQ Summary'!A:B,2,FALSE)</f>
        <v>WinCCOA License</v>
      </c>
      <c r="C143" t="str">
        <f>'WinCC OA Licenses'!A57</f>
        <v>Pricelist from Ritesh</v>
      </c>
      <c r="D143" t="str">
        <f>'WinCC OA Licenses'!B57</f>
        <v>WinCC OA Licenses</v>
      </c>
      <c r="E143">
        <f>'WinCC OA Licenses'!C57</f>
        <v>0</v>
      </c>
      <c r="F143">
        <f>'WinCC OA Licenses'!D57</f>
        <v>0</v>
      </c>
      <c r="G143" s="2">
        <f>'WinCC OA Licenses'!E57</f>
        <v>0</v>
      </c>
      <c r="H143" s="3">
        <f>'WinCC OA Licenses'!F57</f>
        <v>0</v>
      </c>
      <c r="I143" s="3">
        <f>'WinCC OA Licenses'!G57</f>
        <v>0</v>
      </c>
      <c r="J143" s="20">
        <f>H143/Setup!$B$1</f>
        <v>0</v>
      </c>
      <c r="K143" s="20">
        <f>I143/Setup!$B$1</f>
        <v>0</v>
      </c>
      <c r="L143" s="20">
        <f>FV(Setup!$B$2,Setup!$B$3, ,'Full BOQ'!J143*-1)</f>
        <v>0</v>
      </c>
      <c r="M143" s="20">
        <f>FV(Setup!$B$2,Setup!$B$3, ,'Full BOQ'!K143*-1)</f>
        <v>0</v>
      </c>
    </row>
    <row r="144" spans="1:13" x14ac:dyDescent="0.25">
      <c r="A144">
        <v>7</v>
      </c>
      <c r="B144" t="str">
        <f>VLOOKUP(A144,'Full BOQ Summary'!A:B,2,FALSE)</f>
        <v>WinCCOA License</v>
      </c>
      <c r="C144" t="str">
        <f>'WinCC OA Licenses'!A58</f>
        <v>Pricelist from Ritesh</v>
      </c>
      <c r="D144" t="str">
        <f>'WinCC OA Licenses'!B58</f>
        <v>WinCC OA Licenses</v>
      </c>
      <c r="E144">
        <f>'WinCC OA Licenses'!C58</f>
        <v>0</v>
      </c>
      <c r="F144">
        <f>'WinCC OA Licenses'!D58</f>
        <v>0</v>
      </c>
      <c r="G144" s="2">
        <f>'WinCC OA Licenses'!E58</f>
        <v>0</v>
      </c>
      <c r="H144" s="3">
        <f>'WinCC OA Licenses'!F58</f>
        <v>0</v>
      </c>
      <c r="I144" s="3">
        <f>'WinCC OA Licenses'!G58</f>
        <v>0</v>
      </c>
      <c r="J144" s="20">
        <f>H144/Setup!$B$1</f>
        <v>0</v>
      </c>
      <c r="K144" s="20">
        <f>I144/Setup!$B$1</f>
        <v>0</v>
      </c>
      <c r="L144" s="20">
        <f>FV(Setup!$B$2,Setup!$B$3, ,'Full BOQ'!J144*-1)</f>
        <v>0</v>
      </c>
      <c r="M144" s="20">
        <f>FV(Setup!$B$2,Setup!$B$3, ,'Full BOQ'!K144*-1)</f>
        <v>0</v>
      </c>
    </row>
    <row r="145" spans="1:13" x14ac:dyDescent="0.25">
      <c r="A145">
        <v>7</v>
      </c>
      <c r="B145" t="str">
        <f>VLOOKUP(A145,'Full BOQ Summary'!A:B,2,FALSE)</f>
        <v>WinCCOA License</v>
      </c>
      <c r="C145" t="str">
        <f>'WinCC OA Licenses'!A59</f>
        <v>Pricelist from Ritesh</v>
      </c>
      <c r="D145" t="str">
        <f>'WinCC OA Licenses'!B59</f>
        <v>WinCC OA Licenses</v>
      </c>
      <c r="E145">
        <f>'WinCC OA Licenses'!C59</f>
        <v>0</v>
      </c>
      <c r="F145">
        <f>'WinCC OA Licenses'!D59</f>
        <v>0</v>
      </c>
      <c r="G145" s="2">
        <f>'WinCC OA Licenses'!E59</f>
        <v>0</v>
      </c>
      <c r="H145" s="3">
        <f>'WinCC OA Licenses'!F59</f>
        <v>0</v>
      </c>
      <c r="I145" s="3">
        <f>'WinCC OA Licenses'!G59</f>
        <v>0</v>
      </c>
      <c r="J145" s="20">
        <f>H145/Setup!$B$1</f>
        <v>0</v>
      </c>
      <c r="K145" s="20">
        <f>I145/Setup!$B$1</f>
        <v>0</v>
      </c>
      <c r="L145" s="20">
        <f>FV(Setup!$B$2,Setup!$B$3, ,'Full BOQ'!J145*-1)</f>
        <v>0</v>
      </c>
      <c r="M145" s="20">
        <f>FV(Setup!$B$2,Setup!$B$3, ,'Full BOQ'!K145*-1)</f>
        <v>0</v>
      </c>
    </row>
    <row r="146" spans="1:13" x14ac:dyDescent="0.25">
      <c r="A146">
        <v>7</v>
      </c>
      <c r="B146" t="str">
        <f>VLOOKUP(A146,'Full BOQ Summary'!A:B,2,FALSE)</f>
        <v>WinCCOA License</v>
      </c>
      <c r="C146" t="str">
        <f>'WinCC OA Licenses'!A60</f>
        <v>Pricelist from Ritesh</v>
      </c>
      <c r="D146" t="str">
        <f>'WinCC OA Licenses'!B60</f>
        <v>WinCC OA Licenses</v>
      </c>
      <c r="E146">
        <f>'WinCC OA Licenses'!C60</f>
        <v>0</v>
      </c>
      <c r="F146">
        <f>'WinCC OA Licenses'!D60</f>
        <v>0</v>
      </c>
      <c r="G146" s="2">
        <f>'WinCC OA Licenses'!E60</f>
        <v>0</v>
      </c>
      <c r="H146" s="3">
        <f>'WinCC OA Licenses'!F60</f>
        <v>0</v>
      </c>
      <c r="I146" s="3">
        <f>'WinCC OA Licenses'!G60</f>
        <v>0</v>
      </c>
      <c r="J146" s="20">
        <f>H146/Setup!$B$1</f>
        <v>0</v>
      </c>
      <c r="K146" s="20">
        <f>I146/Setup!$B$1</f>
        <v>0</v>
      </c>
      <c r="L146" s="20">
        <f>FV(Setup!$B$2,Setup!$B$3, ,'Full BOQ'!J146*-1)</f>
        <v>0</v>
      </c>
      <c r="M146" s="20">
        <f>FV(Setup!$B$2,Setup!$B$3, ,'Full BOQ'!K146*-1)</f>
        <v>0</v>
      </c>
    </row>
    <row r="147" spans="1:13" x14ac:dyDescent="0.25">
      <c r="A147">
        <v>7</v>
      </c>
      <c r="B147" t="str">
        <f>VLOOKUP(A147,'Full BOQ Summary'!A:B,2,FALSE)</f>
        <v>WinCCOA License</v>
      </c>
      <c r="C147" t="str">
        <f>'WinCC OA Licenses'!A61</f>
        <v>Pricelist from Ritesh</v>
      </c>
      <c r="D147" t="str">
        <f>'WinCC OA Licenses'!B61</f>
        <v>WinCC OA Licenses</v>
      </c>
      <c r="E147">
        <f>'WinCC OA Licenses'!C61</f>
        <v>0</v>
      </c>
      <c r="F147">
        <f>'WinCC OA Licenses'!D61</f>
        <v>0</v>
      </c>
      <c r="G147" s="2">
        <f>'WinCC OA Licenses'!E61</f>
        <v>0</v>
      </c>
      <c r="H147" s="3">
        <f>'WinCC OA Licenses'!F61</f>
        <v>0</v>
      </c>
      <c r="I147" s="3">
        <f>'WinCC OA Licenses'!G61</f>
        <v>0</v>
      </c>
      <c r="J147" s="20">
        <f>H147/Setup!$B$1</f>
        <v>0</v>
      </c>
      <c r="K147" s="20">
        <f>I147/Setup!$B$1</f>
        <v>0</v>
      </c>
      <c r="L147" s="20">
        <f>FV(Setup!$B$2,Setup!$B$3, ,'Full BOQ'!J147*-1)</f>
        <v>0</v>
      </c>
      <c r="M147" s="20">
        <f>FV(Setup!$B$2,Setup!$B$3, ,'Full BOQ'!K147*-1)</f>
        <v>0</v>
      </c>
    </row>
    <row r="148" spans="1:13" x14ac:dyDescent="0.25">
      <c r="A148">
        <v>7</v>
      </c>
      <c r="B148" t="str">
        <f>VLOOKUP(A148,'Full BOQ Summary'!A:B,2,FALSE)</f>
        <v>WinCCOA License</v>
      </c>
      <c r="C148" t="str">
        <f>'WinCC OA Licenses'!A62</f>
        <v>Pricelist from Ritesh</v>
      </c>
      <c r="D148" t="str">
        <f>'WinCC OA Licenses'!B62</f>
        <v>WinCC OA Licenses</v>
      </c>
      <c r="E148">
        <f>'WinCC OA Licenses'!C62</f>
        <v>0</v>
      </c>
      <c r="F148">
        <f>'WinCC OA Licenses'!D62</f>
        <v>0</v>
      </c>
      <c r="G148" s="2">
        <f>'WinCC OA Licenses'!E62</f>
        <v>0</v>
      </c>
      <c r="H148" s="3">
        <f>'WinCC OA Licenses'!F62</f>
        <v>0</v>
      </c>
      <c r="I148" s="3">
        <f>'WinCC OA Licenses'!G62</f>
        <v>0</v>
      </c>
      <c r="J148" s="20">
        <f>H148/Setup!$B$1</f>
        <v>0</v>
      </c>
      <c r="K148" s="20">
        <f>I148/Setup!$B$1</f>
        <v>0</v>
      </c>
      <c r="L148" s="20">
        <f>FV(Setup!$B$2,Setup!$B$3, ,'Full BOQ'!J148*-1)</f>
        <v>0</v>
      </c>
      <c r="M148" s="20">
        <f>FV(Setup!$B$2,Setup!$B$3, ,'Full BOQ'!K148*-1)</f>
        <v>0</v>
      </c>
    </row>
    <row r="149" spans="1:13" x14ac:dyDescent="0.25">
      <c r="A149">
        <v>7</v>
      </c>
      <c r="B149" t="str">
        <f>VLOOKUP(A149,'Full BOQ Summary'!A:B,2,FALSE)</f>
        <v>WinCCOA License</v>
      </c>
      <c r="C149" t="str">
        <f>'WinCC OA Licenses'!A63</f>
        <v>Pricelist from Ritesh</v>
      </c>
      <c r="D149" t="str">
        <f>'WinCC OA Licenses'!B63</f>
        <v>WinCC OA Licenses</v>
      </c>
      <c r="E149">
        <f>'WinCC OA Licenses'!C63</f>
        <v>0</v>
      </c>
      <c r="F149">
        <f>'WinCC OA Licenses'!D63</f>
        <v>0</v>
      </c>
      <c r="G149" s="2">
        <f>'WinCC OA Licenses'!E63</f>
        <v>0</v>
      </c>
      <c r="H149" s="3">
        <f>'WinCC OA Licenses'!F63</f>
        <v>0</v>
      </c>
      <c r="I149" s="3">
        <f>'WinCC OA Licenses'!G63</f>
        <v>0</v>
      </c>
      <c r="J149" s="20">
        <f>H149/Setup!$B$1</f>
        <v>0</v>
      </c>
      <c r="K149" s="20">
        <f>I149/Setup!$B$1</f>
        <v>0</v>
      </c>
      <c r="L149" s="20">
        <f>FV(Setup!$B$2,Setup!$B$3, ,'Full BOQ'!J149*-1)</f>
        <v>0</v>
      </c>
      <c r="M149" s="20">
        <f>FV(Setup!$B$2,Setup!$B$3, ,'Full BOQ'!K149*-1)</f>
        <v>0</v>
      </c>
    </row>
    <row r="150" spans="1:13" x14ac:dyDescent="0.25">
      <c r="A150">
        <v>7</v>
      </c>
      <c r="B150" t="str">
        <f>VLOOKUP(A150,'Full BOQ Summary'!A:B,2,FALSE)</f>
        <v>WinCCOA License</v>
      </c>
      <c r="C150">
        <f>'WinCC OA Licenses'!A64</f>
        <v>0</v>
      </c>
      <c r="D150">
        <f>'WinCC OA Licenses'!B64</f>
        <v>0</v>
      </c>
      <c r="E150">
        <f>'WinCC OA Licenses'!C64</f>
        <v>0</v>
      </c>
      <c r="F150">
        <f>'WinCC OA Licenses'!D64</f>
        <v>0</v>
      </c>
      <c r="G150" s="2">
        <f>'WinCC OA Licenses'!E64</f>
        <v>0</v>
      </c>
      <c r="H150" s="3">
        <f>'WinCC OA Licenses'!F64</f>
        <v>0</v>
      </c>
      <c r="I150" s="3">
        <f>'WinCC OA Licenses'!G64</f>
        <v>0</v>
      </c>
      <c r="J150" s="20">
        <f>H150/Setup!$B$1</f>
        <v>0</v>
      </c>
      <c r="K150" s="20">
        <f>I150/Setup!$B$1</f>
        <v>0</v>
      </c>
      <c r="L150" s="20">
        <f>FV(Setup!$B$2,Setup!$B$3, ,'Full BOQ'!J150*-1)</f>
        <v>0</v>
      </c>
      <c r="M150" s="20">
        <f>FV(Setup!$B$2,Setup!$B$3, ,'Full BOQ'!K150*-1)</f>
        <v>0</v>
      </c>
    </row>
    <row r="151" spans="1:13" x14ac:dyDescent="0.25">
      <c r="A151">
        <v>7</v>
      </c>
      <c r="B151" t="str">
        <f>VLOOKUP(A151,'Full BOQ Summary'!A:B,2,FALSE)</f>
        <v>WinCCOA License</v>
      </c>
      <c r="C151">
        <f>'WinCC OA Licenses'!A65</f>
        <v>0</v>
      </c>
      <c r="D151">
        <f>'WinCC OA Licenses'!B65</f>
        <v>0</v>
      </c>
      <c r="E151">
        <f>'WinCC OA Licenses'!C65</f>
        <v>0</v>
      </c>
      <c r="F151">
        <f>'WinCC OA Licenses'!D65</f>
        <v>0</v>
      </c>
      <c r="G151" s="2">
        <f>'WinCC OA Licenses'!E65</f>
        <v>0</v>
      </c>
      <c r="H151" s="3">
        <f>'WinCC OA Licenses'!F65</f>
        <v>0</v>
      </c>
      <c r="I151" s="3">
        <f>'WinCC OA Licenses'!G65</f>
        <v>0</v>
      </c>
      <c r="J151" s="20">
        <f>H151/Setup!$B$1</f>
        <v>0</v>
      </c>
      <c r="K151" s="20">
        <f>I151/Setup!$B$1</f>
        <v>0</v>
      </c>
      <c r="L151" s="20">
        <f>FV(Setup!$B$2,Setup!$B$3, ,'Full BOQ'!J151*-1)</f>
        <v>0</v>
      </c>
      <c r="M151" s="20">
        <f>FV(Setup!$B$2,Setup!$B$3, ,'Full BOQ'!K151*-1)</f>
        <v>0</v>
      </c>
    </row>
    <row r="152" spans="1:13" x14ac:dyDescent="0.25">
      <c r="A152">
        <v>7</v>
      </c>
      <c r="B152" t="str">
        <f>VLOOKUP(A152,'Full BOQ Summary'!A:B,2,FALSE)</f>
        <v>WinCCOA License</v>
      </c>
      <c r="C152">
        <f>'WinCC OA Licenses'!A66</f>
        <v>0</v>
      </c>
      <c r="D152">
        <f>'WinCC OA Licenses'!B66</f>
        <v>0</v>
      </c>
      <c r="E152">
        <f>'WinCC OA Licenses'!C66</f>
        <v>0</v>
      </c>
      <c r="F152">
        <f>'WinCC OA Licenses'!D66</f>
        <v>0</v>
      </c>
      <c r="G152" s="2">
        <f>'WinCC OA Licenses'!E66</f>
        <v>0</v>
      </c>
      <c r="H152" s="3">
        <f>'WinCC OA Licenses'!F66</f>
        <v>0</v>
      </c>
      <c r="I152" s="3">
        <f>'WinCC OA Licenses'!G66</f>
        <v>0</v>
      </c>
      <c r="J152" s="20">
        <f>H152/Setup!$B$1</f>
        <v>0</v>
      </c>
      <c r="K152" s="20">
        <f>I152/Setup!$B$1</f>
        <v>0</v>
      </c>
      <c r="L152" s="20">
        <f>FV(Setup!$B$2,Setup!$B$3, ,'Full BOQ'!J152*-1)</f>
        <v>0</v>
      </c>
      <c r="M152" s="20">
        <f>FV(Setup!$B$2,Setup!$B$3, ,'Full BOQ'!K152*-1)</f>
        <v>0</v>
      </c>
    </row>
    <row r="153" spans="1:13" x14ac:dyDescent="0.25">
      <c r="A153">
        <v>7</v>
      </c>
      <c r="B153" t="str">
        <f>VLOOKUP(A153,'Full BOQ Summary'!A:B,2,FALSE)</f>
        <v>WinCCOA License</v>
      </c>
      <c r="C153">
        <f>'WinCC OA Licenses'!A67</f>
        <v>0</v>
      </c>
      <c r="D153">
        <f>'WinCC OA Licenses'!B67</f>
        <v>0</v>
      </c>
      <c r="E153">
        <f>'WinCC OA Licenses'!C67</f>
        <v>0</v>
      </c>
      <c r="F153">
        <f>'WinCC OA Licenses'!D67</f>
        <v>0</v>
      </c>
      <c r="G153" s="2">
        <f>'WinCC OA Licenses'!E67</f>
        <v>0</v>
      </c>
      <c r="H153" s="3">
        <f>'WinCC OA Licenses'!F67</f>
        <v>0</v>
      </c>
      <c r="I153" s="3">
        <f>'WinCC OA Licenses'!G67</f>
        <v>0</v>
      </c>
      <c r="J153" s="20">
        <f>H153/Setup!$B$1</f>
        <v>0</v>
      </c>
      <c r="K153" s="20">
        <f>I153/Setup!$B$1</f>
        <v>0</v>
      </c>
      <c r="L153" s="20">
        <f>FV(Setup!$B$2,Setup!$B$3, ,'Full BOQ'!J153*-1)</f>
        <v>0</v>
      </c>
      <c r="M153" s="20">
        <f>FV(Setup!$B$2,Setup!$B$3, ,'Full BOQ'!K153*-1)</f>
        <v>0</v>
      </c>
    </row>
    <row r="154" spans="1:13" x14ac:dyDescent="0.25">
      <c r="A154">
        <v>7</v>
      </c>
      <c r="B154" t="str">
        <f>VLOOKUP(A154,'Full BOQ Summary'!A:B,2,FALSE)</f>
        <v>WinCCOA License</v>
      </c>
      <c r="C154">
        <f>'WinCC OA Licenses'!A68</f>
        <v>0</v>
      </c>
      <c r="D154">
        <f>'WinCC OA Licenses'!B68</f>
        <v>0</v>
      </c>
      <c r="E154">
        <f>'WinCC OA Licenses'!C68</f>
        <v>0</v>
      </c>
      <c r="F154">
        <f>'WinCC OA Licenses'!D68</f>
        <v>0</v>
      </c>
      <c r="G154" s="2">
        <f>'WinCC OA Licenses'!E68</f>
        <v>0</v>
      </c>
      <c r="H154" s="3">
        <f>'WinCC OA Licenses'!F68</f>
        <v>0</v>
      </c>
      <c r="I154" s="3">
        <f>'WinCC OA Licenses'!G68</f>
        <v>0</v>
      </c>
      <c r="J154" s="20">
        <f>H154/Setup!$B$1</f>
        <v>0</v>
      </c>
      <c r="K154" s="20">
        <f>I154/Setup!$B$1</f>
        <v>0</v>
      </c>
      <c r="L154" s="20">
        <f>FV(Setup!$B$2,Setup!$B$3, ,'Full BOQ'!J154*-1)</f>
        <v>0</v>
      </c>
      <c r="M154" s="20">
        <f>FV(Setup!$B$2,Setup!$B$3, ,'Full BOQ'!K154*-1)</f>
        <v>0</v>
      </c>
    </row>
    <row r="155" spans="1:13" x14ac:dyDescent="0.25">
      <c r="A155">
        <v>7</v>
      </c>
      <c r="B155" t="str">
        <f>VLOOKUP(A155,'Full BOQ Summary'!A:B,2,FALSE)</f>
        <v>WinCCOA License</v>
      </c>
      <c r="C155">
        <f>'WinCC OA Licenses'!A69</f>
        <v>0</v>
      </c>
      <c r="D155">
        <f>'WinCC OA Licenses'!B69</f>
        <v>0</v>
      </c>
      <c r="E155">
        <f>'WinCC OA Licenses'!C69</f>
        <v>0</v>
      </c>
      <c r="F155">
        <f>'WinCC OA Licenses'!D69</f>
        <v>0</v>
      </c>
      <c r="G155" s="2">
        <f>'WinCC OA Licenses'!E69</f>
        <v>0</v>
      </c>
      <c r="H155" s="3">
        <f>'WinCC OA Licenses'!F69</f>
        <v>0</v>
      </c>
      <c r="I155" s="3">
        <f>'WinCC OA Licenses'!G69</f>
        <v>0</v>
      </c>
      <c r="J155" s="20">
        <f>H155/Setup!$B$1</f>
        <v>0</v>
      </c>
      <c r="K155" s="20">
        <f>I155/Setup!$B$1</f>
        <v>0</v>
      </c>
      <c r="L155" s="20">
        <f>FV(Setup!$B$2,Setup!$B$3, ,'Full BOQ'!J155*-1)</f>
        <v>0</v>
      </c>
      <c r="M155" s="20">
        <f>FV(Setup!$B$2,Setup!$B$3, ,'Full BOQ'!K155*-1)</f>
        <v>0</v>
      </c>
    </row>
    <row r="156" spans="1:13" x14ac:dyDescent="0.25">
      <c r="A156">
        <v>7</v>
      </c>
      <c r="B156" t="str">
        <f>VLOOKUP(A156,'Full BOQ Summary'!A:B,2,FALSE)</f>
        <v>WinCCOA License</v>
      </c>
      <c r="C156">
        <f>'WinCC OA Licenses'!A70</f>
        <v>0</v>
      </c>
      <c r="D156">
        <f>'WinCC OA Licenses'!B70</f>
        <v>0</v>
      </c>
      <c r="E156">
        <f>'WinCC OA Licenses'!C70</f>
        <v>0</v>
      </c>
      <c r="F156">
        <f>'WinCC OA Licenses'!D70</f>
        <v>0</v>
      </c>
      <c r="G156" s="2">
        <f>'WinCC OA Licenses'!E70</f>
        <v>0</v>
      </c>
      <c r="H156" s="3">
        <f>'WinCC OA Licenses'!F70</f>
        <v>0</v>
      </c>
      <c r="I156" s="3">
        <f>'WinCC OA Licenses'!G70</f>
        <v>0</v>
      </c>
      <c r="J156" s="20">
        <f>H156/Setup!$B$1</f>
        <v>0</v>
      </c>
      <c r="K156" s="20">
        <f>I156/Setup!$B$1</f>
        <v>0</v>
      </c>
      <c r="L156" s="20">
        <f>FV(Setup!$B$2,Setup!$B$3, ,'Full BOQ'!J156*-1)</f>
        <v>0</v>
      </c>
      <c r="M156" s="20">
        <f>FV(Setup!$B$2,Setup!$B$3, ,'Full BOQ'!K156*-1)</f>
        <v>0</v>
      </c>
    </row>
    <row r="157" spans="1:13" x14ac:dyDescent="0.25">
      <c r="A157">
        <v>7</v>
      </c>
      <c r="B157" t="str">
        <f>VLOOKUP(A157,'Full BOQ Summary'!A:B,2,FALSE)</f>
        <v>WinCCOA License</v>
      </c>
      <c r="C157">
        <f>'WinCC OA Licenses'!A71</f>
        <v>0</v>
      </c>
      <c r="D157">
        <f>'WinCC OA Licenses'!B71</f>
        <v>0</v>
      </c>
      <c r="E157">
        <f>'WinCC OA Licenses'!C71</f>
        <v>0</v>
      </c>
      <c r="F157">
        <f>'WinCC OA Licenses'!D71</f>
        <v>0</v>
      </c>
      <c r="G157" s="2">
        <f>'WinCC OA Licenses'!E71</f>
        <v>0</v>
      </c>
      <c r="H157" s="3">
        <f>'WinCC OA Licenses'!F71</f>
        <v>0</v>
      </c>
      <c r="I157" s="3">
        <f>'WinCC OA Licenses'!G71</f>
        <v>0</v>
      </c>
      <c r="J157" s="20">
        <f>H157/Setup!$B$1</f>
        <v>0</v>
      </c>
      <c r="K157" s="20">
        <f>I157/Setup!$B$1</f>
        <v>0</v>
      </c>
      <c r="L157" s="20">
        <f>FV(Setup!$B$2,Setup!$B$3, ,'Full BOQ'!J157*-1)</f>
        <v>0</v>
      </c>
      <c r="M157" s="20">
        <f>FV(Setup!$B$2,Setup!$B$3, ,'Full BOQ'!K157*-1)</f>
        <v>0</v>
      </c>
    </row>
    <row r="158" spans="1:13" x14ac:dyDescent="0.25">
      <c r="A158">
        <v>7</v>
      </c>
      <c r="B158" t="str">
        <f>VLOOKUP(A158,'Full BOQ Summary'!A:B,2,FALSE)</f>
        <v>WinCCOA License</v>
      </c>
      <c r="C158">
        <f>'WinCC OA Licenses'!A72</f>
        <v>0</v>
      </c>
      <c r="D158">
        <f>'WinCC OA Licenses'!B72</f>
        <v>0</v>
      </c>
      <c r="E158">
        <f>'WinCC OA Licenses'!C72</f>
        <v>0</v>
      </c>
      <c r="F158">
        <f>'WinCC OA Licenses'!D72</f>
        <v>0</v>
      </c>
      <c r="G158" s="2">
        <f>'WinCC OA Licenses'!E72</f>
        <v>0</v>
      </c>
      <c r="H158" s="3">
        <f>'WinCC OA Licenses'!F72</f>
        <v>0</v>
      </c>
      <c r="I158" s="3">
        <f>'WinCC OA Licenses'!G72</f>
        <v>0</v>
      </c>
      <c r="J158" s="20">
        <f>H158/Setup!$B$1</f>
        <v>0</v>
      </c>
      <c r="K158" s="20">
        <f>I158/Setup!$B$1</f>
        <v>0</v>
      </c>
      <c r="L158" s="20">
        <f>FV(Setup!$B$2,Setup!$B$3, ,'Full BOQ'!J158*-1)</f>
        <v>0</v>
      </c>
      <c r="M158" s="20">
        <f>FV(Setup!$B$2,Setup!$B$3, ,'Full BOQ'!K158*-1)</f>
        <v>0</v>
      </c>
    </row>
    <row r="159" spans="1:13" x14ac:dyDescent="0.25">
      <c r="A159">
        <v>7</v>
      </c>
      <c r="B159" t="str">
        <f>VLOOKUP(A159,'Full BOQ Summary'!A:B,2,FALSE)</f>
        <v>WinCCOA License</v>
      </c>
      <c r="C159">
        <f>'WinCC OA Licenses'!A73</f>
        <v>0</v>
      </c>
      <c r="D159">
        <f>'WinCC OA Licenses'!B73</f>
        <v>0</v>
      </c>
      <c r="E159">
        <f>'WinCC OA Licenses'!C73</f>
        <v>0</v>
      </c>
      <c r="F159">
        <f>'WinCC OA Licenses'!D73</f>
        <v>0</v>
      </c>
      <c r="G159" s="2">
        <f>'WinCC OA Licenses'!E73</f>
        <v>0</v>
      </c>
      <c r="H159" s="3">
        <f>'WinCC OA Licenses'!F73</f>
        <v>0</v>
      </c>
      <c r="I159" s="3">
        <f>'WinCC OA Licenses'!G73</f>
        <v>0</v>
      </c>
      <c r="J159" s="20">
        <f>H159/Setup!$B$1</f>
        <v>0</v>
      </c>
      <c r="K159" s="20">
        <f>I159/Setup!$B$1</f>
        <v>0</v>
      </c>
      <c r="L159" s="20">
        <f>FV(Setup!$B$2,Setup!$B$3, ,'Full BOQ'!J159*-1)</f>
        <v>0</v>
      </c>
      <c r="M159" s="20">
        <f>FV(Setup!$B$2,Setup!$B$3, ,'Full BOQ'!K159*-1)</f>
        <v>0</v>
      </c>
    </row>
    <row r="160" spans="1:13" x14ac:dyDescent="0.25">
      <c r="A160">
        <v>7</v>
      </c>
      <c r="B160" t="str">
        <f>VLOOKUP(A160,'Full BOQ Summary'!A:B,2,FALSE)</f>
        <v>WinCCOA License</v>
      </c>
      <c r="C160">
        <f>'WinCC OA Licenses'!A74</f>
        <v>0</v>
      </c>
      <c r="D160">
        <f>'WinCC OA Licenses'!B74</f>
        <v>0</v>
      </c>
      <c r="E160">
        <f>'WinCC OA Licenses'!C74</f>
        <v>0</v>
      </c>
      <c r="F160">
        <f>'WinCC OA Licenses'!D74</f>
        <v>0</v>
      </c>
      <c r="G160" s="2">
        <f>'WinCC OA Licenses'!E74</f>
        <v>0</v>
      </c>
      <c r="H160" s="3">
        <f>'WinCC OA Licenses'!F74</f>
        <v>0</v>
      </c>
      <c r="I160" s="3">
        <f>'WinCC OA Licenses'!G74</f>
        <v>0</v>
      </c>
      <c r="J160" s="20">
        <f>H160/Setup!$B$1</f>
        <v>0</v>
      </c>
      <c r="K160" s="20">
        <f>I160/Setup!$B$1</f>
        <v>0</v>
      </c>
      <c r="L160" s="20">
        <f>FV(Setup!$B$2,Setup!$B$3, ,'Full BOQ'!J160*-1)</f>
        <v>0</v>
      </c>
      <c r="M160" s="20">
        <f>FV(Setup!$B$2,Setup!$B$3, ,'Full BOQ'!K160*-1)</f>
        <v>0</v>
      </c>
    </row>
  </sheetData>
  <mergeCells count="10">
    <mergeCell ref="G1:G2"/>
    <mergeCell ref="H1:H2"/>
    <mergeCell ref="J1:J2"/>
    <mergeCell ref="L1:L2"/>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20F65-BDF2-4659-8DC6-CBCF51619481}">
  <sheetPr>
    <tabColor rgb="FFFF0000"/>
  </sheetPr>
  <dimension ref="A1:H13"/>
  <sheetViews>
    <sheetView tabSelected="1" zoomScale="130" zoomScaleNormal="130" workbookViewId="0">
      <selection activeCell="C10" sqref="C10"/>
    </sheetView>
  </sheetViews>
  <sheetFormatPr defaultRowHeight="15" x14ac:dyDescent="0.25"/>
  <cols>
    <col min="1" max="1" width="3.28515625" bestFit="1" customWidth="1"/>
    <col min="2" max="2" width="19.28515625" bestFit="1" customWidth="1"/>
    <col min="3" max="3" width="14.7109375" bestFit="1" customWidth="1"/>
    <col min="4" max="4" width="15" bestFit="1" customWidth="1"/>
    <col min="5" max="5" width="11.85546875" style="20" bestFit="1" customWidth="1"/>
    <col min="6" max="6" width="15" style="20" bestFit="1" customWidth="1"/>
    <col min="7" max="7" width="14.85546875" bestFit="1" customWidth="1"/>
    <col min="8" max="8" width="14.7109375" style="3" bestFit="1" customWidth="1"/>
  </cols>
  <sheetData>
    <row r="1" spans="1:8" ht="45" x14ac:dyDescent="0.25">
      <c r="A1" s="5"/>
      <c r="B1" s="18" t="s">
        <v>11</v>
      </c>
      <c r="C1" s="24" t="s">
        <v>27</v>
      </c>
      <c r="D1" s="24" t="s">
        <v>30</v>
      </c>
      <c r="E1" s="23" t="s">
        <v>26</v>
      </c>
      <c r="F1" s="23" t="s">
        <v>25</v>
      </c>
      <c r="G1" t="s">
        <v>33</v>
      </c>
    </row>
    <row r="2" spans="1:8" x14ac:dyDescent="0.25">
      <c r="A2" s="5">
        <v>1</v>
      </c>
      <c r="B2" s="16" t="s">
        <v>12</v>
      </c>
      <c r="C2" s="17">
        <f>'PLC - Panel'!G4</f>
        <v>0</v>
      </c>
      <c r="D2" s="17">
        <f>FV(Setup!$B$2,Setup!$B$3,,-1*'Full BOQ Summary'!C2)</f>
        <v>0</v>
      </c>
      <c r="E2" s="21">
        <f>C2/Setup!$B$1</f>
        <v>0</v>
      </c>
      <c r="F2" s="21">
        <f>FV(Setup!$B$2,Setup!$B$3,,-1*'Full BOQ Summary'!E2)</f>
        <v>0</v>
      </c>
      <c r="H2" s="3">
        <f>5*400000</f>
        <v>2000000</v>
      </c>
    </row>
    <row r="3" spans="1:8" x14ac:dyDescent="0.25">
      <c r="A3" s="5">
        <v>2</v>
      </c>
      <c r="B3" s="16" t="s">
        <v>13</v>
      </c>
      <c r="C3" s="17" t="e">
        <f>'PLC - Free Issue'!G4</f>
        <v>#REF!</v>
      </c>
      <c r="D3" s="17" t="e">
        <f>FV(Setup!$B$2,Setup!$B$3,,-1*'Full BOQ Summary'!C3)</f>
        <v>#REF!</v>
      </c>
      <c r="E3" s="21" t="e">
        <f>C3/Setup!$B$1</f>
        <v>#REF!</v>
      </c>
      <c r="F3" s="21" t="e">
        <f>FV(Setup!$B$2,Setup!$B$3,,-1*'Full BOQ Summary'!E3)</f>
        <v>#REF!</v>
      </c>
      <c r="H3" s="3">
        <v>2000000</v>
      </c>
    </row>
    <row r="4" spans="1:8" x14ac:dyDescent="0.25">
      <c r="A4" s="5">
        <v>3</v>
      </c>
      <c r="B4" s="16" t="s">
        <v>14</v>
      </c>
      <c r="C4" s="17">
        <f>'RIO - Panel'!G4</f>
        <v>0</v>
      </c>
      <c r="D4" s="17">
        <f>FV(Setup!$B$2,Setup!$B$3,,-1*'Full BOQ Summary'!C4)</f>
        <v>0</v>
      </c>
      <c r="E4" s="21">
        <f>C4/Setup!$B$1</f>
        <v>0</v>
      </c>
      <c r="F4" s="21">
        <f>FV(Setup!$B$2,Setup!$B$3,,-1*'Full BOQ Summary'!E4)</f>
        <v>0</v>
      </c>
      <c r="H4" s="3">
        <f>64*400000</f>
        <v>25600000</v>
      </c>
    </row>
    <row r="5" spans="1:8" x14ac:dyDescent="0.25">
      <c r="A5" s="5">
        <v>4</v>
      </c>
      <c r="B5" s="16" t="s">
        <v>15</v>
      </c>
      <c r="C5" s="17">
        <f>'RIO - Free Issue'!G4</f>
        <v>5768210</v>
      </c>
      <c r="D5" s="17">
        <f>FV(Setup!$B$2,Setup!$B$3,,-1*'Full BOQ Summary'!C5)</f>
        <v>5883574.2000000002</v>
      </c>
      <c r="E5" s="21">
        <f>C5/Setup!$B$1</f>
        <v>288410.5</v>
      </c>
      <c r="F5" s="21">
        <f>FV(Setup!$B$2,Setup!$B$3,,-1*'Full BOQ Summary'!E5)</f>
        <v>294178.71000000002</v>
      </c>
    </row>
    <row r="6" spans="1:8" x14ac:dyDescent="0.25">
      <c r="A6" s="5">
        <v>5</v>
      </c>
      <c r="B6" s="16" t="s">
        <v>31</v>
      </c>
      <c r="C6" s="17">
        <f>'CT Conveyors'!G4</f>
        <v>2368104.61</v>
      </c>
      <c r="D6" s="17">
        <f>FV(Setup!$B$2,Setup!$B$3,,-1*'Full BOQ Summary'!C6)</f>
        <v>2415466.7021999997</v>
      </c>
      <c r="E6" s="21">
        <f>C6/Setup!$B$1</f>
        <v>118405.23049999999</v>
      </c>
      <c r="F6" s="21">
        <f>FV(Setup!$B$2,Setup!$B$3,,-1*'Full BOQ Summary'!E6)</f>
        <v>120773.33510999999</v>
      </c>
    </row>
    <row r="7" spans="1:8" x14ac:dyDescent="0.25">
      <c r="A7" s="5">
        <v>6</v>
      </c>
      <c r="B7" s="16" t="s">
        <v>17</v>
      </c>
      <c r="C7" s="17">
        <f>'WinCC OA Hardware'!G4</f>
        <v>888675</v>
      </c>
      <c r="D7" s="17">
        <f>FV(Setup!$B$2,Setup!$B$3,,-1*'Full BOQ Summary'!C7)</f>
        <v>906448.5</v>
      </c>
      <c r="E7" s="21">
        <f>C7/Setup!$B$1</f>
        <v>44433.75</v>
      </c>
      <c r="F7" s="21">
        <f>FV(Setup!$B$2,Setup!$B$3,,-1*'Full BOQ Summary'!E7)</f>
        <v>45322.425000000003</v>
      </c>
    </row>
    <row r="8" spans="1:8" x14ac:dyDescent="0.25">
      <c r="A8" s="5">
        <v>7</v>
      </c>
      <c r="B8" s="16" t="s">
        <v>16</v>
      </c>
      <c r="C8" s="17">
        <f>'WinCC OA Licenses'!G4</f>
        <v>2854565</v>
      </c>
      <c r="D8" s="17">
        <f>FV(Setup!$B$2,Setup!$B$3,,-1*'Full BOQ Summary'!C8)</f>
        <v>2911656.3000000003</v>
      </c>
      <c r="E8" s="21">
        <f>C8/Setup!$B$1</f>
        <v>142728.25</v>
      </c>
      <c r="F8" s="21">
        <f>FV(Setup!$B$2,Setup!$B$3,,-1*'Full BOQ Summary'!E8)</f>
        <v>145582.815</v>
      </c>
    </row>
    <row r="9" spans="1:8" x14ac:dyDescent="0.25">
      <c r="A9" s="5">
        <v>8</v>
      </c>
      <c r="B9" s="16" t="s">
        <v>32</v>
      </c>
      <c r="C9" s="17">
        <f>'MCC-Switches'!G4</f>
        <v>0</v>
      </c>
      <c r="D9" s="17">
        <f>FV(Setup!$B$2,Setup!$B$3,,-1*'Full BOQ Summary'!C9)</f>
        <v>0</v>
      </c>
      <c r="E9" s="21">
        <f>C9/Setup!$B$1</f>
        <v>0</v>
      </c>
      <c r="F9" s="21">
        <f>FV(Setup!$B$2,Setup!$B$3,,-1*'Full BOQ Summary'!E9)</f>
        <v>0</v>
      </c>
      <c r="G9" t="s">
        <v>34</v>
      </c>
    </row>
    <row r="10" spans="1:8" x14ac:dyDescent="0.25">
      <c r="A10" s="5">
        <v>9</v>
      </c>
      <c r="B10" s="16" t="s">
        <v>35</v>
      </c>
      <c r="C10" s="17">
        <f>'Control Room'!G4</f>
        <v>0</v>
      </c>
      <c r="D10" s="17">
        <f>FV(Setup!$B$2,Setup!$B$3,,-1*'Full BOQ Summary'!C10)</f>
        <v>0</v>
      </c>
      <c r="E10" s="21">
        <f>C10/Setup!$B$1</f>
        <v>0</v>
      </c>
      <c r="F10" s="21">
        <f>FV(Setup!$B$2,Setup!$B$3,,-1*'Full BOQ Summary'!E10)</f>
        <v>0</v>
      </c>
    </row>
    <row r="11" spans="1:8" x14ac:dyDescent="0.25">
      <c r="A11" s="5">
        <v>10</v>
      </c>
      <c r="B11" s="16"/>
      <c r="C11" s="17"/>
      <c r="D11" s="17">
        <f>FV(Setup!$B$2,Setup!$B$3,,-1*'Full BOQ Summary'!C11)</f>
        <v>0</v>
      </c>
      <c r="E11" s="21">
        <f>C11/Setup!$B$1</f>
        <v>0</v>
      </c>
      <c r="F11" s="21">
        <f>FV(Setup!$B$2,Setup!$B$3,,-1*'Full BOQ Summary'!E11)</f>
        <v>0</v>
      </c>
    </row>
    <row r="12" spans="1:8" x14ac:dyDescent="0.25">
      <c r="A12" s="5">
        <v>11</v>
      </c>
      <c r="B12" s="16"/>
      <c r="C12" s="17"/>
      <c r="D12" s="17">
        <f>FV(Setup!$B$2,Setup!$B$3,,-1*'Full BOQ Summary'!C12)</f>
        <v>0</v>
      </c>
      <c r="E12" s="21">
        <f>C12/Setup!$B$1</f>
        <v>0</v>
      </c>
      <c r="F12" s="21">
        <f>FV(Setup!$B$2,Setup!$B$3,,-1*'Full BOQ Summary'!E12)</f>
        <v>0</v>
      </c>
    </row>
    <row r="13" spans="1:8" x14ac:dyDescent="0.25">
      <c r="A13" s="5"/>
      <c r="B13" s="5"/>
      <c r="C13" s="27" t="e">
        <f>SUM(C3:C12)</f>
        <v>#REF!</v>
      </c>
      <c r="D13" s="27" t="e">
        <f>SUM(D3:D12)</f>
        <v>#REF!</v>
      </c>
      <c r="E13" s="28" t="e">
        <f>SUM(E2:E12)</f>
        <v>#REF!</v>
      </c>
      <c r="F13" s="28" t="e">
        <f>SUM(F2:F12)</f>
        <v>#REF!</v>
      </c>
      <c r="H13" s="3" t="e">
        <f>SUM(H2:H12)+C13</f>
        <v>#REF!</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ED63F-2671-48F3-9602-BB55FCA2C5DE}">
  <sheetPr>
    <tabColor theme="9" tint="0.39997558519241921"/>
  </sheetPr>
  <dimension ref="A1:G4"/>
  <sheetViews>
    <sheetView workbookViewId="0">
      <selection activeCell="G31" sqref="G31"/>
    </sheetView>
  </sheetViews>
  <sheetFormatPr defaultRowHeight="15" x14ac:dyDescent="0.25"/>
  <cols>
    <col min="7" max="7" width="22.5703125" customWidth="1"/>
  </cols>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6B41-8D4C-4839-85D0-0F2FFA3AA3D9}">
  <sheetPr>
    <tabColor theme="9" tint="0.39997558519241921"/>
  </sheetPr>
  <dimension ref="A1:G23"/>
  <sheetViews>
    <sheetView workbookViewId="0">
      <selection activeCell="G20" sqref="G20"/>
    </sheetView>
  </sheetViews>
  <sheetFormatPr defaultColWidth="50.140625" defaultRowHeight="15" x14ac:dyDescent="0.25"/>
  <cols>
    <col min="1" max="1" width="8.42578125" bestFit="1" customWidth="1"/>
    <col min="2" max="2" width="5.7109375" bestFit="1" customWidth="1"/>
    <col min="3" max="3" width="20.28515625" bestFit="1" customWidth="1"/>
    <col min="4" max="4" width="8.7109375" style="1" bestFit="1" customWidth="1"/>
    <col min="5" max="5" width="38.28515625" bestFit="1" customWidth="1"/>
    <col min="6" max="6" width="11.140625" style="4" bestFit="1" customWidth="1"/>
    <col min="7" max="7" width="14.5703125" bestFit="1" customWidth="1"/>
  </cols>
  <sheetData>
    <row r="1" spans="1:7" ht="30"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t="e">
        <f>IF(G4=#REF!,"OK","Incorrect Value")</f>
        <v>#REF!</v>
      </c>
    </row>
    <row r="4" spans="1:7" ht="15.75" thickBot="1" x14ac:dyDescent="0.3">
      <c r="A4" s="5"/>
      <c r="B4" s="5"/>
      <c r="C4" s="5"/>
      <c r="D4" s="6"/>
      <c r="E4" s="7"/>
      <c r="F4" s="8"/>
      <c r="G4" s="14" t="e">
        <f>SUM(G5:G23)</f>
        <v>#REF!</v>
      </c>
    </row>
    <row r="5" spans="1:7" x14ac:dyDescent="0.25">
      <c r="A5" t="s">
        <v>8</v>
      </c>
      <c r="B5" t="s">
        <v>10</v>
      </c>
      <c r="C5" t="e">
        <f>#REF!</f>
        <v>#REF!</v>
      </c>
      <c r="D5" s="1" t="e">
        <f>#REF!</f>
        <v>#REF!</v>
      </c>
      <c r="E5" t="e">
        <f>IF(ISNA(VLOOKUP($C5,[1]Kabanga!$E:$L,E$2,FALSE)),"-",VLOOKUP($C5,[1]Kabanga!$E:$L,E$2,FALSE))</f>
        <v>#REF!</v>
      </c>
      <c r="F5" s="4" t="e">
        <f>IF(ISNA(VLOOKUP($C5,[1]Kabanga!$E:$L,F$2,FALSE)),0,VLOOKUP($C5,[1]Kabanga!$E:$L,F$2,FALSE))</f>
        <v>#REF!</v>
      </c>
      <c r="G5" s="3" t="e">
        <f>F5*D5</f>
        <v>#REF!</v>
      </c>
    </row>
    <row r="6" spans="1:7" x14ac:dyDescent="0.25">
      <c r="A6" t="s">
        <v>8</v>
      </c>
      <c r="B6" t="s">
        <v>10</v>
      </c>
      <c r="C6" t="e">
        <f>#REF!</f>
        <v>#REF!</v>
      </c>
      <c r="D6" s="1" t="e">
        <f>#REF!</f>
        <v>#REF!</v>
      </c>
      <c r="E6" t="e">
        <f>IF(ISNA(VLOOKUP(C6,[1]Kabanga!$E:$L,E$2,FALSE)),"-",VLOOKUP(C6,[1]Kabanga!$E:$L,E$2,FALSE))</f>
        <v>#REF!</v>
      </c>
      <c r="F6" s="4" t="e">
        <f>IF(ISNA(VLOOKUP($C6,[1]Kabanga!$E:$L,F$2,FALSE)),0,VLOOKUP($C6,[1]Kabanga!$E:$L,F$2,FALSE))</f>
        <v>#REF!</v>
      </c>
      <c r="G6" s="3" t="e">
        <f t="shared" ref="G6:G7" si="0">F6*D6</f>
        <v>#REF!</v>
      </c>
    </row>
    <row r="7" spans="1:7" x14ac:dyDescent="0.25">
      <c r="A7" t="s">
        <v>8</v>
      </c>
      <c r="B7" t="s">
        <v>10</v>
      </c>
      <c r="C7" t="e">
        <f>#REF!</f>
        <v>#REF!</v>
      </c>
      <c r="D7" s="1" t="e">
        <f>#REF!</f>
        <v>#REF!</v>
      </c>
      <c r="E7" t="e">
        <f>IF(ISNA(VLOOKUP(C7,[1]Kabanga!$E:$L,E$2,FALSE)),"-",VLOOKUP(C7,[1]Kabanga!$E:$L,E$2,FALSE))</f>
        <v>#REF!</v>
      </c>
      <c r="F7" s="4" t="e">
        <f>IF(ISNA(VLOOKUP($C7,[1]Kabanga!$E:$L,F$2,FALSE)),0,VLOOKUP($C7,[1]Kabanga!$E:$L,F$2,FALSE))</f>
        <v>#REF!</v>
      </c>
      <c r="G7" s="3" t="e">
        <f t="shared" si="0"/>
        <v>#REF!</v>
      </c>
    </row>
    <row r="8" spans="1:7" x14ac:dyDescent="0.25">
      <c r="G8" s="3"/>
    </row>
    <row r="9" spans="1:7" x14ac:dyDescent="0.25">
      <c r="G9" s="3"/>
    </row>
    <row r="10" spans="1:7" x14ac:dyDescent="0.25">
      <c r="G10" s="3"/>
    </row>
    <row r="11" spans="1:7" x14ac:dyDescent="0.25">
      <c r="G11" s="3"/>
    </row>
    <row r="12" spans="1:7" x14ac:dyDescent="0.25">
      <c r="G12" s="3"/>
    </row>
    <row r="13" spans="1:7" x14ac:dyDescent="0.25">
      <c r="G13" s="3"/>
    </row>
    <row r="14" spans="1:7" x14ac:dyDescent="0.25">
      <c r="G14" s="3"/>
    </row>
    <row r="15" spans="1:7" x14ac:dyDescent="0.25">
      <c r="G15" s="3"/>
    </row>
    <row r="16" spans="1:7" x14ac:dyDescent="0.25">
      <c r="G16" s="3"/>
    </row>
    <row r="17" spans="7:7" x14ac:dyDescent="0.25">
      <c r="G17" s="3"/>
    </row>
    <row r="18" spans="7:7" x14ac:dyDescent="0.25">
      <c r="G18" s="3"/>
    </row>
    <row r="19" spans="7:7" x14ac:dyDescent="0.25">
      <c r="G19" s="3"/>
    </row>
    <row r="20" spans="7:7" x14ac:dyDescent="0.25">
      <c r="G20" s="3"/>
    </row>
    <row r="21" spans="7:7" x14ac:dyDescent="0.25">
      <c r="G21" s="3"/>
    </row>
    <row r="22" spans="7:7" x14ac:dyDescent="0.25">
      <c r="G22" s="3"/>
    </row>
    <row r="23" spans="7:7" x14ac:dyDescent="0.25">
      <c r="G23" s="3"/>
    </row>
  </sheetData>
  <conditionalFormatting sqref="G3">
    <cfRule type="cellIs" dxfId="3" priority="1" operator="notEqual">
      <formula>"OK"</formula>
    </cfRule>
    <cfRule type="cellIs" dxfId="2" priority="2" operator="equal">
      <formula>"OK"</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C58EE-6FCE-4104-AEBB-313584463451}">
  <sheetPr>
    <tabColor theme="9" tint="0.39997558519241921"/>
  </sheetPr>
  <dimension ref="A1:G4"/>
  <sheetViews>
    <sheetView workbookViewId="0">
      <selection activeCell="M19" sqref="M19"/>
    </sheetView>
  </sheetViews>
  <sheetFormatPr defaultRowHeight="15" x14ac:dyDescent="0.25"/>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3415-A937-49BC-8AD2-178998B8F1B3}">
  <sheetPr>
    <tabColor theme="9" tint="0.39997558519241921"/>
  </sheetPr>
  <dimension ref="A1:G200"/>
  <sheetViews>
    <sheetView workbookViewId="0">
      <pane ySplit="4" topLeftCell="A5" activePane="bottomLeft" state="frozen"/>
      <selection pane="bottomLeft" activeCell="E13" sqref="E13"/>
    </sheetView>
  </sheetViews>
  <sheetFormatPr defaultColWidth="50.140625" defaultRowHeight="15" x14ac:dyDescent="0.25"/>
  <cols>
    <col min="1" max="1" width="8.42578125" bestFit="1" customWidth="1"/>
    <col min="2" max="2" width="5.7109375" bestFit="1" customWidth="1"/>
    <col min="3" max="3" width="20.28515625" bestFit="1" customWidth="1"/>
    <col min="4" max="4" width="8.7109375" style="1" bestFit="1" customWidth="1"/>
    <col min="5" max="5" width="74.28515625" customWidth="1"/>
    <col min="6" max="6" width="10.140625" style="4" bestFit="1" customWidth="1"/>
    <col min="7" max="7" width="14.5703125" bestFit="1" customWidth="1"/>
  </cols>
  <sheetData>
    <row r="1" spans="1:7" ht="30" x14ac:dyDescent="0.25">
      <c r="A1" s="5" t="s">
        <v>5</v>
      </c>
      <c r="B1" s="5" t="s">
        <v>3</v>
      </c>
      <c r="C1" s="5" t="s">
        <v>0</v>
      </c>
      <c r="D1" s="6" t="s">
        <v>1</v>
      </c>
      <c r="E1" s="7" t="s">
        <v>2</v>
      </c>
      <c r="F1" s="8" t="s">
        <v>4</v>
      </c>
      <c r="G1" s="8" t="s">
        <v>6</v>
      </c>
    </row>
    <row r="2" spans="1:7" ht="15.75" thickBot="1" x14ac:dyDescent="0.3">
      <c r="A2" s="5"/>
      <c r="B2" s="5"/>
      <c r="C2" s="5"/>
      <c r="D2" s="6">
        <v>3</v>
      </c>
      <c r="E2" s="11">
        <v>9</v>
      </c>
      <c r="F2" s="11">
        <v>2</v>
      </c>
      <c r="G2" s="8"/>
    </row>
    <row r="3" spans="1:7" x14ac:dyDescent="0.25">
      <c r="A3" s="5"/>
      <c r="B3" s="5"/>
      <c r="C3" s="5"/>
      <c r="D3" s="6"/>
      <c r="E3" s="11"/>
      <c r="F3" s="33"/>
      <c r="G3" s="15" t="str">
        <f>IF(G4='[1]RIO Composition'!$J$2,"OK","Incorrect Value")</f>
        <v>OK</v>
      </c>
    </row>
    <row r="4" spans="1:7" ht="15.75" thickBot="1" x14ac:dyDescent="0.3">
      <c r="A4" s="5"/>
      <c r="B4" s="5"/>
      <c r="C4" s="5"/>
      <c r="D4" s="6"/>
      <c r="E4" s="7"/>
      <c r="F4" s="8"/>
      <c r="G4" s="14">
        <f>SUM(G5:G200)</f>
        <v>5768210</v>
      </c>
    </row>
    <row r="5" spans="1:7" ht="30" x14ac:dyDescent="0.25">
      <c r="A5" t="s">
        <v>8</v>
      </c>
      <c r="B5" t="s">
        <v>9</v>
      </c>
      <c r="C5" t="str">
        <f>IF('[1]Costing Pivot for BOQ'!$B4="-","-",'[1]Costing Pivot for BOQ'!$C4)</f>
        <v>6EP3437-7SB00-3AX0</v>
      </c>
      <c r="D5" s="1">
        <f>IF(C5="-",0,VLOOKUP(C5,'[1]Costing Pivot for BOQ'!$C:$E,D$2,FALSE))</f>
        <v>144</v>
      </c>
      <c r="E5" s="2" t="str">
        <f>IF(C5="-","-",VLOOKUP($C5,'[1]Part Numbers'!$B:$J,E$2,FALSE))</f>
        <v>SITOP PSU6200 24 V/40 A stabilized power supply input: 400 - 500 V AC output: 24 V DC/40 A with diagnostic interface</v>
      </c>
      <c r="F5" s="45">
        <f>IF(C5="-",0,VLOOKUP($C5,'[1]Part Numbers'!$B:$J,F$2,FALSE))</f>
        <v>6750</v>
      </c>
      <c r="G5" s="3">
        <f>F5*D5</f>
        <v>972000</v>
      </c>
    </row>
    <row r="6" spans="1:7" ht="30" x14ac:dyDescent="0.25">
      <c r="A6" t="s">
        <v>8</v>
      </c>
      <c r="B6" t="s">
        <v>9</v>
      </c>
      <c r="C6" t="str">
        <f>IF('[1]Costing Pivot for BOQ'!$B5="-","-",'[1]Costing Pivot for BOQ'!$C5)</f>
        <v>6EP4348-7RB00-0AX0</v>
      </c>
      <c r="D6" s="1">
        <f>IF(C6="-",0,VLOOKUP(C6,'[1]Costing Pivot for BOQ'!$C:$E,D$2,FALSE))</f>
        <v>72</v>
      </c>
      <c r="E6" s="2" t="str">
        <f>IF(C6="-","-",VLOOKUP($C6,'[1]Part Numbers'!$B:$J,E$2,FALSE))</f>
        <v>SITOP RED1200 redundancy module input/output: DC 24/48V/80 A Suitable for decoupling two SITOP power supplies with maximal per 40 A output current</v>
      </c>
      <c r="F6" s="45">
        <f>IF(C6="-",0,VLOOKUP($C6,'[1]Part Numbers'!$B:$J,F$2,FALSE))</f>
        <v>3930</v>
      </c>
      <c r="G6" s="3">
        <f t="shared" ref="G6:G69" si="0">F6*D6</f>
        <v>282960</v>
      </c>
    </row>
    <row r="7" spans="1:7" x14ac:dyDescent="0.25">
      <c r="A7" t="s">
        <v>8</v>
      </c>
      <c r="B7" t="s">
        <v>9</v>
      </c>
      <c r="C7" t="str">
        <f>IF('[1]Costing Pivot for BOQ'!$B6="-","-",'[1]Costing Pivot for BOQ'!$C6)</f>
        <v>6ES5710-8MA11</v>
      </c>
      <c r="D7" s="1">
        <f>IF(C7="-",0,VLOOKUP(C7,'[1]Costing Pivot for BOQ'!$C:$E,D$2,FALSE))</f>
        <v>0</v>
      </c>
      <c r="E7" s="2" t="str">
        <f>IF(C7="-","-",VLOOKUP($C7,'[1]Part Numbers'!$B:$J,E$2,FALSE))</f>
        <v>SIMATIC, Standard mounting rail 35mm, Length 483 mm for 19" cabinet</v>
      </c>
      <c r="F7" s="45">
        <f>IF(C7="-",0,VLOOKUP($C7,'[1]Part Numbers'!$B:$J,F$2,FALSE))</f>
        <v>754</v>
      </c>
      <c r="G7" s="3">
        <f t="shared" si="0"/>
        <v>0</v>
      </c>
    </row>
    <row r="8" spans="1:7" x14ac:dyDescent="0.25">
      <c r="A8" t="s">
        <v>8</v>
      </c>
      <c r="B8" t="s">
        <v>9</v>
      </c>
      <c r="C8" t="str">
        <f>IF('[1]Costing Pivot for BOQ'!$B7="-","-",'[1]Costing Pivot for BOQ'!$C7)</f>
        <v>6ES7131-6BH01-0BA0</v>
      </c>
      <c r="D8" s="1">
        <f>IF(C8="-",0,VLOOKUP(C8,'[1]Costing Pivot for BOQ'!$C:$E,D$2,FALSE))</f>
        <v>188</v>
      </c>
      <c r="E8" s="2">
        <f>IF(C8="-","-",VLOOKUP($C8,'[1]Part Numbers'!$B:$J,E$2,FALSE))</f>
        <v>0</v>
      </c>
      <c r="F8" s="45">
        <f>IF(C8="-",0,VLOOKUP($C8,'[1]Part Numbers'!$B:$J,F$2,FALSE))</f>
        <v>2160</v>
      </c>
      <c r="G8" s="3">
        <f t="shared" si="0"/>
        <v>406080</v>
      </c>
    </row>
    <row r="9" spans="1:7" x14ac:dyDescent="0.25">
      <c r="A9" t="s">
        <v>8</v>
      </c>
      <c r="B9" t="s">
        <v>9</v>
      </c>
      <c r="C9" t="str">
        <f>IF('[1]Costing Pivot for BOQ'!$B8="-","-",'[1]Costing Pivot for BOQ'!$C8)</f>
        <v>6ES7132-6BH01-0BA0</v>
      </c>
      <c r="D9" s="1">
        <f>IF(C9="-",0,VLOOKUP(C9,'[1]Costing Pivot for BOQ'!$C:$E,D$2,FALSE))</f>
        <v>108</v>
      </c>
      <c r="E9" s="2">
        <f>IF(C9="-","-",VLOOKUP($C9,'[1]Part Numbers'!$B:$J,E$2,FALSE))</f>
        <v>0</v>
      </c>
      <c r="F9" s="45">
        <f>IF(C9="-",0,VLOOKUP($C9,'[1]Part Numbers'!$B:$J,F$2,FALSE))</f>
        <v>2510</v>
      </c>
      <c r="G9" s="3">
        <f t="shared" si="0"/>
        <v>271080</v>
      </c>
    </row>
    <row r="10" spans="1:7" x14ac:dyDescent="0.25">
      <c r="A10" t="s">
        <v>8</v>
      </c>
      <c r="B10" t="s">
        <v>9</v>
      </c>
      <c r="C10" t="str">
        <f>IF('[1]Costing Pivot for BOQ'!$B9="-","-",'[1]Costing Pivot for BOQ'!$C9)</f>
        <v>6ES7134-6GF00-0AA1</v>
      </c>
      <c r="D10" s="1">
        <f>IF(C10="-",0,VLOOKUP(C10,'[1]Costing Pivot for BOQ'!$C:$E,D$2,FALSE))</f>
        <v>183</v>
      </c>
      <c r="E10" s="2">
        <f>IF(C10="-","-",VLOOKUP($C10,'[1]Part Numbers'!$B:$J,E$2,FALSE))</f>
        <v>0</v>
      </c>
      <c r="F10" s="45">
        <f>IF(C10="-",0,VLOOKUP($C10,'[1]Part Numbers'!$B:$J,F$2,FALSE))</f>
        <v>5770</v>
      </c>
      <c r="G10" s="3">
        <f t="shared" si="0"/>
        <v>1055910</v>
      </c>
    </row>
    <row r="11" spans="1:7" x14ac:dyDescent="0.25">
      <c r="A11" t="s">
        <v>8</v>
      </c>
      <c r="B11" t="s">
        <v>9</v>
      </c>
      <c r="C11" t="str">
        <f>IF('[1]Costing Pivot for BOQ'!$B10="-","-",'[1]Costing Pivot for BOQ'!$C10)</f>
        <v>6ES7135-6HD00-0BA1</v>
      </c>
      <c r="D11" s="1">
        <f>IF(C11="-",0,VLOOKUP(C11,'[1]Costing Pivot for BOQ'!$C:$E,D$2,FALSE))</f>
        <v>194</v>
      </c>
      <c r="E11" s="2">
        <f>IF(C11="-","-",VLOOKUP($C11,'[1]Part Numbers'!$B:$J,E$2,FALSE))</f>
        <v>0</v>
      </c>
      <c r="F11" s="45">
        <f>IF(C11="-",0,VLOOKUP($C11,'[1]Part Numbers'!$B:$J,F$2,FALSE))</f>
        <v>5540</v>
      </c>
      <c r="G11" s="3">
        <f t="shared" si="0"/>
        <v>1074760</v>
      </c>
    </row>
    <row r="12" spans="1:7" x14ac:dyDescent="0.25">
      <c r="A12" t="s">
        <v>8</v>
      </c>
      <c r="B12" t="s">
        <v>9</v>
      </c>
      <c r="C12" t="str">
        <f>IF('[1]Costing Pivot for BOQ'!$B11="-","-",'[1]Costing Pivot for BOQ'!$C11)</f>
        <v>6ES7155-5AA00-0AC0</v>
      </c>
      <c r="D12" s="1">
        <f>IF(C12="-",0,VLOOKUP(C12,'[1]Costing Pivot for BOQ'!$C:$E,D$2,FALSE))</f>
        <v>0</v>
      </c>
      <c r="E12" s="2">
        <f>IF(C12="-","-",VLOOKUP($C12,'[1]Part Numbers'!$B:$J,E$2,FALSE))</f>
        <v>0</v>
      </c>
      <c r="F12" s="45">
        <f>IF(C12="-",0,VLOOKUP($C12,'[1]Part Numbers'!$B:$J,F$2,FALSE))</f>
        <v>12500</v>
      </c>
      <c r="G12" s="3">
        <f t="shared" si="0"/>
        <v>0</v>
      </c>
    </row>
    <row r="13" spans="1:7" ht="60" x14ac:dyDescent="0.25">
      <c r="A13" t="s">
        <v>8</v>
      </c>
      <c r="B13" t="s">
        <v>9</v>
      </c>
      <c r="C13" t="str">
        <f>IF('[1]Costing Pivot for BOQ'!$B12="-","-",'[1]Costing Pivot for BOQ'!$C12)</f>
        <v>6ES7155-6AU01-0CN0</v>
      </c>
      <c r="D13" s="1">
        <f>IF(C13="-",0,VLOOKUP(C13,'[1]Costing Pivot for BOQ'!$C:$E,D$2,FALSE))</f>
        <v>72</v>
      </c>
      <c r="E13" s="2" t="str">
        <f>IF(C13="-","-",VLOOKUP($C13,'[1]Part Numbers'!$B:$J,E$2,FALSE))</f>
        <v>SIMATIC ET 200SP, PROFINET, 2-port interface module IM 155-6PN/2 High Feature, 1 slot for BusAdapter, max. 64 I/O modules and 16 ET 200AL modules, S2 redundancy, multi-hotswap, 0.25 ms, isochronous mode, optional PN strain relief, including server module</v>
      </c>
      <c r="F13" s="45">
        <f>IF(C13="-",0,VLOOKUP($C13,'[1]Part Numbers'!$B:$J,F$2,FALSE))</f>
        <v>7270</v>
      </c>
      <c r="G13" s="3">
        <f t="shared" si="0"/>
        <v>523440</v>
      </c>
    </row>
    <row r="14" spans="1:7" ht="30" x14ac:dyDescent="0.25">
      <c r="A14" t="s">
        <v>8</v>
      </c>
      <c r="B14" t="s">
        <v>9</v>
      </c>
      <c r="C14" t="str">
        <f>IF('[1]Costing Pivot for BOQ'!$B13="-","-",'[1]Costing Pivot for BOQ'!$C13)</f>
        <v>6ES7193-6AG50-0AA0</v>
      </c>
      <c r="D14" s="1">
        <f>IF(C14="-",0,VLOOKUP(C14,'[1]Costing Pivot for BOQ'!$C:$E,D$2,FALSE))</f>
        <v>72</v>
      </c>
      <c r="E14" s="2" t="str">
        <f>IF(C14="-","-",VLOOKUP($C14,'[1]Part Numbers'!$B:$J,E$2,FALSE))</f>
        <v>SIMATIC BusAdapter BA 2xLC-LD 2x LC-LD port, for single-mode fiber-optic cable, up to 20 km</v>
      </c>
      <c r="F14" s="45">
        <f>IF(C14="-",0,VLOOKUP($C14,'[1]Part Numbers'!$B:$J,F$2,FALSE))</f>
        <v>10500</v>
      </c>
      <c r="G14" s="3">
        <f t="shared" si="0"/>
        <v>756000</v>
      </c>
    </row>
    <row r="15" spans="1:7" ht="30" x14ac:dyDescent="0.25">
      <c r="A15" t="s">
        <v>8</v>
      </c>
      <c r="B15" t="s">
        <v>9</v>
      </c>
      <c r="C15" t="str">
        <f>IF('[1]Costing Pivot for BOQ'!$B14="-","-",'[1]Costing Pivot for BOQ'!$C14)</f>
        <v>6ES7193-6BP20-0BA0</v>
      </c>
      <c r="D15" s="1">
        <f>IF(C15="-",0,VLOOKUP(C15,'[1]Costing Pivot for BOQ'!$C:$E,D$2,FALSE))</f>
        <v>385</v>
      </c>
      <c r="E15" s="2" t="str">
        <f>IF(C15="-","-",VLOOKUP($C15,'[1]Part Numbers'!$B:$J,E$2,FALSE))</f>
        <v>SIMATIC ET 200SP, BaseUnit BU15-P16+A10+2B, BU type A0, Push-in terminals, with 10 AUX terminals, bridged to the left, WxH: 15 mmx141 mm</v>
      </c>
      <c r="F15" s="45">
        <f>IF(C15="-",0,VLOOKUP($C15,'[1]Part Numbers'!$B:$J,F$2,FALSE))</f>
        <v>508</v>
      </c>
      <c r="G15" s="3">
        <f t="shared" si="0"/>
        <v>195580</v>
      </c>
    </row>
    <row r="16" spans="1:7" ht="30" x14ac:dyDescent="0.25">
      <c r="A16" t="s">
        <v>8</v>
      </c>
      <c r="B16" t="s">
        <v>9</v>
      </c>
      <c r="C16" t="str">
        <f>IF('[1]Costing Pivot for BOQ'!$B15="-","-",'[1]Costing Pivot for BOQ'!$C15)</f>
        <v>6ES7193-6BP20-0DA0</v>
      </c>
      <c r="D16" s="1">
        <f>IF(C16="-",0,VLOOKUP(C16,'[1]Costing Pivot for BOQ'!$C:$E,D$2,FALSE))</f>
        <v>288</v>
      </c>
      <c r="E16" s="2" t="str">
        <f>IF(C16="-","-",VLOOKUP($C16,'[1]Part Numbers'!$B:$J,E$2,FALSE))</f>
        <v>SIMATIC ET 200SP, BaseUnit BU15-P16+A10+2D, BU type A0, Push-in terminals, with 10 AUX terminals, New load group, WxH: 15 mmx141 mm</v>
      </c>
      <c r="F16" s="45">
        <f>IF(C16="-",0,VLOOKUP($C16,'[1]Part Numbers'!$B:$J,F$2,FALSE))</f>
        <v>800</v>
      </c>
      <c r="G16" s="3">
        <f t="shared" si="0"/>
        <v>230400</v>
      </c>
    </row>
    <row r="17" spans="1:7" ht="30" x14ac:dyDescent="0.25">
      <c r="A17" t="s">
        <v>8</v>
      </c>
      <c r="B17" t="s">
        <v>9</v>
      </c>
      <c r="C17" t="str">
        <f>IF('[1]Costing Pivot for BOQ'!$B16="-","-",'[1]Costing Pivot for BOQ'!$C16)</f>
        <v>6ES7505-0KA00-0AB0</v>
      </c>
      <c r="D17" s="1">
        <f>IF(C17="-",0,VLOOKUP(C17,'[1]Costing Pivot for BOQ'!$C:$E,D$2,FALSE))</f>
        <v>0</v>
      </c>
      <c r="E17" s="2" t="str">
        <f>IF(C17="-","-",VLOOKUP($C17,'[1]Part Numbers'!$B:$J,E$2,FALSE))</f>
        <v>SIMATIC S7-1500, System power supply PS 25W 24 V DC, supplies the backplane bus of the S7-1500 with operating voltage</v>
      </c>
      <c r="F17" s="45">
        <f>IF(C17="-",0,VLOOKUP($C17,'[1]Part Numbers'!$B:$J,F$2,FALSE))</f>
        <v>5470</v>
      </c>
      <c r="G17" s="3">
        <f t="shared" si="0"/>
        <v>0</v>
      </c>
    </row>
    <row r="18" spans="1:7" x14ac:dyDescent="0.25">
      <c r="A18" t="s">
        <v>8</v>
      </c>
      <c r="B18" t="s">
        <v>9</v>
      </c>
      <c r="C18" t="str">
        <f>IF('[1]Costing Pivot for BOQ'!$B17="-","-",'[1]Costing Pivot for BOQ'!$C17)</f>
        <v>6ES7521-1BH00-0AB0</v>
      </c>
      <c r="D18" s="1">
        <f>IF(C18="-",0,VLOOKUP(C18,'[1]Costing Pivot for BOQ'!$C:$E,D$2,FALSE))</f>
        <v>0</v>
      </c>
      <c r="E18" s="2">
        <f>IF(C18="-","-",VLOOKUP($C18,'[1]Part Numbers'!$B:$J,E$2,FALSE))</f>
        <v>0</v>
      </c>
      <c r="F18" s="45">
        <f>IF(C18="-",0,VLOOKUP($C18,'[1]Part Numbers'!$B:$J,F$2,FALSE))</f>
        <v>5200</v>
      </c>
      <c r="G18" s="3">
        <f t="shared" si="0"/>
        <v>0</v>
      </c>
    </row>
    <row r="19" spans="1:7" x14ac:dyDescent="0.25">
      <c r="A19" t="s">
        <v>8</v>
      </c>
      <c r="B19" t="s">
        <v>9</v>
      </c>
      <c r="C19" t="str">
        <f>IF('[1]Costing Pivot for BOQ'!$B18="-","-",'[1]Costing Pivot for BOQ'!$C18)</f>
        <v>6ES7522-1BH01-0AB0</v>
      </c>
      <c r="D19" s="1">
        <f>IF(C19="-",0,VLOOKUP(C19,'[1]Costing Pivot for BOQ'!$C:$E,D$2,FALSE))</f>
        <v>0</v>
      </c>
      <c r="E19" s="2">
        <f>IF(C19="-","-",VLOOKUP($C19,'[1]Part Numbers'!$B:$J,E$2,FALSE))</f>
        <v>0</v>
      </c>
      <c r="F19" s="45">
        <f>IF(C19="-",0,VLOOKUP($C19,'[1]Part Numbers'!$B:$J,F$2,FALSE))</f>
        <v>5540</v>
      </c>
      <c r="G19" s="3">
        <f t="shared" si="0"/>
        <v>0</v>
      </c>
    </row>
    <row r="20" spans="1:7" x14ac:dyDescent="0.25">
      <c r="A20" t="s">
        <v>8</v>
      </c>
      <c r="B20" t="s">
        <v>9</v>
      </c>
      <c r="C20" t="str">
        <f>IF('[1]Costing Pivot for BOQ'!$B19="-","-",'[1]Costing Pivot for BOQ'!$C19)</f>
        <v>6ES7531-7KF00-0AB0</v>
      </c>
      <c r="D20" s="1">
        <f>IF(C20="-",0,VLOOKUP(C20,'[1]Costing Pivot for BOQ'!$C:$E,D$2,FALSE))</f>
        <v>0</v>
      </c>
      <c r="E20" s="2">
        <f>IF(C20="-","-",VLOOKUP($C20,'[1]Part Numbers'!$B:$J,E$2,FALSE))</f>
        <v>0</v>
      </c>
      <c r="F20" s="45">
        <f>IF(C20="-",0,VLOOKUP($C20,'[1]Part Numbers'!$B:$J,F$2,FALSE))</f>
        <v>15700</v>
      </c>
      <c r="G20" s="3">
        <f t="shared" si="0"/>
        <v>0</v>
      </c>
    </row>
    <row r="21" spans="1:7" x14ac:dyDescent="0.25">
      <c r="A21" t="s">
        <v>8</v>
      </c>
      <c r="B21" t="s">
        <v>9</v>
      </c>
      <c r="C21" t="str">
        <f>IF('[1]Costing Pivot for BOQ'!$B20="-","-",'[1]Costing Pivot for BOQ'!$C20)</f>
        <v>6ES7532-5HF00-0AB0</v>
      </c>
      <c r="D21" s="1">
        <f>IF(C21="-",0,VLOOKUP(C21,'[1]Costing Pivot for BOQ'!$C:$E,D$2,FALSE))</f>
        <v>0</v>
      </c>
      <c r="E21" s="2">
        <f>IF(C21="-","-",VLOOKUP($C21,'[1]Part Numbers'!$B:$J,E$2,FALSE))</f>
        <v>0</v>
      </c>
      <c r="F21" s="45">
        <f>IF(C21="-",0,VLOOKUP($C21,'[1]Part Numbers'!$B:$J,F$2,FALSE))</f>
        <v>19100</v>
      </c>
      <c r="G21" s="3">
        <f t="shared" si="0"/>
        <v>0</v>
      </c>
    </row>
    <row r="22" spans="1:7" ht="45" x14ac:dyDescent="0.25">
      <c r="A22" t="s">
        <v>8</v>
      </c>
      <c r="B22" t="s">
        <v>9</v>
      </c>
      <c r="C22" t="str">
        <f>IF('[1]Costing Pivot for BOQ'!$B21="-","-",'[1]Costing Pivot for BOQ'!$C21)</f>
        <v>6ES7590-1AE80-0AA0</v>
      </c>
      <c r="D22" s="1">
        <f>IF(C22="-",0,VLOOKUP(C22,'[1]Costing Pivot for BOQ'!$C:$E,D$2,FALSE))</f>
        <v>0</v>
      </c>
      <c r="E22" s="2" t="str">
        <f>IF(C22="-","-",VLOOKUP($C22,'[1]Part Numbers'!$B:$J,E$2,FALSE))</f>
        <v>SIMATIC S7-1500, mounting rail 482.6 mm (approx. 19 inch); incl. grounding screw, integrated DIN rail for mounting of incidentals such as terminals, automatic circuit breakers and relays</v>
      </c>
      <c r="F22" s="45">
        <f>IF(C22="-",0,VLOOKUP($C22,'[1]Part Numbers'!$B:$J,F$2,FALSE))</f>
        <v>754</v>
      </c>
      <c r="G22" s="3">
        <f t="shared" si="0"/>
        <v>0</v>
      </c>
    </row>
    <row r="23" spans="1:7" ht="45" x14ac:dyDescent="0.25">
      <c r="A23" t="s">
        <v>8</v>
      </c>
      <c r="B23" t="s">
        <v>9</v>
      </c>
      <c r="C23" t="str">
        <f>IF('[1]Costing Pivot for BOQ'!$B22="-","-",'[1]Costing Pivot for BOQ'!$C22)</f>
        <v>6ES7590-1AF30-0AA0</v>
      </c>
      <c r="D23" s="1">
        <f>IF(C23="-",0,VLOOKUP(C23,'[1]Costing Pivot for BOQ'!$C:$E,D$2,FALSE))</f>
        <v>0</v>
      </c>
      <c r="E23" s="2" t="str">
        <f>IF(C23="-","-",VLOOKUP($C23,'[1]Part Numbers'!$B:$J,E$2,FALSE))</f>
        <v>SIMATIC S7-1500, mounting rail 530 mm (approx. 20.9 inch); incl. grounding screw, integrated DIN rail for mounting of incidentals such as terminals, automatic circuit breakers and relays</v>
      </c>
      <c r="F23" s="45">
        <f>IF(C23="-",0,VLOOKUP($C23,'[1]Part Numbers'!$B:$J,F$2,FALSE))</f>
        <v>924</v>
      </c>
      <c r="G23" s="3">
        <f t="shared" si="0"/>
        <v>0</v>
      </c>
    </row>
    <row r="24" spans="1:7" ht="30" x14ac:dyDescent="0.25">
      <c r="A24" t="s">
        <v>8</v>
      </c>
      <c r="B24" t="s">
        <v>9</v>
      </c>
      <c r="C24" t="str">
        <f>IF('[1]Costing Pivot for BOQ'!$B23="-","-",'[1]Costing Pivot for BOQ'!$C23)</f>
        <v>6ES7592-1AM00-0XB0</v>
      </c>
      <c r="D24" s="1">
        <f>IF(C24="-",0,VLOOKUP(C24,'[1]Costing Pivot for BOQ'!$C:$E,D$2,FALSE))</f>
        <v>0</v>
      </c>
      <c r="E24" s="2" t="str">
        <f>IF(C24="-","-",VLOOKUP($C24,'[1]Part Numbers'!$B:$J,E$2,FALSE))</f>
        <v>SIMATIC S7-1500, Front connector Screw-type connection system, 40-pole for 35 mm wide modules incl. 4 potential bridges, and cable ties</v>
      </c>
      <c r="F24" s="45">
        <f>IF(C24="-",0,VLOOKUP($C24,'[1]Part Numbers'!$B:$J,F$2,FALSE))</f>
        <v>924</v>
      </c>
      <c r="G24" s="3">
        <f t="shared" si="0"/>
        <v>0</v>
      </c>
    </row>
    <row r="25" spans="1:7" ht="75" x14ac:dyDescent="0.25">
      <c r="A25" t="s">
        <v>8</v>
      </c>
      <c r="B25" t="s">
        <v>9</v>
      </c>
      <c r="C25" t="str">
        <f>IF('[1]Costing Pivot for BOQ'!$B24="-","-",'[1]Costing Pivot for BOQ'!$C24)</f>
        <v>6GK5206-2BS00-2AC2</v>
      </c>
      <c r="D25" s="1">
        <f>IF(C25="-",0,VLOOKUP(C25,'[1]Costing Pivot for BOQ'!$C:$E,D$2,FALSE))</f>
        <v>0</v>
      </c>
      <c r="E25" s="2" t="str">
        <f>IF(C25="-","-",VLOOKUP($C25,'[1]Part Numbers'!$B:$J,E$2,FALSE))</f>
        <v>SCALANCE XC206-2SFP manageable Layer 2 IE switch; IEC 62443-4-2 certified; 6x 10/100 MBit/s RJ45 ports; 2x 100/1000 Mbit/s SFP; 1x console port; diagnostics LED; redundant power supply; temperature range -40 °C to +70 °C; assembly: DIN rail/S7 mounting rail/wall Office redundancy functions features (RSTP, VLAN,...); PROFINET IO device; Ethernet/IP-compliant; C-plug slot;</v>
      </c>
      <c r="F25" s="45">
        <f>IF(C25="-",0,VLOOKUP($C25,'[1]Part Numbers'!$B:$J,F$2,FALSE))</f>
        <v>24900</v>
      </c>
      <c r="G25" s="3">
        <f t="shared" si="0"/>
        <v>0</v>
      </c>
    </row>
    <row r="26" spans="1:7" ht="90" x14ac:dyDescent="0.25">
      <c r="A26" t="s">
        <v>8</v>
      </c>
      <c r="B26" t="s">
        <v>9</v>
      </c>
      <c r="C26" t="str">
        <f>IF('[1]Costing Pivot for BOQ'!$B25="-","-",'[1]Costing Pivot for BOQ'!$C25)</f>
        <v>6GK5206-2GS00-2AC2</v>
      </c>
      <c r="D26" s="1">
        <f>IF(C26="-",0,VLOOKUP(C26,'[1]Costing Pivot for BOQ'!$C:$E,D$2,FALSE))</f>
        <v>0</v>
      </c>
      <c r="E26" s="2" t="str">
        <f>IF(C26="-","-",VLOOKUP($C26,'[1]Part Numbers'!$B:$J,E$2,FALSE))</f>
        <v xml:space="preserve">	SCALANCE XC206-2SFP G manageable Layer 2 IE switch; IEC 62443-4-2 certified; 6x 10/100/1000 Mbps RJ45 ports; 2x 1000 Mbps SFP; 1x console port; diagnostics LED; redundant power supply; temperature range -40 °C to +70 °C; assembly: DIN rail/S7 mounting rail/wall; redundancy functions; office features (RSTP, VLAN,...); PROFINET IO device; Ethernet/IP-compliant; C-PLUG slot; IEEE 1588v2 PTP</v>
      </c>
      <c r="F26" s="45">
        <f>IF(C26="-",0,VLOOKUP($C26,'[1]Part Numbers'!$B:$J,F$2,FALSE))</f>
        <v>27600</v>
      </c>
      <c r="G26" s="3">
        <f t="shared" si="0"/>
        <v>0</v>
      </c>
    </row>
    <row r="27" spans="1:7" ht="30" x14ac:dyDescent="0.25">
      <c r="A27" t="s">
        <v>8</v>
      </c>
      <c r="B27" t="s">
        <v>9</v>
      </c>
      <c r="C27" t="str">
        <f>IF('[1]Costing Pivot for BOQ'!$B26="-","-",'[1]Costing Pivot for BOQ'!$C26)</f>
        <v>6GK5991-1AD00-8AA0</v>
      </c>
      <c r="D27" s="1">
        <f>IF(C27="-",0,VLOOKUP(C27,'[1]Costing Pivot for BOQ'!$C:$E,D$2,FALSE))</f>
        <v>0</v>
      </c>
      <c r="E27" s="2" t="str">
        <f>IF(C27="-","-",VLOOKUP($C27,'[1]Part Numbers'!$B:$J,E$2,FALSE))</f>
        <v>SCALANCE X accessory; Plug-in transceiver SFP991-1; 1x 100 Mbit/s LC port, optical; multimode optical up to max. 5 km.</v>
      </c>
      <c r="F27" s="45">
        <f>IF(C27="-",0,VLOOKUP($C27,'[1]Part Numbers'!$B:$J,F$2,FALSE))</f>
        <v>3660</v>
      </c>
      <c r="G27" s="3">
        <f t="shared" si="0"/>
        <v>0</v>
      </c>
    </row>
    <row r="28" spans="1:7" ht="30" x14ac:dyDescent="0.25">
      <c r="A28" t="s">
        <v>8</v>
      </c>
      <c r="B28" t="s">
        <v>9</v>
      </c>
      <c r="C28" t="str">
        <f>IF('[1]Costing Pivot for BOQ'!$B27="-","-",'[1]Costing Pivot for BOQ'!$C27)</f>
        <v>6GK5991-1AF00-8GA0</v>
      </c>
      <c r="D28" s="1">
        <f>IF(C28="-",0,VLOOKUP(C28,'[1]Costing Pivot for BOQ'!$C:$E,D$2,FALSE))</f>
        <v>0</v>
      </c>
      <c r="E28" s="2" t="str">
        <f>IF(C28="-","-",VLOOKUP($C28,'[1]Part Numbers'!$B:$J,E$2,FALSE))</f>
        <v>SCALANCE X accessory; Active plug-in transceiver SFP991-1LD A; 1x 100 Mbit/s LC port, optical; single-mode optical up to max. 26 km</v>
      </c>
      <c r="F28" s="45">
        <f>IF(C28="-",0,VLOOKUP($C28,'[1]Part Numbers'!$B:$J,F$2,FALSE))</f>
        <v>8190</v>
      </c>
      <c r="G28" s="3">
        <f t="shared" si="0"/>
        <v>0</v>
      </c>
    </row>
    <row r="29" spans="1:7" x14ac:dyDescent="0.25">
      <c r="A29" t="s">
        <v>8</v>
      </c>
      <c r="B29" t="s">
        <v>9</v>
      </c>
      <c r="C29" t="str">
        <f>IF('[1]Costing Pivot for BOQ'!$B28="-","-",'[1]Costing Pivot for BOQ'!$C28)</f>
        <v>-</v>
      </c>
      <c r="D29" s="1">
        <f>IF(C29="-",0,VLOOKUP(C29,'[1]Costing Pivot for BOQ'!$C:$E,D$2,FALSE))</f>
        <v>0</v>
      </c>
      <c r="E29" s="2" t="str">
        <f>IF(C29="-","-",VLOOKUP($C29,'[1]Part Numbers'!$B:$J,E$2,FALSE))</f>
        <v>-</v>
      </c>
      <c r="F29" s="45">
        <f>IF(C29="-",0,VLOOKUP($C29,'[1]Part Numbers'!$B:$J,F$2,FALSE))</f>
        <v>0</v>
      </c>
      <c r="G29" s="3">
        <f t="shared" si="0"/>
        <v>0</v>
      </c>
    </row>
    <row r="30" spans="1:7" x14ac:dyDescent="0.25">
      <c r="A30" t="s">
        <v>8</v>
      </c>
      <c r="B30" t="s">
        <v>9</v>
      </c>
      <c r="C30" t="str">
        <f>IF('[1]Costing Pivot for BOQ'!$B29="-","-",'[1]Costing Pivot for BOQ'!$C29)</f>
        <v>-</v>
      </c>
      <c r="D30" s="1">
        <f>IF(C30="-",0,VLOOKUP(C30,'[1]Costing Pivot for BOQ'!$C:$E,D$2,FALSE))</f>
        <v>0</v>
      </c>
      <c r="E30" s="2" t="str">
        <f>IF(C30="-","-",VLOOKUP($C30,'[1]Part Numbers'!$B:$J,E$2,FALSE))</f>
        <v>-</v>
      </c>
      <c r="F30" s="45">
        <f>IF(C30="-",0,VLOOKUP($C30,'[1]Part Numbers'!$B:$J,F$2,FALSE))</f>
        <v>0</v>
      </c>
      <c r="G30" s="3">
        <f t="shared" si="0"/>
        <v>0</v>
      </c>
    </row>
    <row r="31" spans="1:7" x14ac:dyDescent="0.25">
      <c r="A31" t="s">
        <v>8</v>
      </c>
      <c r="B31" t="s">
        <v>9</v>
      </c>
      <c r="C31" t="str">
        <f>IF('[1]Costing Pivot for BOQ'!$B30="-","-",'[1]Costing Pivot for BOQ'!$C30)</f>
        <v>-</v>
      </c>
      <c r="D31" s="1">
        <f>IF(C31="-",0,VLOOKUP(C31,'[1]Costing Pivot for BOQ'!$C:$E,D$2,FALSE))</f>
        <v>0</v>
      </c>
      <c r="E31" s="2" t="str">
        <f>IF(C31="-","-",VLOOKUP($C31,'[1]Part Numbers'!$B:$J,E$2,FALSE))</f>
        <v>-</v>
      </c>
      <c r="F31" s="45">
        <f>IF(C31="-",0,VLOOKUP($C31,'[1]Part Numbers'!$B:$J,F$2,FALSE))</f>
        <v>0</v>
      </c>
      <c r="G31" s="3">
        <f t="shared" si="0"/>
        <v>0</v>
      </c>
    </row>
    <row r="32" spans="1:7" x14ac:dyDescent="0.25">
      <c r="A32" t="s">
        <v>8</v>
      </c>
      <c r="B32" t="s">
        <v>9</v>
      </c>
      <c r="C32" t="str">
        <f>IF('[1]Costing Pivot for BOQ'!$B31="-","-",'[1]Costing Pivot for BOQ'!$C31)</f>
        <v>-</v>
      </c>
      <c r="D32" s="1">
        <f>IF(C32="-",0,VLOOKUP(C32,'[1]Costing Pivot for BOQ'!$C:$E,D$2,FALSE))</f>
        <v>0</v>
      </c>
      <c r="E32" s="2" t="str">
        <f>IF(C32="-","-",VLOOKUP($C32,'[1]Part Numbers'!$B:$J,E$2,FALSE))</f>
        <v>-</v>
      </c>
      <c r="F32" s="45">
        <f>IF(C32="-",0,VLOOKUP($C32,'[1]Part Numbers'!$B:$J,F$2,FALSE))</f>
        <v>0</v>
      </c>
      <c r="G32" s="3">
        <f t="shared" si="0"/>
        <v>0</v>
      </c>
    </row>
    <row r="33" spans="1:7" x14ac:dyDescent="0.25">
      <c r="A33" t="s">
        <v>8</v>
      </c>
      <c r="B33" t="s">
        <v>9</v>
      </c>
      <c r="C33" t="str">
        <f>IF('[1]Costing Pivot for BOQ'!$B32="-","-",'[1]Costing Pivot for BOQ'!$C32)</f>
        <v>-</v>
      </c>
      <c r="D33" s="1">
        <f>IF(C33="-",0,VLOOKUP(C33,'[1]Costing Pivot for BOQ'!$C:$E,D$2,FALSE))</f>
        <v>0</v>
      </c>
      <c r="E33" s="2" t="str">
        <f>IF(C33="-","-",VLOOKUP($C33,'[1]Part Numbers'!$B:$J,E$2,FALSE))</f>
        <v>-</v>
      </c>
      <c r="F33" s="45">
        <f>IF(C33="-",0,VLOOKUP($C33,'[1]Part Numbers'!$B:$J,F$2,FALSE))</f>
        <v>0</v>
      </c>
      <c r="G33" s="3">
        <f t="shared" si="0"/>
        <v>0</v>
      </c>
    </row>
    <row r="34" spans="1:7" x14ac:dyDescent="0.25">
      <c r="A34" t="s">
        <v>8</v>
      </c>
      <c r="B34" t="s">
        <v>9</v>
      </c>
      <c r="C34" t="str">
        <f>IF('[1]Costing Pivot for BOQ'!$B33="-","-",'[1]Costing Pivot for BOQ'!$C33)</f>
        <v>-</v>
      </c>
      <c r="D34" s="1">
        <f>IF(C34="-",0,VLOOKUP(C34,'[1]Costing Pivot for BOQ'!$C:$E,D$2,FALSE))</f>
        <v>0</v>
      </c>
      <c r="E34" s="2" t="str">
        <f>IF(C34="-","-",VLOOKUP($C34,'[1]Part Numbers'!$B:$J,E$2,FALSE))</f>
        <v>-</v>
      </c>
      <c r="F34" s="45">
        <f>IF(C34="-",0,VLOOKUP($C34,'[1]Part Numbers'!$B:$J,F$2,FALSE))</f>
        <v>0</v>
      </c>
      <c r="G34" s="3">
        <f t="shared" si="0"/>
        <v>0</v>
      </c>
    </row>
    <row r="35" spans="1:7" x14ac:dyDescent="0.25">
      <c r="A35" t="s">
        <v>8</v>
      </c>
      <c r="B35" t="s">
        <v>9</v>
      </c>
      <c r="C35" t="str">
        <f>IF('[1]Costing Pivot for BOQ'!$B34="-","-",'[1]Costing Pivot for BOQ'!$C34)</f>
        <v>-</v>
      </c>
      <c r="D35" s="1">
        <f>IF(C35="-",0,VLOOKUP(C35,'[1]Costing Pivot for BOQ'!$C:$E,D$2,FALSE))</f>
        <v>0</v>
      </c>
      <c r="E35" s="2" t="str">
        <f>IF(C35="-","-",VLOOKUP($C35,'[1]Part Numbers'!$B:$J,E$2,FALSE))</f>
        <v>-</v>
      </c>
      <c r="F35" s="45">
        <f>IF(C35="-",0,VLOOKUP($C35,'[1]Part Numbers'!$B:$J,F$2,FALSE))</f>
        <v>0</v>
      </c>
      <c r="G35" s="3">
        <f t="shared" si="0"/>
        <v>0</v>
      </c>
    </row>
    <row r="36" spans="1:7" x14ac:dyDescent="0.25">
      <c r="A36" t="s">
        <v>8</v>
      </c>
      <c r="B36" t="s">
        <v>9</v>
      </c>
      <c r="C36" t="str">
        <f>IF('[1]Costing Pivot for BOQ'!$B35="-","-",'[1]Costing Pivot for BOQ'!$C35)</f>
        <v>-</v>
      </c>
      <c r="D36" s="1">
        <f>IF(C36="-",0,VLOOKUP(C36,'[1]Costing Pivot for BOQ'!$C:$E,D$2,FALSE))</f>
        <v>0</v>
      </c>
      <c r="E36" s="2" t="str">
        <f>IF(C36="-","-",VLOOKUP($C36,'[1]Part Numbers'!$B:$J,E$2,FALSE))</f>
        <v>-</v>
      </c>
      <c r="F36" s="45">
        <f>IF(C36="-",0,VLOOKUP($C36,'[1]Part Numbers'!$B:$J,F$2,FALSE))</f>
        <v>0</v>
      </c>
      <c r="G36" s="3">
        <f t="shared" si="0"/>
        <v>0</v>
      </c>
    </row>
    <row r="37" spans="1:7" x14ac:dyDescent="0.25">
      <c r="A37" t="s">
        <v>8</v>
      </c>
      <c r="B37" t="s">
        <v>9</v>
      </c>
      <c r="C37" t="str">
        <f>IF('[1]Costing Pivot for BOQ'!$B36="-","-",'[1]Costing Pivot for BOQ'!$C36)</f>
        <v>-</v>
      </c>
      <c r="D37" s="1">
        <f>IF(C37="-",0,VLOOKUP(C37,'[1]Costing Pivot for BOQ'!$C:$E,D$2,FALSE))</f>
        <v>0</v>
      </c>
      <c r="E37" s="2" t="str">
        <f>IF(C37="-","-",VLOOKUP($C37,'[1]Part Numbers'!$B:$J,E$2,FALSE))</f>
        <v>-</v>
      </c>
      <c r="F37" s="45">
        <f>IF(C37="-",0,VLOOKUP($C37,'[1]Part Numbers'!$B:$J,F$2,FALSE))</f>
        <v>0</v>
      </c>
      <c r="G37" s="3">
        <f t="shared" si="0"/>
        <v>0</v>
      </c>
    </row>
    <row r="38" spans="1:7" x14ac:dyDescent="0.25">
      <c r="A38" t="s">
        <v>8</v>
      </c>
      <c r="B38" t="s">
        <v>9</v>
      </c>
      <c r="C38" t="str">
        <f>IF('[1]Costing Pivot for BOQ'!$B37="-","-",'[1]Costing Pivot for BOQ'!$C37)</f>
        <v>-</v>
      </c>
      <c r="D38" s="1">
        <f>IF(C38="-",0,VLOOKUP(C38,'[1]Costing Pivot for BOQ'!$C:$E,D$2,FALSE))</f>
        <v>0</v>
      </c>
      <c r="E38" s="2" t="str">
        <f>IF(C38="-","-",VLOOKUP($C38,'[1]Part Numbers'!$B:$J,E$2,FALSE))</f>
        <v>-</v>
      </c>
      <c r="F38" s="45">
        <f>IF(C38="-",0,VLOOKUP($C38,'[1]Part Numbers'!$B:$J,F$2,FALSE))</f>
        <v>0</v>
      </c>
      <c r="G38" s="3">
        <f t="shared" si="0"/>
        <v>0</v>
      </c>
    </row>
    <row r="39" spans="1:7" x14ac:dyDescent="0.25">
      <c r="A39" t="s">
        <v>8</v>
      </c>
      <c r="B39" t="s">
        <v>9</v>
      </c>
      <c r="C39" t="str">
        <f>IF('[1]Costing Pivot for BOQ'!$B38="-","-",'[1]Costing Pivot for BOQ'!$C38)</f>
        <v>-</v>
      </c>
      <c r="D39" s="1">
        <f>IF(C39="-",0,VLOOKUP(C39,'[1]Costing Pivot for BOQ'!$C:$E,D$2,FALSE))</f>
        <v>0</v>
      </c>
      <c r="E39" s="2" t="str">
        <f>IF(C39="-","-",VLOOKUP($C39,'[1]Part Numbers'!$B:$J,E$2,FALSE))</f>
        <v>-</v>
      </c>
      <c r="F39" s="45">
        <f>IF(C39="-",0,VLOOKUP($C39,'[1]Part Numbers'!$B:$J,F$2,FALSE))</f>
        <v>0</v>
      </c>
      <c r="G39" s="3">
        <f t="shared" si="0"/>
        <v>0</v>
      </c>
    </row>
    <row r="40" spans="1:7" x14ac:dyDescent="0.25">
      <c r="A40" t="s">
        <v>8</v>
      </c>
      <c r="B40" t="s">
        <v>9</v>
      </c>
      <c r="C40" t="str">
        <f>IF('[1]Costing Pivot for BOQ'!$B39="-","-",'[1]Costing Pivot for BOQ'!$C39)</f>
        <v>-</v>
      </c>
      <c r="D40" s="1">
        <f>IF(C40="-",0,VLOOKUP(C40,'[1]Costing Pivot for BOQ'!$C:$E,D$2,FALSE))</f>
        <v>0</v>
      </c>
      <c r="E40" s="2" t="str">
        <f>IF(C40="-","-",VLOOKUP($C40,'[1]Part Numbers'!$B:$J,E$2,FALSE))</f>
        <v>-</v>
      </c>
      <c r="F40" s="45">
        <f>IF(C40="-",0,VLOOKUP($C40,'[1]Part Numbers'!$B:$J,F$2,FALSE))</f>
        <v>0</v>
      </c>
      <c r="G40" s="3">
        <f t="shared" si="0"/>
        <v>0</v>
      </c>
    </row>
    <row r="41" spans="1:7" x14ac:dyDescent="0.25">
      <c r="A41" t="s">
        <v>8</v>
      </c>
      <c r="B41" t="s">
        <v>9</v>
      </c>
      <c r="C41" t="str">
        <f>IF('[1]Costing Pivot for BOQ'!$B40="-","-",'[1]Costing Pivot for BOQ'!$C40)</f>
        <v>-</v>
      </c>
      <c r="D41" s="1">
        <f>IF(C41="-",0,VLOOKUP(C41,'[1]Costing Pivot for BOQ'!$C:$E,D$2,FALSE))</f>
        <v>0</v>
      </c>
      <c r="E41" s="2" t="str">
        <f>IF(C41="-","-",VLOOKUP($C41,'[1]Part Numbers'!$B:$J,E$2,FALSE))</f>
        <v>-</v>
      </c>
      <c r="F41" s="45">
        <f>IF(C41="-",0,VLOOKUP($C41,'[1]Part Numbers'!$B:$J,F$2,FALSE))</f>
        <v>0</v>
      </c>
      <c r="G41" s="3">
        <f t="shared" si="0"/>
        <v>0</v>
      </c>
    </row>
    <row r="42" spans="1:7" x14ac:dyDescent="0.25">
      <c r="A42" t="s">
        <v>8</v>
      </c>
      <c r="B42" t="s">
        <v>9</v>
      </c>
      <c r="C42" t="str">
        <f>IF('[1]Costing Pivot for BOQ'!$B41="-","-",'[1]Costing Pivot for BOQ'!$C41)</f>
        <v>-</v>
      </c>
      <c r="D42" s="1">
        <f>IF(C42="-",0,VLOOKUP(C42,'[1]Costing Pivot for BOQ'!$C:$E,D$2,FALSE))</f>
        <v>0</v>
      </c>
      <c r="E42" s="2" t="str">
        <f>IF(C42="-","-",VLOOKUP($C42,'[1]Part Numbers'!$B:$J,E$2,FALSE))</f>
        <v>-</v>
      </c>
      <c r="F42" s="45">
        <f>IF(C42="-",0,VLOOKUP($C42,'[1]Part Numbers'!$B:$J,F$2,FALSE))</f>
        <v>0</v>
      </c>
      <c r="G42" s="3">
        <f t="shared" si="0"/>
        <v>0</v>
      </c>
    </row>
    <row r="43" spans="1:7" x14ac:dyDescent="0.25">
      <c r="A43" t="s">
        <v>8</v>
      </c>
      <c r="B43" t="s">
        <v>9</v>
      </c>
      <c r="C43" t="str">
        <f>IF('[1]Costing Pivot for BOQ'!$B42="-","-",'[1]Costing Pivot for BOQ'!$C42)</f>
        <v>-</v>
      </c>
      <c r="D43" s="1">
        <f>IF(C43="-",0,VLOOKUP(C43,'[1]Costing Pivot for BOQ'!$C:$E,D$2,FALSE))</f>
        <v>0</v>
      </c>
      <c r="E43" s="2" t="str">
        <f>IF(C43="-","-",VLOOKUP($C43,'[1]Part Numbers'!$B:$J,E$2,FALSE))</f>
        <v>-</v>
      </c>
      <c r="F43" s="45">
        <f>IF(C43="-",0,VLOOKUP($C43,'[1]Part Numbers'!$B:$J,F$2,FALSE))</f>
        <v>0</v>
      </c>
      <c r="G43" s="3">
        <f t="shared" si="0"/>
        <v>0</v>
      </c>
    </row>
    <row r="44" spans="1:7" x14ac:dyDescent="0.25">
      <c r="A44" t="s">
        <v>8</v>
      </c>
      <c r="B44" t="s">
        <v>9</v>
      </c>
      <c r="C44" t="str">
        <f>IF('[1]Costing Pivot for BOQ'!$B43="-","-",'[1]Costing Pivot for BOQ'!$C43)</f>
        <v>-</v>
      </c>
      <c r="D44" s="1">
        <f>IF(C44="-",0,VLOOKUP(C44,'[1]Costing Pivot for BOQ'!$C:$E,D$2,FALSE))</f>
        <v>0</v>
      </c>
      <c r="E44" s="2" t="str">
        <f>IF(C44="-","-",VLOOKUP($C44,'[1]Part Numbers'!$B:$J,E$2,FALSE))</f>
        <v>-</v>
      </c>
      <c r="F44" s="45">
        <f>IF(C44="-",0,VLOOKUP($C44,'[1]Part Numbers'!$B:$J,F$2,FALSE))</f>
        <v>0</v>
      </c>
      <c r="G44" s="3">
        <f t="shared" si="0"/>
        <v>0</v>
      </c>
    </row>
    <row r="45" spans="1:7" x14ac:dyDescent="0.25">
      <c r="A45" t="s">
        <v>8</v>
      </c>
      <c r="B45" t="s">
        <v>9</v>
      </c>
      <c r="C45" t="str">
        <f>IF('[1]Costing Pivot for BOQ'!$B44="-","-",'[1]Costing Pivot for BOQ'!$C44)</f>
        <v>-</v>
      </c>
      <c r="D45" s="1">
        <f>IF(C45="-",0,VLOOKUP(C45,'[1]Costing Pivot for BOQ'!$C:$E,D$2,FALSE))</f>
        <v>0</v>
      </c>
      <c r="E45" s="2" t="str">
        <f>IF(C45="-","-",VLOOKUP($C45,'[1]Part Numbers'!$B:$J,E$2,FALSE))</f>
        <v>-</v>
      </c>
      <c r="F45" s="45">
        <f>IF(C45="-",0,VLOOKUP($C45,'[1]Part Numbers'!$B:$J,F$2,FALSE))</f>
        <v>0</v>
      </c>
      <c r="G45" s="3">
        <f t="shared" si="0"/>
        <v>0</v>
      </c>
    </row>
    <row r="46" spans="1:7" x14ac:dyDescent="0.25">
      <c r="A46" t="s">
        <v>8</v>
      </c>
      <c r="B46" t="s">
        <v>9</v>
      </c>
      <c r="C46" t="str">
        <f>IF('[1]Costing Pivot for BOQ'!$B45="-","-",'[1]Costing Pivot for BOQ'!$C45)</f>
        <v>-</v>
      </c>
      <c r="D46" s="1">
        <f>IF(C46="-",0,VLOOKUP(C46,'[1]Costing Pivot for BOQ'!$C:$E,D$2,FALSE))</f>
        <v>0</v>
      </c>
      <c r="E46" s="2" t="str">
        <f>IF(C46="-","-",VLOOKUP($C46,'[1]Part Numbers'!$B:$J,E$2,FALSE))</f>
        <v>-</v>
      </c>
      <c r="F46" s="45">
        <f>IF(C46="-",0,VLOOKUP($C46,'[1]Part Numbers'!$B:$J,F$2,FALSE))</f>
        <v>0</v>
      </c>
      <c r="G46" s="3">
        <f t="shared" si="0"/>
        <v>0</v>
      </c>
    </row>
    <row r="47" spans="1:7" x14ac:dyDescent="0.25">
      <c r="A47" t="s">
        <v>8</v>
      </c>
      <c r="B47" t="s">
        <v>9</v>
      </c>
      <c r="C47" t="str">
        <f>IF('[1]Costing Pivot for BOQ'!$B46="-","-",'[1]Costing Pivot for BOQ'!$C46)</f>
        <v>-</v>
      </c>
      <c r="D47" s="1">
        <f>IF(C47="-",0,VLOOKUP(C47,'[1]Costing Pivot for BOQ'!$C:$E,D$2,FALSE))</f>
        <v>0</v>
      </c>
      <c r="E47" s="2" t="str">
        <f>IF(C47="-","-",VLOOKUP($C47,'[1]Part Numbers'!$B:$J,E$2,FALSE))</f>
        <v>-</v>
      </c>
      <c r="F47" s="45">
        <f>IF(C47="-",0,VLOOKUP($C47,'[1]Part Numbers'!$B:$J,F$2,FALSE))</f>
        <v>0</v>
      </c>
      <c r="G47" s="3">
        <f t="shared" si="0"/>
        <v>0</v>
      </c>
    </row>
    <row r="48" spans="1:7" x14ac:dyDescent="0.25">
      <c r="A48" t="s">
        <v>8</v>
      </c>
      <c r="B48" t="s">
        <v>9</v>
      </c>
      <c r="C48" t="str">
        <f>IF('[1]Costing Pivot for BOQ'!$B47="-","-",'[1]Costing Pivot for BOQ'!$C47)</f>
        <v>-</v>
      </c>
      <c r="D48" s="1">
        <f>IF(C48="-",0,VLOOKUP(C48,'[1]Costing Pivot for BOQ'!$C:$E,D$2,FALSE))</f>
        <v>0</v>
      </c>
      <c r="E48" s="2" t="str">
        <f>IF(C48="-","-",VLOOKUP($C48,'[1]Part Numbers'!$B:$J,E$2,FALSE))</f>
        <v>-</v>
      </c>
      <c r="F48" s="45">
        <f>IF(C48="-",0,VLOOKUP($C48,'[1]Part Numbers'!$B:$J,F$2,FALSE))</f>
        <v>0</v>
      </c>
      <c r="G48" s="3">
        <f t="shared" si="0"/>
        <v>0</v>
      </c>
    </row>
    <row r="49" spans="1:7" x14ac:dyDescent="0.25">
      <c r="A49" t="s">
        <v>8</v>
      </c>
      <c r="B49" t="s">
        <v>9</v>
      </c>
      <c r="C49" t="str">
        <f>IF('[1]Costing Pivot for BOQ'!$B48="-","-",'[1]Costing Pivot for BOQ'!$C48)</f>
        <v>-</v>
      </c>
      <c r="D49" s="1">
        <f>IF(C49="-",0,VLOOKUP(C49,'[1]Costing Pivot for BOQ'!$C:$E,D$2,FALSE))</f>
        <v>0</v>
      </c>
      <c r="E49" s="2" t="str">
        <f>IF(C49="-","-",VLOOKUP($C49,'[1]Part Numbers'!$B:$J,E$2,FALSE))</f>
        <v>-</v>
      </c>
      <c r="F49" s="45">
        <f>IF(C49="-",0,VLOOKUP($C49,'[1]Part Numbers'!$B:$J,F$2,FALSE))</f>
        <v>0</v>
      </c>
      <c r="G49" s="3">
        <f t="shared" si="0"/>
        <v>0</v>
      </c>
    </row>
    <row r="50" spans="1:7" x14ac:dyDescent="0.25">
      <c r="A50" t="s">
        <v>8</v>
      </c>
      <c r="B50" t="s">
        <v>9</v>
      </c>
      <c r="C50" t="str">
        <f>IF('[1]Costing Pivot for BOQ'!$B49="-","-",'[1]Costing Pivot for BOQ'!$C49)</f>
        <v>-</v>
      </c>
      <c r="D50" s="1">
        <f>IF(C50="-",0,VLOOKUP(C50,'[1]Costing Pivot for BOQ'!$C:$E,D$2,FALSE))</f>
        <v>0</v>
      </c>
      <c r="E50" s="2" t="str">
        <f>IF(C50="-","-",VLOOKUP($C50,'[1]Part Numbers'!$B:$J,E$2,FALSE))</f>
        <v>-</v>
      </c>
      <c r="F50" s="45">
        <f>IF(C50="-",0,VLOOKUP($C50,'[1]Part Numbers'!$B:$J,F$2,FALSE))</f>
        <v>0</v>
      </c>
      <c r="G50" s="3">
        <f t="shared" si="0"/>
        <v>0</v>
      </c>
    </row>
    <row r="51" spans="1:7" x14ac:dyDescent="0.25">
      <c r="A51" t="s">
        <v>8</v>
      </c>
      <c r="B51" t="s">
        <v>9</v>
      </c>
      <c r="C51" t="str">
        <f>IF('[1]Costing Pivot for BOQ'!$B50="-","-",'[1]Costing Pivot for BOQ'!$C50)</f>
        <v>-</v>
      </c>
      <c r="D51" s="1">
        <f>IF(C51="-",0,VLOOKUP(C51,'[1]Costing Pivot for BOQ'!$C:$E,D$2,FALSE))</f>
        <v>0</v>
      </c>
      <c r="E51" s="2" t="str">
        <f>IF(C51="-","-",VLOOKUP($C51,'[1]Part Numbers'!$B:$J,E$2,FALSE))</f>
        <v>-</v>
      </c>
      <c r="F51" s="45">
        <f>IF(C51="-",0,VLOOKUP($C51,'[1]Part Numbers'!$B:$J,F$2,FALSE))</f>
        <v>0</v>
      </c>
      <c r="G51" s="3">
        <f t="shared" si="0"/>
        <v>0</v>
      </c>
    </row>
    <row r="52" spans="1:7" x14ac:dyDescent="0.25">
      <c r="A52" t="s">
        <v>8</v>
      </c>
      <c r="B52" t="s">
        <v>9</v>
      </c>
      <c r="C52" t="str">
        <f>IF('[1]Costing Pivot for BOQ'!$B51="-","-",'[1]Costing Pivot for BOQ'!$C51)</f>
        <v>-</v>
      </c>
      <c r="D52" s="1">
        <f>IF(C52="-",0,VLOOKUP(C52,'[1]Costing Pivot for BOQ'!$C:$E,D$2,FALSE))</f>
        <v>0</v>
      </c>
      <c r="E52" s="2" t="str">
        <f>IF(C52="-","-",VLOOKUP($C52,'[1]Part Numbers'!$B:$J,E$2,FALSE))</f>
        <v>-</v>
      </c>
      <c r="F52" s="45">
        <f>IF(C52="-",0,VLOOKUP($C52,'[1]Part Numbers'!$B:$J,F$2,FALSE))</f>
        <v>0</v>
      </c>
      <c r="G52" s="3">
        <f t="shared" si="0"/>
        <v>0</v>
      </c>
    </row>
    <row r="53" spans="1:7" x14ac:dyDescent="0.25">
      <c r="A53" t="s">
        <v>8</v>
      </c>
      <c r="B53" t="s">
        <v>9</v>
      </c>
      <c r="C53" t="str">
        <f>IF('[1]Costing Pivot for BOQ'!$B52="-","-",'[1]Costing Pivot for BOQ'!$C52)</f>
        <v>-</v>
      </c>
      <c r="D53" s="1">
        <f>IF(C53="-",0,VLOOKUP(C53,'[1]Costing Pivot for BOQ'!$C:$E,D$2,FALSE))</f>
        <v>0</v>
      </c>
      <c r="E53" s="2" t="str">
        <f>IF(C53="-","-",VLOOKUP($C53,'[1]Part Numbers'!$B:$J,E$2,FALSE))</f>
        <v>-</v>
      </c>
      <c r="F53" s="45">
        <f>IF(C53="-",0,VLOOKUP($C53,'[1]Part Numbers'!$B:$J,F$2,FALSE))</f>
        <v>0</v>
      </c>
      <c r="G53" s="3">
        <f t="shared" si="0"/>
        <v>0</v>
      </c>
    </row>
    <row r="54" spans="1:7" x14ac:dyDescent="0.25">
      <c r="A54" t="s">
        <v>8</v>
      </c>
      <c r="B54" t="s">
        <v>9</v>
      </c>
      <c r="C54" t="str">
        <f>IF('[1]Costing Pivot for BOQ'!$B53="-","-",'[1]Costing Pivot for BOQ'!$C53)</f>
        <v>-</v>
      </c>
      <c r="D54" s="1">
        <f>IF(C54="-",0,VLOOKUP(C54,'[1]Costing Pivot for BOQ'!$C:$E,D$2,FALSE))</f>
        <v>0</v>
      </c>
      <c r="E54" s="2" t="str">
        <f>IF(C54="-","-",VLOOKUP($C54,'[1]Part Numbers'!$B:$J,E$2,FALSE))</f>
        <v>-</v>
      </c>
      <c r="F54" s="45">
        <f>IF(C54="-",0,VLOOKUP($C54,'[1]Part Numbers'!$B:$J,F$2,FALSE))</f>
        <v>0</v>
      </c>
      <c r="G54" s="3">
        <f t="shared" si="0"/>
        <v>0</v>
      </c>
    </row>
    <row r="55" spans="1:7" x14ac:dyDescent="0.25">
      <c r="A55" t="s">
        <v>8</v>
      </c>
      <c r="B55" t="s">
        <v>9</v>
      </c>
      <c r="C55" t="str">
        <f>IF('[1]Costing Pivot for BOQ'!$B54="-","-",'[1]Costing Pivot for BOQ'!$C54)</f>
        <v>-</v>
      </c>
      <c r="D55" s="1">
        <f>IF(C55="-",0,VLOOKUP(C55,'[1]Costing Pivot for BOQ'!$C:$E,D$2,FALSE))</f>
        <v>0</v>
      </c>
      <c r="E55" s="2" t="str">
        <f>IF(C55="-","-",VLOOKUP($C55,'[1]Part Numbers'!$B:$J,E$2,FALSE))</f>
        <v>-</v>
      </c>
      <c r="F55" s="45">
        <f>IF(C55="-",0,VLOOKUP($C55,'[1]Part Numbers'!$B:$J,F$2,FALSE))</f>
        <v>0</v>
      </c>
      <c r="G55" s="3">
        <f t="shared" si="0"/>
        <v>0</v>
      </c>
    </row>
    <row r="56" spans="1:7" x14ac:dyDescent="0.25">
      <c r="A56" t="s">
        <v>8</v>
      </c>
      <c r="B56" t="s">
        <v>9</v>
      </c>
      <c r="C56" t="str">
        <f>IF('[1]Costing Pivot for BOQ'!$B55="-","-",'[1]Costing Pivot for BOQ'!$C55)</f>
        <v>-</v>
      </c>
      <c r="D56" s="1">
        <f>IF(C56="-",0,VLOOKUP(C56,'[1]Costing Pivot for BOQ'!$C:$E,D$2,FALSE))</f>
        <v>0</v>
      </c>
      <c r="E56" s="2" t="str">
        <f>IF(C56="-","-",VLOOKUP($C56,'[1]Part Numbers'!$B:$J,E$2,FALSE))</f>
        <v>-</v>
      </c>
      <c r="F56" s="45">
        <f>IF(C56="-",0,VLOOKUP($C56,'[1]Part Numbers'!$B:$J,F$2,FALSE))</f>
        <v>0</v>
      </c>
      <c r="G56" s="3">
        <f t="shared" si="0"/>
        <v>0</v>
      </c>
    </row>
    <row r="57" spans="1:7" x14ac:dyDescent="0.25">
      <c r="A57" t="s">
        <v>8</v>
      </c>
      <c r="B57" t="s">
        <v>9</v>
      </c>
      <c r="C57" t="str">
        <f>IF('[1]Costing Pivot for BOQ'!$B56="-","-",'[1]Costing Pivot for BOQ'!$C56)</f>
        <v>-</v>
      </c>
      <c r="D57" s="1">
        <f>IF(C57="-",0,VLOOKUP(C57,'[1]Costing Pivot for BOQ'!$C:$E,D$2,FALSE))</f>
        <v>0</v>
      </c>
      <c r="E57" s="2" t="str">
        <f>IF(C57="-","-",VLOOKUP($C57,'[1]Part Numbers'!$B:$J,E$2,FALSE))</f>
        <v>-</v>
      </c>
      <c r="F57" s="45">
        <f>IF(C57="-",0,VLOOKUP($C57,'[1]Part Numbers'!$B:$J,F$2,FALSE))</f>
        <v>0</v>
      </c>
      <c r="G57" s="3">
        <f t="shared" si="0"/>
        <v>0</v>
      </c>
    </row>
    <row r="58" spans="1:7" x14ac:dyDescent="0.25">
      <c r="A58" t="s">
        <v>8</v>
      </c>
      <c r="B58" t="s">
        <v>9</v>
      </c>
      <c r="C58" t="str">
        <f>IF('[1]Costing Pivot for BOQ'!$B57="-","-",'[1]Costing Pivot for BOQ'!$C57)</f>
        <v>-</v>
      </c>
      <c r="D58" s="1">
        <f>IF(C58="-",0,VLOOKUP(C58,'[1]Costing Pivot for BOQ'!$C:$E,D$2,FALSE))</f>
        <v>0</v>
      </c>
      <c r="E58" s="2" t="str">
        <f>IF(C58="-","-",VLOOKUP($C58,'[1]Part Numbers'!$B:$J,E$2,FALSE))</f>
        <v>-</v>
      </c>
      <c r="F58" s="45">
        <f>IF(C58="-",0,VLOOKUP($C58,'[1]Part Numbers'!$B:$J,F$2,FALSE))</f>
        <v>0</v>
      </c>
      <c r="G58" s="3">
        <f t="shared" si="0"/>
        <v>0</v>
      </c>
    </row>
    <row r="59" spans="1:7" x14ac:dyDescent="0.25">
      <c r="A59" t="s">
        <v>8</v>
      </c>
      <c r="B59" t="s">
        <v>9</v>
      </c>
      <c r="C59" t="str">
        <f>IF('[1]Costing Pivot for BOQ'!$B58="-","-",'[1]Costing Pivot for BOQ'!$C58)</f>
        <v>-</v>
      </c>
      <c r="D59" s="1">
        <f>IF(C59="-",0,VLOOKUP(C59,'[1]Costing Pivot for BOQ'!$C:$E,D$2,FALSE))</f>
        <v>0</v>
      </c>
      <c r="E59" s="2" t="str">
        <f>IF(C59="-","-",VLOOKUP($C59,'[1]Part Numbers'!$B:$J,E$2,FALSE))</f>
        <v>-</v>
      </c>
      <c r="F59" s="45">
        <f>IF(C59="-",0,VLOOKUP($C59,'[1]Part Numbers'!$B:$J,F$2,FALSE))</f>
        <v>0</v>
      </c>
      <c r="G59" s="3">
        <f t="shared" si="0"/>
        <v>0</v>
      </c>
    </row>
    <row r="60" spans="1:7" x14ac:dyDescent="0.25">
      <c r="A60" t="s">
        <v>8</v>
      </c>
      <c r="B60" t="s">
        <v>9</v>
      </c>
      <c r="C60" t="str">
        <f>IF('[1]Costing Pivot for BOQ'!$B59="-","-",'[1]Costing Pivot for BOQ'!$C59)</f>
        <v>-</v>
      </c>
      <c r="D60" s="1">
        <f>IF(C60="-",0,VLOOKUP(C60,'[1]Costing Pivot for BOQ'!$C:$E,D$2,FALSE))</f>
        <v>0</v>
      </c>
      <c r="E60" s="2" t="str">
        <f>IF(C60="-","-",VLOOKUP($C60,'[1]Part Numbers'!$B:$J,E$2,FALSE))</f>
        <v>-</v>
      </c>
      <c r="F60" s="45">
        <f>IF(C60="-",0,VLOOKUP($C60,'[1]Part Numbers'!$B:$J,F$2,FALSE))</f>
        <v>0</v>
      </c>
      <c r="G60" s="3">
        <f t="shared" si="0"/>
        <v>0</v>
      </c>
    </row>
    <row r="61" spans="1:7" x14ac:dyDescent="0.25">
      <c r="A61" t="s">
        <v>8</v>
      </c>
      <c r="B61" t="s">
        <v>9</v>
      </c>
      <c r="C61" t="str">
        <f>IF('[1]Costing Pivot for BOQ'!$B60="-","-",'[1]Costing Pivot for BOQ'!$C60)</f>
        <v>-</v>
      </c>
      <c r="D61" s="1">
        <f>IF(C61="-",0,VLOOKUP(C61,'[1]Costing Pivot for BOQ'!$C:$E,D$2,FALSE))</f>
        <v>0</v>
      </c>
      <c r="E61" s="2" t="str">
        <f>IF(C61="-","-",VLOOKUP($C61,'[1]Part Numbers'!$B:$J,E$2,FALSE))</f>
        <v>-</v>
      </c>
      <c r="F61" s="45">
        <f>IF(C61="-",0,VLOOKUP($C61,'[1]Part Numbers'!$B:$J,F$2,FALSE))</f>
        <v>0</v>
      </c>
      <c r="G61" s="3">
        <f t="shared" si="0"/>
        <v>0</v>
      </c>
    </row>
    <row r="62" spans="1:7" x14ac:dyDescent="0.25">
      <c r="A62" t="s">
        <v>8</v>
      </c>
      <c r="B62" t="s">
        <v>9</v>
      </c>
      <c r="C62" t="str">
        <f>IF('[1]Costing Pivot for BOQ'!$B61="-","-",'[1]Costing Pivot for BOQ'!$C61)</f>
        <v>-</v>
      </c>
      <c r="D62" s="1">
        <f>IF(C62="-",0,VLOOKUP(C62,'[1]Costing Pivot for BOQ'!$C:$E,D$2,FALSE))</f>
        <v>0</v>
      </c>
      <c r="E62" s="2" t="str">
        <f>IF(C62="-","-",VLOOKUP($C62,'[1]Part Numbers'!$B:$J,E$2,FALSE))</f>
        <v>-</v>
      </c>
      <c r="F62" s="45">
        <f>IF(C62="-",0,VLOOKUP($C62,'[1]Part Numbers'!$B:$J,F$2,FALSE))</f>
        <v>0</v>
      </c>
      <c r="G62" s="3">
        <f t="shared" si="0"/>
        <v>0</v>
      </c>
    </row>
    <row r="63" spans="1:7" x14ac:dyDescent="0.25">
      <c r="A63" t="s">
        <v>8</v>
      </c>
      <c r="B63" t="s">
        <v>9</v>
      </c>
      <c r="C63" t="str">
        <f>IF('[1]Costing Pivot for BOQ'!$B62="-","-",'[1]Costing Pivot for BOQ'!$C62)</f>
        <v>-</v>
      </c>
      <c r="D63" s="1">
        <f>IF(C63="-",0,VLOOKUP(C63,'[1]Costing Pivot for BOQ'!$C:$E,D$2,FALSE))</f>
        <v>0</v>
      </c>
      <c r="E63" s="2" t="str">
        <f>IF(C63="-","-",VLOOKUP($C63,'[1]Part Numbers'!$B:$J,E$2,FALSE))</f>
        <v>-</v>
      </c>
      <c r="F63" s="45">
        <f>IF(C63="-",0,VLOOKUP($C63,'[1]Part Numbers'!$B:$J,F$2,FALSE))</f>
        <v>0</v>
      </c>
      <c r="G63" s="3">
        <f t="shared" si="0"/>
        <v>0</v>
      </c>
    </row>
    <row r="64" spans="1:7" x14ac:dyDescent="0.25">
      <c r="A64" t="s">
        <v>8</v>
      </c>
      <c r="B64" t="s">
        <v>9</v>
      </c>
      <c r="C64" t="str">
        <f>IF('[1]Costing Pivot for BOQ'!$B63="-","-",'[1]Costing Pivot for BOQ'!$C63)</f>
        <v>-</v>
      </c>
      <c r="D64" s="1">
        <f>IF(C64="-",0,VLOOKUP(C64,'[1]Costing Pivot for BOQ'!$C:$E,D$2,FALSE))</f>
        <v>0</v>
      </c>
      <c r="E64" s="2" t="str">
        <f>IF(C64="-","-",VLOOKUP($C64,'[1]Part Numbers'!$B:$J,E$2,FALSE))</f>
        <v>-</v>
      </c>
      <c r="F64" s="45">
        <f>IF(C64="-",0,VLOOKUP($C64,'[1]Part Numbers'!$B:$J,F$2,FALSE))</f>
        <v>0</v>
      </c>
      <c r="G64" s="3">
        <f t="shared" si="0"/>
        <v>0</v>
      </c>
    </row>
    <row r="65" spans="1:7" x14ac:dyDescent="0.25">
      <c r="A65" t="s">
        <v>8</v>
      </c>
      <c r="B65" t="s">
        <v>9</v>
      </c>
      <c r="C65" t="str">
        <f>IF('[1]Costing Pivot for BOQ'!$B64="-","-",'[1]Costing Pivot for BOQ'!$C64)</f>
        <v>-</v>
      </c>
      <c r="D65" s="1">
        <f>IF(C65="-",0,VLOOKUP(C65,'[1]Costing Pivot for BOQ'!$C:$E,D$2,FALSE))</f>
        <v>0</v>
      </c>
      <c r="E65" s="2" t="str">
        <f>IF(C65="-","-",VLOOKUP($C65,'[1]Part Numbers'!$B:$J,E$2,FALSE))</f>
        <v>-</v>
      </c>
      <c r="F65" s="45">
        <f>IF(C65="-",0,VLOOKUP($C65,'[1]Part Numbers'!$B:$J,F$2,FALSE))</f>
        <v>0</v>
      </c>
      <c r="G65" s="3">
        <f t="shared" si="0"/>
        <v>0</v>
      </c>
    </row>
    <row r="66" spans="1:7" x14ac:dyDescent="0.25">
      <c r="A66" t="s">
        <v>8</v>
      </c>
      <c r="B66" t="s">
        <v>9</v>
      </c>
      <c r="C66" t="str">
        <f>IF('[1]Costing Pivot for BOQ'!$B65="-","-",'[1]Costing Pivot for BOQ'!$C65)</f>
        <v>-</v>
      </c>
      <c r="D66" s="1">
        <f>IF(C66="-",0,VLOOKUP(C66,'[1]Costing Pivot for BOQ'!$C:$E,D$2,FALSE))</f>
        <v>0</v>
      </c>
      <c r="E66" s="2" t="str">
        <f>IF(C66="-","-",VLOOKUP($C66,'[1]Part Numbers'!$B:$J,E$2,FALSE))</f>
        <v>-</v>
      </c>
      <c r="F66" s="45">
        <f>IF(C66="-",0,VLOOKUP($C66,'[1]Part Numbers'!$B:$J,F$2,FALSE))</f>
        <v>0</v>
      </c>
      <c r="G66" s="3">
        <f t="shared" si="0"/>
        <v>0</v>
      </c>
    </row>
    <row r="67" spans="1:7" x14ac:dyDescent="0.25">
      <c r="A67" t="s">
        <v>8</v>
      </c>
      <c r="B67" t="s">
        <v>9</v>
      </c>
      <c r="C67" t="str">
        <f>IF('[1]Costing Pivot for BOQ'!$B66="-","-",'[1]Costing Pivot for BOQ'!$C66)</f>
        <v>-</v>
      </c>
      <c r="D67" s="1">
        <f>IF(C67="-",0,VLOOKUP(C67,'[1]Costing Pivot for BOQ'!$C:$E,D$2,FALSE))</f>
        <v>0</v>
      </c>
      <c r="E67" s="2" t="str">
        <f>IF(C67="-","-",VLOOKUP($C67,'[1]Part Numbers'!$B:$J,E$2,FALSE))</f>
        <v>-</v>
      </c>
      <c r="F67" s="45">
        <f>IF(C67="-",0,VLOOKUP($C67,'[1]Part Numbers'!$B:$J,F$2,FALSE))</f>
        <v>0</v>
      </c>
      <c r="G67" s="3">
        <f t="shared" si="0"/>
        <v>0</v>
      </c>
    </row>
    <row r="68" spans="1:7" x14ac:dyDescent="0.25">
      <c r="A68" t="s">
        <v>8</v>
      </c>
      <c r="B68" t="s">
        <v>9</v>
      </c>
      <c r="C68" t="str">
        <f>IF('[1]Costing Pivot for BOQ'!$B67="-","-",'[1]Costing Pivot for BOQ'!$C67)</f>
        <v>-</v>
      </c>
      <c r="D68" s="1">
        <f>IF(C68="-",0,VLOOKUP(C68,'[1]Costing Pivot for BOQ'!$C:$E,D$2,FALSE))</f>
        <v>0</v>
      </c>
      <c r="E68" s="2" t="str">
        <f>IF(C68="-","-",VLOOKUP($C68,'[1]Part Numbers'!$B:$J,E$2,FALSE))</f>
        <v>-</v>
      </c>
      <c r="F68" s="45">
        <f>IF(C68="-",0,VLOOKUP($C68,'[1]Part Numbers'!$B:$J,F$2,FALSE))</f>
        <v>0</v>
      </c>
      <c r="G68" s="3">
        <f t="shared" si="0"/>
        <v>0</v>
      </c>
    </row>
    <row r="69" spans="1:7" x14ac:dyDescent="0.25">
      <c r="A69" t="s">
        <v>8</v>
      </c>
      <c r="B69" t="s">
        <v>9</v>
      </c>
      <c r="C69" t="str">
        <f>IF('[1]Costing Pivot for BOQ'!$B68="-","-",'[1]Costing Pivot for BOQ'!$C68)</f>
        <v>-</v>
      </c>
      <c r="D69" s="1">
        <f>IF(C69="-",0,VLOOKUP(C69,'[1]Costing Pivot for BOQ'!$C:$E,D$2,FALSE))</f>
        <v>0</v>
      </c>
      <c r="E69" s="2" t="str">
        <f>IF(C69="-","-",VLOOKUP($C69,'[1]Part Numbers'!$B:$J,E$2,FALSE))</f>
        <v>-</v>
      </c>
      <c r="F69" s="45">
        <f>IF(C69="-",0,VLOOKUP($C69,'[1]Part Numbers'!$B:$J,F$2,FALSE))</f>
        <v>0</v>
      </c>
      <c r="G69" s="3">
        <f t="shared" si="0"/>
        <v>0</v>
      </c>
    </row>
    <row r="70" spans="1:7" x14ac:dyDescent="0.25">
      <c r="A70" t="s">
        <v>8</v>
      </c>
      <c r="B70" t="s">
        <v>9</v>
      </c>
      <c r="C70" t="str">
        <f>IF('[1]Costing Pivot for BOQ'!$B69="-","-",'[1]Costing Pivot for BOQ'!$C69)</f>
        <v>-</v>
      </c>
      <c r="D70" s="1">
        <f>IF(C70="-",0,VLOOKUP(C70,'[1]Costing Pivot for BOQ'!$C:$E,D$2,FALSE))</f>
        <v>0</v>
      </c>
      <c r="E70" s="2" t="str">
        <f>IF(C70="-","-",VLOOKUP($C70,'[1]Part Numbers'!$B:$J,E$2,FALSE))</f>
        <v>-</v>
      </c>
      <c r="F70" s="45">
        <f>IF(C70="-",0,VLOOKUP($C70,'[1]Part Numbers'!$B:$J,F$2,FALSE))</f>
        <v>0</v>
      </c>
      <c r="G70" s="3">
        <f t="shared" ref="G70:G133" si="1">F70*D70</f>
        <v>0</v>
      </c>
    </row>
    <row r="71" spans="1:7" x14ac:dyDescent="0.25">
      <c r="A71" t="s">
        <v>8</v>
      </c>
      <c r="B71" t="s">
        <v>9</v>
      </c>
      <c r="C71" t="str">
        <f>IF('[1]Costing Pivot for BOQ'!$B70="-","-",'[1]Costing Pivot for BOQ'!$C70)</f>
        <v>-</v>
      </c>
      <c r="D71" s="1">
        <f>IF(C71="-",0,VLOOKUP(C71,'[1]Costing Pivot for BOQ'!$C:$E,D$2,FALSE))</f>
        <v>0</v>
      </c>
      <c r="E71" s="2" t="str">
        <f>IF(C71="-","-",VLOOKUP($C71,'[1]Part Numbers'!$B:$J,E$2,FALSE))</f>
        <v>-</v>
      </c>
      <c r="F71" s="45">
        <f>IF(C71="-",0,VLOOKUP($C71,'[1]Part Numbers'!$B:$J,F$2,FALSE))</f>
        <v>0</v>
      </c>
      <c r="G71" s="3">
        <f t="shared" si="1"/>
        <v>0</v>
      </c>
    </row>
    <row r="72" spans="1:7" x14ac:dyDescent="0.25">
      <c r="A72" t="s">
        <v>8</v>
      </c>
      <c r="B72" t="s">
        <v>9</v>
      </c>
      <c r="C72" t="str">
        <f>IF('[1]Costing Pivot for BOQ'!$B71="-","-",'[1]Costing Pivot for BOQ'!$C71)</f>
        <v>-</v>
      </c>
      <c r="D72" s="1">
        <f>IF(C72="-",0,VLOOKUP(C72,'[1]Costing Pivot for BOQ'!$C:$E,D$2,FALSE))</f>
        <v>0</v>
      </c>
      <c r="E72" s="2" t="str">
        <f>IF(C72="-","-",VLOOKUP($C72,'[1]Part Numbers'!$B:$J,E$2,FALSE))</f>
        <v>-</v>
      </c>
      <c r="F72" s="45">
        <f>IF(C72="-",0,VLOOKUP($C72,'[1]Part Numbers'!$B:$J,F$2,FALSE))</f>
        <v>0</v>
      </c>
      <c r="G72" s="3">
        <f t="shared" si="1"/>
        <v>0</v>
      </c>
    </row>
    <row r="73" spans="1:7" x14ac:dyDescent="0.25">
      <c r="A73" t="s">
        <v>8</v>
      </c>
      <c r="B73" t="s">
        <v>9</v>
      </c>
      <c r="C73" t="str">
        <f>IF('[1]Costing Pivot for BOQ'!$B72="-","-",'[1]Costing Pivot for BOQ'!$C72)</f>
        <v>-</v>
      </c>
      <c r="D73" s="1">
        <f>IF(C73="-",0,VLOOKUP(C73,'[1]Costing Pivot for BOQ'!$C:$E,D$2,FALSE))</f>
        <v>0</v>
      </c>
      <c r="E73" s="2" t="str">
        <f>IF(C73="-","-",VLOOKUP($C73,'[1]Part Numbers'!$B:$J,E$2,FALSE))</f>
        <v>-</v>
      </c>
      <c r="F73" s="45">
        <f>IF(C73="-",0,VLOOKUP($C73,'[1]Part Numbers'!$B:$J,F$2,FALSE))</f>
        <v>0</v>
      </c>
      <c r="G73" s="3">
        <f t="shared" si="1"/>
        <v>0</v>
      </c>
    </row>
    <row r="74" spans="1:7" x14ac:dyDescent="0.25">
      <c r="A74" t="s">
        <v>8</v>
      </c>
      <c r="B74" t="s">
        <v>9</v>
      </c>
      <c r="C74" t="str">
        <f>IF('[1]Costing Pivot for BOQ'!$B73="-","-",'[1]Costing Pivot for BOQ'!$C73)</f>
        <v>-</v>
      </c>
      <c r="D74" s="1">
        <f>IF(C74="-",0,VLOOKUP(C74,'[1]Costing Pivot for BOQ'!$C:$E,D$2,FALSE))</f>
        <v>0</v>
      </c>
      <c r="E74" s="2" t="str">
        <f>IF(C74="-","-",VLOOKUP($C74,'[1]Part Numbers'!$B:$J,E$2,FALSE))</f>
        <v>-</v>
      </c>
      <c r="F74" s="45">
        <f>IF(C74="-",0,VLOOKUP($C74,'[1]Part Numbers'!$B:$J,F$2,FALSE))</f>
        <v>0</v>
      </c>
      <c r="G74" s="3">
        <f t="shared" si="1"/>
        <v>0</v>
      </c>
    </row>
    <row r="75" spans="1:7" x14ac:dyDescent="0.25">
      <c r="A75" t="s">
        <v>8</v>
      </c>
      <c r="B75" t="s">
        <v>9</v>
      </c>
      <c r="C75" t="str">
        <f>IF('[1]Costing Pivot for BOQ'!$B74="-","-",'[1]Costing Pivot for BOQ'!$C74)</f>
        <v>-</v>
      </c>
      <c r="D75" s="1">
        <f>IF(C75="-",0,VLOOKUP(C75,'[1]Costing Pivot for BOQ'!$C:$E,D$2,FALSE))</f>
        <v>0</v>
      </c>
      <c r="E75" s="2" t="str">
        <f>IF(C75="-","-",VLOOKUP($C75,'[1]Part Numbers'!$B:$J,E$2,FALSE))</f>
        <v>-</v>
      </c>
      <c r="F75" s="45">
        <f>IF(C75="-",0,VLOOKUP($C75,'[1]Part Numbers'!$B:$J,F$2,FALSE))</f>
        <v>0</v>
      </c>
      <c r="G75" s="3">
        <f t="shared" si="1"/>
        <v>0</v>
      </c>
    </row>
    <row r="76" spans="1:7" x14ac:dyDescent="0.25">
      <c r="A76" t="s">
        <v>8</v>
      </c>
      <c r="B76" t="s">
        <v>9</v>
      </c>
      <c r="C76" t="str">
        <f>IF('[1]Costing Pivot for BOQ'!$B75="-","-",'[1]Costing Pivot for BOQ'!$C75)</f>
        <v>-</v>
      </c>
      <c r="D76" s="1">
        <f>IF(C76="-",0,VLOOKUP(C76,'[1]Costing Pivot for BOQ'!$C:$E,D$2,FALSE))</f>
        <v>0</v>
      </c>
      <c r="E76" s="2" t="str">
        <f>IF(C76="-","-",VLOOKUP($C76,'[1]Part Numbers'!$B:$J,E$2,FALSE))</f>
        <v>-</v>
      </c>
      <c r="F76" s="45">
        <f>IF(C76="-",0,VLOOKUP($C76,'[1]Part Numbers'!$B:$J,F$2,FALSE))</f>
        <v>0</v>
      </c>
      <c r="G76" s="3">
        <f t="shared" si="1"/>
        <v>0</v>
      </c>
    </row>
    <row r="77" spans="1:7" x14ac:dyDescent="0.25">
      <c r="A77" t="s">
        <v>8</v>
      </c>
      <c r="B77" t="s">
        <v>9</v>
      </c>
      <c r="C77" t="str">
        <f>IF('[1]Costing Pivot for BOQ'!$B76="-","-",'[1]Costing Pivot for BOQ'!$C76)</f>
        <v>-</v>
      </c>
      <c r="D77" s="1">
        <f>IF(C77="-",0,VLOOKUP(C77,'[1]Costing Pivot for BOQ'!$C:$E,D$2,FALSE))</f>
        <v>0</v>
      </c>
      <c r="E77" s="2" t="str">
        <f>IF(C77="-","-",VLOOKUP($C77,'[1]Part Numbers'!$B:$J,E$2,FALSE))</f>
        <v>-</v>
      </c>
      <c r="F77" s="45">
        <f>IF(C77="-",0,VLOOKUP($C77,'[1]Part Numbers'!$B:$J,F$2,FALSE))</f>
        <v>0</v>
      </c>
      <c r="G77" s="3">
        <f t="shared" si="1"/>
        <v>0</v>
      </c>
    </row>
    <row r="78" spans="1:7" x14ac:dyDescent="0.25">
      <c r="A78" t="s">
        <v>8</v>
      </c>
      <c r="B78" t="s">
        <v>9</v>
      </c>
      <c r="C78" t="str">
        <f>IF('[1]Costing Pivot for BOQ'!$B77="-","-",'[1]Costing Pivot for BOQ'!$C77)</f>
        <v>-</v>
      </c>
      <c r="D78" s="1">
        <f>IF(C78="-",0,VLOOKUP(C78,'[1]Costing Pivot for BOQ'!$C:$E,D$2,FALSE))</f>
        <v>0</v>
      </c>
      <c r="E78" s="2" t="str">
        <f>IF(C78="-","-",VLOOKUP($C78,'[1]Part Numbers'!$B:$J,E$2,FALSE))</f>
        <v>-</v>
      </c>
      <c r="F78" s="45">
        <f>IF(C78="-",0,VLOOKUP($C78,'[1]Part Numbers'!$B:$J,F$2,FALSE))</f>
        <v>0</v>
      </c>
      <c r="G78" s="3">
        <f t="shared" si="1"/>
        <v>0</v>
      </c>
    </row>
    <row r="79" spans="1:7" x14ac:dyDescent="0.25">
      <c r="A79" t="s">
        <v>8</v>
      </c>
      <c r="B79" t="s">
        <v>9</v>
      </c>
      <c r="C79" t="str">
        <f>IF('[1]Costing Pivot for BOQ'!$B78="-","-",'[1]Costing Pivot for BOQ'!$C78)</f>
        <v>-</v>
      </c>
      <c r="D79" s="1">
        <f>IF(C79="-",0,VLOOKUP(C79,'[1]Costing Pivot for BOQ'!$C:$E,D$2,FALSE))</f>
        <v>0</v>
      </c>
      <c r="E79" s="2" t="str">
        <f>IF(C79="-","-",VLOOKUP($C79,'[1]Part Numbers'!$B:$J,E$2,FALSE))</f>
        <v>-</v>
      </c>
      <c r="F79" s="45">
        <f>IF(C79="-",0,VLOOKUP($C79,'[1]Part Numbers'!$B:$J,F$2,FALSE))</f>
        <v>0</v>
      </c>
      <c r="G79" s="3">
        <f t="shared" si="1"/>
        <v>0</v>
      </c>
    </row>
    <row r="80" spans="1:7" x14ac:dyDescent="0.25">
      <c r="A80" t="s">
        <v>8</v>
      </c>
      <c r="B80" t="s">
        <v>9</v>
      </c>
      <c r="C80" t="str">
        <f>IF('[1]Costing Pivot for BOQ'!$B79="-","-",'[1]Costing Pivot for BOQ'!$C79)</f>
        <v>-</v>
      </c>
      <c r="D80" s="1">
        <f>IF(C80="-",0,VLOOKUP(C80,'[1]Costing Pivot for BOQ'!$C:$E,D$2,FALSE))</f>
        <v>0</v>
      </c>
      <c r="E80" s="2" t="str">
        <f>IF(C80="-","-",VLOOKUP($C80,'[1]Part Numbers'!$B:$J,E$2,FALSE))</f>
        <v>-</v>
      </c>
      <c r="F80" s="45">
        <f>IF(C80="-",0,VLOOKUP($C80,'[1]Part Numbers'!$B:$J,F$2,FALSE))</f>
        <v>0</v>
      </c>
      <c r="G80" s="3">
        <f t="shared" si="1"/>
        <v>0</v>
      </c>
    </row>
    <row r="81" spans="1:7" x14ac:dyDescent="0.25">
      <c r="A81" t="s">
        <v>8</v>
      </c>
      <c r="B81" t="s">
        <v>9</v>
      </c>
      <c r="C81" t="str">
        <f>IF('[1]Costing Pivot for BOQ'!$B80="-","-",'[1]Costing Pivot for BOQ'!$C80)</f>
        <v>-</v>
      </c>
      <c r="D81" s="1">
        <f>IF(C81="-",0,VLOOKUP(C81,'[1]Costing Pivot for BOQ'!$C:$E,D$2,FALSE))</f>
        <v>0</v>
      </c>
      <c r="E81" s="2" t="str">
        <f>IF(C81="-","-",VLOOKUP($C81,'[1]Part Numbers'!$B:$J,E$2,FALSE))</f>
        <v>-</v>
      </c>
      <c r="F81" s="45">
        <f>IF(C81="-",0,VLOOKUP($C81,'[1]Part Numbers'!$B:$J,F$2,FALSE))</f>
        <v>0</v>
      </c>
      <c r="G81" s="3">
        <f t="shared" si="1"/>
        <v>0</v>
      </c>
    </row>
    <row r="82" spans="1:7" x14ac:dyDescent="0.25">
      <c r="A82" t="s">
        <v>8</v>
      </c>
      <c r="B82" t="s">
        <v>9</v>
      </c>
      <c r="C82" t="str">
        <f>IF('[1]Costing Pivot for BOQ'!$B81="-","-",'[1]Costing Pivot for BOQ'!$C81)</f>
        <v>-</v>
      </c>
      <c r="D82" s="1">
        <f>IF(C82="-",0,VLOOKUP(C82,'[1]Costing Pivot for BOQ'!$C:$E,D$2,FALSE))</f>
        <v>0</v>
      </c>
      <c r="E82" s="2" t="str">
        <f>IF(C82="-","-",VLOOKUP($C82,'[1]Part Numbers'!$B:$J,E$2,FALSE))</f>
        <v>-</v>
      </c>
      <c r="F82" s="45">
        <f>IF(C82="-",0,VLOOKUP($C82,'[1]Part Numbers'!$B:$J,F$2,FALSE))</f>
        <v>0</v>
      </c>
      <c r="G82" s="3">
        <f t="shared" si="1"/>
        <v>0</v>
      </c>
    </row>
    <row r="83" spans="1:7" x14ac:dyDescent="0.25">
      <c r="A83" t="s">
        <v>8</v>
      </c>
      <c r="B83" t="s">
        <v>9</v>
      </c>
      <c r="C83" t="str">
        <f>IF('[1]Costing Pivot for BOQ'!$B82="-","-",'[1]Costing Pivot for BOQ'!$C82)</f>
        <v>-</v>
      </c>
      <c r="D83" s="1">
        <f>IF(C83="-",0,VLOOKUP(C83,'[1]Costing Pivot for BOQ'!$C:$E,D$2,FALSE))</f>
        <v>0</v>
      </c>
      <c r="E83" s="2" t="str">
        <f>IF(C83="-","-",VLOOKUP($C83,'[1]Part Numbers'!$B:$J,E$2,FALSE))</f>
        <v>-</v>
      </c>
      <c r="F83" s="45">
        <f>IF(C83="-",0,VLOOKUP($C83,'[1]Part Numbers'!$B:$J,F$2,FALSE))</f>
        <v>0</v>
      </c>
      <c r="G83" s="3">
        <f t="shared" si="1"/>
        <v>0</v>
      </c>
    </row>
    <row r="84" spans="1:7" x14ac:dyDescent="0.25">
      <c r="A84" t="s">
        <v>8</v>
      </c>
      <c r="B84" t="s">
        <v>9</v>
      </c>
      <c r="C84" t="str">
        <f>IF('[1]Costing Pivot for BOQ'!$B83="-","-",'[1]Costing Pivot for BOQ'!$C83)</f>
        <v>-</v>
      </c>
      <c r="D84" s="1">
        <f>IF(C84="-",0,VLOOKUP(C84,'[1]Costing Pivot for BOQ'!$C:$E,D$2,FALSE))</f>
        <v>0</v>
      </c>
      <c r="E84" s="2" t="str">
        <f>IF(C84="-","-",VLOOKUP($C84,'[1]Part Numbers'!$B:$J,E$2,FALSE))</f>
        <v>-</v>
      </c>
      <c r="F84" s="45">
        <f>IF(C84="-",0,VLOOKUP($C84,'[1]Part Numbers'!$B:$J,F$2,FALSE))</f>
        <v>0</v>
      </c>
      <c r="G84" s="3">
        <f t="shared" si="1"/>
        <v>0</v>
      </c>
    </row>
    <row r="85" spans="1:7" x14ac:dyDescent="0.25">
      <c r="A85" t="s">
        <v>8</v>
      </c>
      <c r="B85" t="s">
        <v>9</v>
      </c>
      <c r="C85" t="str">
        <f>IF('[1]Costing Pivot for BOQ'!$B84="-","-",'[1]Costing Pivot for BOQ'!$C84)</f>
        <v>-</v>
      </c>
      <c r="D85" s="1">
        <f>IF(C85="-",0,VLOOKUP(C85,'[1]Costing Pivot for BOQ'!$C:$E,D$2,FALSE))</f>
        <v>0</v>
      </c>
      <c r="E85" s="2" t="str">
        <f>IF(C85="-","-",VLOOKUP($C85,'[1]Part Numbers'!$B:$J,E$2,FALSE))</f>
        <v>-</v>
      </c>
      <c r="F85" s="45">
        <f>IF(C85="-",0,VLOOKUP($C85,'[1]Part Numbers'!$B:$J,F$2,FALSE))</f>
        <v>0</v>
      </c>
      <c r="G85" s="3">
        <f t="shared" si="1"/>
        <v>0</v>
      </c>
    </row>
    <row r="86" spans="1:7" x14ac:dyDescent="0.25">
      <c r="A86" t="s">
        <v>8</v>
      </c>
      <c r="B86" t="s">
        <v>9</v>
      </c>
      <c r="C86" t="str">
        <f>IF('[1]Costing Pivot for BOQ'!$B85="-","-",'[1]Costing Pivot for BOQ'!$C85)</f>
        <v>-</v>
      </c>
      <c r="D86" s="1">
        <f>IF(C86="-",0,VLOOKUP(C86,'[1]Costing Pivot for BOQ'!$C:$E,D$2,FALSE))</f>
        <v>0</v>
      </c>
      <c r="E86" s="2" t="str">
        <f>IF(C86="-","-",VLOOKUP($C86,'[1]Part Numbers'!$B:$J,E$2,FALSE))</f>
        <v>-</v>
      </c>
      <c r="F86" s="45">
        <f>IF(C86="-",0,VLOOKUP($C86,'[1]Part Numbers'!$B:$J,F$2,FALSE))</f>
        <v>0</v>
      </c>
      <c r="G86" s="3">
        <f t="shared" si="1"/>
        <v>0</v>
      </c>
    </row>
    <row r="87" spans="1:7" x14ac:dyDescent="0.25">
      <c r="A87" t="s">
        <v>8</v>
      </c>
      <c r="B87" t="s">
        <v>9</v>
      </c>
      <c r="C87" t="str">
        <f>IF('[1]Costing Pivot for BOQ'!$B86="-","-",'[1]Costing Pivot for BOQ'!$C86)</f>
        <v>-</v>
      </c>
      <c r="D87" s="1">
        <f>IF(C87="-",0,VLOOKUP(C87,'[1]Costing Pivot for BOQ'!$C:$E,D$2,FALSE))</f>
        <v>0</v>
      </c>
      <c r="E87" s="2" t="str">
        <f>IF(C87="-","-",VLOOKUP($C87,'[1]Part Numbers'!$B:$J,E$2,FALSE))</f>
        <v>-</v>
      </c>
      <c r="F87" s="45">
        <f>IF(C87="-",0,VLOOKUP($C87,'[1]Part Numbers'!$B:$J,F$2,FALSE))</f>
        <v>0</v>
      </c>
      <c r="G87" s="3">
        <f t="shared" si="1"/>
        <v>0</v>
      </c>
    </row>
    <row r="88" spans="1:7" x14ac:dyDescent="0.25">
      <c r="A88" t="s">
        <v>8</v>
      </c>
      <c r="B88" t="s">
        <v>9</v>
      </c>
      <c r="C88" t="str">
        <f>IF('[1]Costing Pivot for BOQ'!$B87="-","-",'[1]Costing Pivot for BOQ'!$C87)</f>
        <v>-</v>
      </c>
      <c r="D88" s="1">
        <f>IF(C88="-",0,VLOOKUP(C88,'[1]Costing Pivot for BOQ'!$C:$E,D$2,FALSE))</f>
        <v>0</v>
      </c>
      <c r="E88" s="2" t="str">
        <f>IF(C88="-","-",VLOOKUP($C88,'[1]Part Numbers'!$B:$J,E$2,FALSE))</f>
        <v>-</v>
      </c>
      <c r="F88" s="45">
        <f>IF(C88="-",0,VLOOKUP($C88,'[1]Part Numbers'!$B:$J,F$2,FALSE))</f>
        <v>0</v>
      </c>
      <c r="G88" s="3">
        <f t="shared" si="1"/>
        <v>0</v>
      </c>
    </row>
    <row r="89" spans="1:7" x14ac:dyDescent="0.25">
      <c r="A89" t="s">
        <v>8</v>
      </c>
      <c r="B89" t="s">
        <v>9</v>
      </c>
      <c r="C89" t="str">
        <f>IF('[1]Costing Pivot for BOQ'!$B88="-","-",'[1]Costing Pivot for BOQ'!$C88)</f>
        <v>-</v>
      </c>
      <c r="D89" s="1">
        <f>IF(C89="-",0,VLOOKUP(C89,'[1]Costing Pivot for BOQ'!$C:$E,D$2,FALSE))</f>
        <v>0</v>
      </c>
      <c r="E89" s="2" t="str">
        <f>IF(C89="-","-",VLOOKUP($C89,'[1]Part Numbers'!$B:$J,E$2,FALSE))</f>
        <v>-</v>
      </c>
      <c r="F89" s="45">
        <f>IF(C89="-",0,VLOOKUP($C89,'[1]Part Numbers'!$B:$J,F$2,FALSE))</f>
        <v>0</v>
      </c>
      <c r="G89" s="3">
        <f t="shared" si="1"/>
        <v>0</v>
      </c>
    </row>
    <row r="90" spans="1:7" x14ac:dyDescent="0.25">
      <c r="A90" t="s">
        <v>8</v>
      </c>
      <c r="B90" t="s">
        <v>9</v>
      </c>
      <c r="C90" t="str">
        <f>IF('[1]Costing Pivot for BOQ'!$B89="-","-",'[1]Costing Pivot for BOQ'!$C89)</f>
        <v>-</v>
      </c>
      <c r="D90" s="1">
        <f>IF(C90="-",0,VLOOKUP(C90,'[1]Costing Pivot for BOQ'!$C:$E,D$2,FALSE))</f>
        <v>0</v>
      </c>
      <c r="E90" s="2" t="str">
        <f>IF(C90="-","-",VLOOKUP($C90,'[1]Part Numbers'!$B:$J,E$2,FALSE))</f>
        <v>-</v>
      </c>
      <c r="F90" s="45">
        <f>IF(C90="-",0,VLOOKUP($C90,'[1]Part Numbers'!$B:$J,F$2,FALSE))</f>
        <v>0</v>
      </c>
      <c r="G90" s="3">
        <f t="shared" si="1"/>
        <v>0</v>
      </c>
    </row>
    <row r="91" spans="1:7" x14ac:dyDescent="0.25">
      <c r="A91" t="s">
        <v>8</v>
      </c>
      <c r="B91" t="s">
        <v>9</v>
      </c>
      <c r="C91" t="str">
        <f>IF('[1]Costing Pivot for BOQ'!$B90="-","-",'[1]Costing Pivot for BOQ'!$C90)</f>
        <v>-</v>
      </c>
      <c r="D91" s="1">
        <f>IF(C91="-",0,VLOOKUP(C91,'[1]Costing Pivot for BOQ'!$C:$E,D$2,FALSE))</f>
        <v>0</v>
      </c>
      <c r="E91" s="2" t="str">
        <f>IF(C91="-","-",VLOOKUP($C91,'[1]Part Numbers'!$B:$J,E$2,FALSE))</f>
        <v>-</v>
      </c>
      <c r="F91" s="45">
        <f>IF(C91="-",0,VLOOKUP($C91,'[1]Part Numbers'!$B:$J,F$2,FALSE))</f>
        <v>0</v>
      </c>
      <c r="G91" s="3">
        <f t="shared" si="1"/>
        <v>0</v>
      </c>
    </row>
    <row r="92" spans="1:7" x14ac:dyDescent="0.25">
      <c r="A92" t="s">
        <v>8</v>
      </c>
      <c r="B92" t="s">
        <v>9</v>
      </c>
      <c r="C92" t="str">
        <f>IF('[1]Costing Pivot for BOQ'!$B91="-","-",'[1]Costing Pivot for BOQ'!$C91)</f>
        <v>-</v>
      </c>
      <c r="D92" s="1">
        <f>IF(C92="-",0,VLOOKUP(C92,'[1]Costing Pivot for BOQ'!$C:$E,D$2,FALSE))</f>
        <v>0</v>
      </c>
      <c r="E92" s="2" t="str">
        <f>IF(C92="-","-",VLOOKUP($C92,'[1]Part Numbers'!$B:$J,E$2,FALSE))</f>
        <v>-</v>
      </c>
      <c r="F92" s="45">
        <f>IF(C92="-",0,VLOOKUP($C92,'[1]Part Numbers'!$B:$J,F$2,FALSE))</f>
        <v>0</v>
      </c>
      <c r="G92" s="3">
        <f t="shared" si="1"/>
        <v>0</v>
      </c>
    </row>
    <row r="93" spans="1:7" x14ac:dyDescent="0.25">
      <c r="A93" t="s">
        <v>8</v>
      </c>
      <c r="B93" t="s">
        <v>9</v>
      </c>
      <c r="C93" t="str">
        <f>IF('[1]Costing Pivot for BOQ'!$B92="-","-",'[1]Costing Pivot for BOQ'!$C92)</f>
        <v>-</v>
      </c>
      <c r="D93" s="1">
        <f>IF(C93="-",0,VLOOKUP(C93,'[1]Costing Pivot for BOQ'!$C:$E,D$2,FALSE))</f>
        <v>0</v>
      </c>
      <c r="E93" s="2" t="str">
        <f>IF(C93="-","-",VLOOKUP($C93,'[1]Part Numbers'!$B:$J,E$2,FALSE))</f>
        <v>-</v>
      </c>
      <c r="F93" s="45">
        <f>IF(C93="-",0,VLOOKUP($C93,'[1]Part Numbers'!$B:$J,F$2,FALSE))</f>
        <v>0</v>
      </c>
      <c r="G93" s="3">
        <f t="shared" si="1"/>
        <v>0</v>
      </c>
    </row>
    <row r="94" spans="1:7" x14ac:dyDescent="0.25">
      <c r="A94" t="s">
        <v>8</v>
      </c>
      <c r="B94" t="s">
        <v>9</v>
      </c>
      <c r="C94" t="str">
        <f>IF('[1]Costing Pivot for BOQ'!$B93="-","-",'[1]Costing Pivot for BOQ'!$C93)</f>
        <v>-</v>
      </c>
      <c r="D94" s="1">
        <f>IF(C94="-",0,VLOOKUP(C94,'[1]Costing Pivot for BOQ'!$C:$E,D$2,FALSE))</f>
        <v>0</v>
      </c>
      <c r="E94" s="2" t="str">
        <f>IF(C94="-","-",VLOOKUP($C94,'[1]Part Numbers'!$B:$J,E$2,FALSE))</f>
        <v>-</v>
      </c>
      <c r="F94" s="45">
        <f>IF(C94="-",0,VLOOKUP($C94,'[1]Part Numbers'!$B:$J,F$2,FALSE))</f>
        <v>0</v>
      </c>
      <c r="G94" s="3">
        <f t="shared" si="1"/>
        <v>0</v>
      </c>
    </row>
    <row r="95" spans="1:7" x14ac:dyDescent="0.25">
      <c r="A95" t="s">
        <v>8</v>
      </c>
      <c r="B95" t="s">
        <v>9</v>
      </c>
      <c r="C95" t="str">
        <f>IF('[1]Costing Pivot for BOQ'!$B94="-","-",'[1]Costing Pivot for BOQ'!$C94)</f>
        <v>-</v>
      </c>
      <c r="D95" s="1">
        <f>IF(C95="-",0,VLOOKUP(C95,'[1]Costing Pivot for BOQ'!$C:$E,D$2,FALSE))</f>
        <v>0</v>
      </c>
      <c r="E95" s="2" t="str">
        <f>IF(C95="-","-",VLOOKUP($C95,'[1]Part Numbers'!$B:$J,E$2,FALSE))</f>
        <v>-</v>
      </c>
      <c r="F95" s="45">
        <f>IF(C95="-",0,VLOOKUP($C95,'[1]Part Numbers'!$B:$J,F$2,FALSE))</f>
        <v>0</v>
      </c>
      <c r="G95" s="3">
        <f t="shared" si="1"/>
        <v>0</v>
      </c>
    </row>
    <row r="96" spans="1:7" x14ac:dyDescent="0.25">
      <c r="A96" t="s">
        <v>8</v>
      </c>
      <c r="B96" t="s">
        <v>9</v>
      </c>
      <c r="C96" t="str">
        <f>IF('[1]Costing Pivot for BOQ'!$B95="-","-",'[1]Costing Pivot for BOQ'!$C95)</f>
        <v>-</v>
      </c>
      <c r="D96" s="1">
        <f>IF(C96="-",0,VLOOKUP(C96,'[1]Costing Pivot for BOQ'!$C:$E,D$2,FALSE))</f>
        <v>0</v>
      </c>
      <c r="E96" s="2" t="str">
        <f>IF(C96="-","-",VLOOKUP($C96,'[1]Part Numbers'!$B:$J,E$2,FALSE))</f>
        <v>-</v>
      </c>
      <c r="F96" s="45">
        <f>IF(C96="-",0,VLOOKUP($C96,'[1]Part Numbers'!$B:$J,F$2,FALSE))</f>
        <v>0</v>
      </c>
      <c r="G96" s="3">
        <f t="shared" si="1"/>
        <v>0</v>
      </c>
    </row>
    <row r="97" spans="1:7" x14ac:dyDescent="0.25">
      <c r="A97" t="s">
        <v>8</v>
      </c>
      <c r="B97" t="s">
        <v>9</v>
      </c>
      <c r="C97" t="str">
        <f>IF('[1]Costing Pivot for BOQ'!$B96="-","-",'[1]Costing Pivot for BOQ'!$C96)</f>
        <v>-</v>
      </c>
      <c r="D97" s="1">
        <f>IF(C97="-",0,VLOOKUP(C97,'[1]Costing Pivot for BOQ'!$C:$E,D$2,FALSE))</f>
        <v>0</v>
      </c>
      <c r="E97" s="2" t="str">
        <f>IF(C97="-","-",VLOOKUP($C97,'[1]Part Numbers'!$B:$J,E$2,FALSE))</f>
        <v>-</v>
      </c>
      <c r="F97" s="45">
        <f>IF(C97="-",0,VLOOKUP($C97,'[1]Part Numbers'!$B:$J,F$2,FALSE))</f>
        <v>0</v>
      </c>
      <c r="G97" s="3">
        <f t="shared" si="1"/>
        <v>0</v>
      </c>
    </row>
    <row r="98" spans="1:7" x14ac:dyDescent="0.25">
      <c r="A98" t="s">
        <v>8</v>
      </c>
      <c r="B98" t="s">
        <v>9</v>
      </c>
      <c r="C98" t="str">
        <f>IF('[1]Costing Pivot for BOQ'!$B97="-","-",'[1]Costing Pivot for BOQ'!$C97)</f>
        <v>-</v>
      </c>
      <c r="D98" s="1">
        <f>IF(C98="-",0,VLOOKUP(C98,'[1]Costing Pivot for BOQ'!$C:$E,D$2,FALSE))</f>
        <v>0</v>
      </c>
      <c r="E98" s="2" t="str">
        <f>IF(C98="-","-",VLOOKUP($C98,'[1]Part Numbers'!$B:$J,E$2,FALSE))</f>
        <v>-</v>
      </c>
      <c r="F98" s="45">
        <f>IF(C98="-",0,VLOOKUP($C98,'[1]Part Numbers'!$B:$J,F$2,FALSE))</f>
        <v>0</v>
      </c>
      <c r="G98" s="3">
        <f t="shared" si="1"/>
        <v>0</v>
      </c>
    </row>
    <row r="99" spans="1:7" x14ac:dyDescent="0.25">
      <c r="A99" t="s">
        <v>8</v>
      </c>
      <c r="B99" t="s">
        <v>9</v>
      </c>
      <c r="C99" t="str">
        <f>IF('[1]Costing Pivot for BOQ'!$B98="-","-",'[1]Costing Pivot for BOQ'!$C98)</f>
        <v>-</v>
      </c>
      <c r="D99" s="1">
        <f>IF(C99="-",0,VLOOKUP(C99,'[1]Costing Pivot for BOQ'!$C:$E,D$2,FALSE))</f>
        <v>0</v>
      </c>
      <c r="E99" s="2" t="str">
        <f>IF(C99="-","-",VLOOKUP($C99,'[1]Part Numbers'!$B:$J,E$2,FALSE))</f>
        <v>-</v>
      </c>
      <c r="F99" s="45">
        <f>IF(C99="-",0,VLOOKUP($C99,'[1]Part Numbers'!$B:$J,F$2,FALSE))</f>
        <v>0</v>
      </c>
      <c r="G99" s="3">
        <f t="shared" si="1"/>
        <v>0</v>
      </c>
    </row>
    <row r="100" spans="1:7" x14ac:dyDescent="0.25">
      <c r="A100" t="s">
        <v>8</v>
      </c>
      <c r="B100" t="s">
        <v>9</v>
      </c>
      <c r="C100" t="str">
        <f>IF('[1]Costing Pivot for BOQ'!$B99="-","-",'[1]Costing Pivot for BOQ'!$C99)</f>
        <v>-</v>
      </c>
      <c r="D100" s="1">
        <f>IF(C100="-",0,VLOOKUP(C100,'[1]Costing Pivot for BOQ'!$C:$E,D$2,FALSE))</f>
        <v>0</v>
      </c>
      <c r="E100" s="2" t="str">
        <f>IF(C100="-","-",VLOOKUP($C100,'[1]Part Numbers'!$B:$J,E$2,FALSE))</f>
        <v>-</v>
      </c>
      <c r="F100" s="45">
        <f>IF(C100="-",0,VLOOKUP($C100,'[1]Part Numbers'!$B:$J,F$2,FALSE))</f>
        <v>0</v>
      </c>
      <c r="G100" s="3">
        <f t="shared" si="1"/>
        <v>0</v>
      </c>
    </row>
    <row r="101" spans="1:7" x14ac:dyDescent="0.25">
      <c r="A101" t="s">
        <v>8</v>
      </c>
      <c r="B101" t="s">
        <v>9</v>
      </c>
      <c r="C101" t="str">
        <f>IF('[1]Costing Pivot for BOQ'!$B100="-","-",'[1]Costing Pivot for BOQ'!$C100)</f>
        <v>-</v>
      </c>
      <c r="D101" s="1">
        <f>IF(C101="-",0,VLOOKUP(C101,'[1]Costing Pivot for BOQ'!$C:$E,D$2,FALSE))</f>
        <v>0</v>
      </c>
      <c r="E101" s="2" t="str">
        <f>IF(C101="-","-",VLOOKUP($C101,'[1]Part Numbers'!$B:$J,E$2,FALSE))</f>
        <v>-</v>
      </c>
      <c r="F101" s="45">
        <f>IF(C101="-",0,VLOOKUP($C101,'[1]Part Numbers'!$B:$J,F$2,FALSE))</f>
        <v>0</v>
      </c>
      <c r="G101" s="3">
        <f t="shared" si="1"/>
        <v>0</v>
      </c>
    </row>
    <row r="102" spans="1:7" x14ac:dyDescent="0.25">
      <c r="A102" t="s">
        <v>8</v>
      </c>
      <c r="B102" t="s">
        <v>9</v>
      </c>
      <c r="C102" t="str">
        <f>IF('[1]Costing Pivot for BOQ'!$B101="-","-",'[1]Costing Pivot for BOQ'!$C101)</f>
        <v>-</v>
      </c>
      <c r="D102" s="1">
        <f>IF(C102="-",0,VLOOKUP(C102,'[1]Costing Pivot for BOQ'!$C:$E,D$2,FALSE))</f>
        <v>0</v>
      </c>
      <c r="E102" s="2" t="str">
        <f>IF(C102="-","-",VLOOKUP($C102,'[1]Part Numbers'!$B:$J,E$2,FALSE))</f>
        <v>-</v>
      </c>
      <c r="F102" s="45">
        <f>IF(C102="-",0,VLOOKUP($C102,'[1]Part Numbers'!$B:$J,F$2,FALSE))</f>
        <v>0</v>
      </c>
      <c r="G102" s="3">
        <f t="shared" si="1"/>
        <v>0</v>
      </c>
    </row>
    <row r="103" spans="1:7" x14ac:dyDescent="0.25">
      <c r="A103" t="s">
        <v>8</v>
      </c>
      <c r="B103" t="s">
        <v>9</v>
      </c>
      <c r="C103" t="str">
        <f>IF('[1]Costing Pivot for BOQ'!$B102="-","-",'[1]Costing Pivot for BOQ'!$C102)</f>
        <v>-</v>
      </c>
      <c r="D103" s="1">
        <f>IF(C103="-",0,VLOOKUP(C103,'[1]Costing Pivot for BOQ'!$C:$E,D$2,FALSE))</f>
        <v>0</v>
      </c>
      <c r="E103" s="2" t="str">
        <f>IF(C103="-","-",VLOOKUP($C103,'[1]Part Numbers'!$B:$J,E$2,FALSE))</f>
        <v>-</v>
      </c>
      <c r="F103" s="45">
        <f>IF(C103="-",0,VLOOKUP($C103,'[1]Part Numbers'!$B:$J,F$2,FALSE))</f>
        <v>0</v>
      </c>
      <c r="G103" s="3">
        <f t="shared" si="1"/>
        <v>0</v>
      </c>
    </row>
    <row r="104" spans="1:7" x14ac:dyDescent="0.25">
      <c r="A104" t="s">
        <v>8</v>
      </c>
      <c r="B104" t="s">
        <v>9</v>
      </c>
      <c r="C104" t="str">
        <f>IF('[1]Costing Pivot for BOQ'!$B103="-","-",'[1]Costing Pivot for BOQ'!$C103)</f>
        <v>-</v>
      </c>
      <c r="D104" s="1">
        <f>IF(C104="-",0,VLOOKUP(C104,'[1]Costing Pivot for BOQ'!$C:$E,D$2,FALSE))</f>
        <v>0</v>
      </c>
      <c r="E104" s="2" t="str">
        <f>IF(C104="-","-",VLOOKUP($C104,'[1]Part Numbers'!$B:$J,E$2,FALSE))</f>
        <v>-</v>
      </c>
      <c r="F104" s="45">
        <f>IF(C104="-",0,VLOOKUP($C104,'[1]Part Numbers'!$B:$J,F$2,FALSE))</f>
        <v>0</v>
      </c>
      <c r="G104" s="3">
        <f t="shared" si="1"/>
        <v>0</v>
      </c>
    </row>
    <row r="105" spans="1:7" x14ac:dyDescent="0.25">
      <c r="A105" t="s">
        <v>8</v>
      </c>
      <c r="B105" t="s">
        <v>9</v>
      </c>
      <c r="C105" t="str">
        <f>IF('[1]Costing Pivot for BOQ'!$B104="-","-",'[1]Costing Pivot for BOQ'!$C104)</f>
        <v>-</v>
      </c>
      <c r="D105" s="1">
        <f>IF(C105="-",0,VLOOKUP(C105,'[1]Costing Pivot for BOQ'!$C:$E,D$2,FALSE))</f>
        <v>0</v>
      </c>
      <c r="E105" s="2" t="str">
        <f>IF(C105="-","-",VLOOKUP($C105,'[1]Part Numbers'!$B:$J,E$2,FALSE))</f>
        <v>-</v>
      </c>
      <c r="F105" s="45">
        <f>IF(C105="-",0,VLOOKUP($C105,'[1]Part Numbers'!$B:$J,F$2,FALSE))</f>
        <v>0</v>
      </c>
      <c r="G105" s="3">
        <f t="shared" si="1"/>
        <v>0</v>
      </c>
    </row>
    <row r="106" spans="1:7" x14ac:dyDescent="0.25">
      <c r="A106" t="s">
        <v>8</v>
      </c>
      <c r="B106" t="s">
        <v>9</v>
      </c>
      <c r="C106" t="str">
        <f>IF('[1]Costing Pivot for BOQ'!$B105="-","-",'[1]Costing Pivot for BOQ'!$C105)</f>
        <v>-</v>
      </c>
      <c r="D106" s="1">
        <f>IF(C106="-",0,VLOOKUP(C106,'[1]Costing Pivot for BOQ'!$C:$E,D$2,FALSE))</f>
        <v>0</v>
      </c>
      <c r="E106" s="2" t="str">
        <f>IF(C106="-","-",VLOOKUP($C106,'[1]Part Numbers'!$B:$J,E$2,FALSE))</f>
        <v>-</v>
      </c>
      <c r="F106" s="45">
        <f>IF(C106="-",0,VLOOKUP($C106,'[1]Part Numbers'!$B:$J,F$2,FALSE))</f>
        <v>0</v>
      </c>
      <c r="G106" s="3">
        <f t="shared" si="1"/>
        <v>0</v>
      </c>
    </row>
    <row r="107" spans="1:7" x14ac:dyDescent="0.25">
      <c r="A107" t="s">
        <v>8</v>
      </c>
      <c r="B107" t="s">
        <v>9</v>
      </c>
      <c r="C107" t="str">
        <f>IF('[1]Costing Pivot for BOQ'!$B106="-","-",'[1]Costing Pivot for BOQ'!$C106)</f>
        <v>-</v>
      </c>
      <c r="D107" s="1">
        <f>IF(C107="-",0,VLOOKUP(C107,'[1]Costing Pivot for BOQ'!$C:$E,D$2,FALSE))</f>
        <v>0</v>
      </c>
      <c r="E107" s="2" t="str">
        <f>IF(C107="-","-",VLOOKUP($C107,'[1]Part Numbers'!$B:$J,E$2,FALSE))</f>
        <v>-</v>
      </c>
      <c r="F107" s="45">
        <f>IF(C107="-",0,VLOOKUP($C107,'[1]Part Numbers'!$B:$J,F$2,FALSE))</f>
        <v>0</v>
      </c>
      <c r="G107" s="3">
        <f t="shared" si="1"/>
        <v>0</v>
      </c>
    </row>
    <row r="108" spans="1:7" x14ac:dyDescent="0.25">
      <c r="A108" t="s">
        <v>8</v>
      </c>
      <c r="B108" t="s">
        <v>9</v>
      </c>
      <c r="C108" t="str">
        <f>IF('[1]Costing Pivot for BOQ'!$B107="-","-",'[1]Costing Pivot for BOQ'!$C107)</f>
        <v>-</v>
      </c>
      <c r="D108" s="1">
        <f>IF(C108="-",0,VLOOKUP(C108,'[1]Costing Pivot for BOQ'!$C:$E,D$2,FALSE))</f>
        <v>0</v>
      </c>
      <c r="E108" s="2" t="str">
        <f>IF(C108="-","-",VLOOKUP($C108,'[1]Part Numbers'!$B:$J,E$2,FALSE))</f>
        <v>-</v>
      </c>
      <c r="F108" s="45">
        <f>IF(C108="-",0,VLOOKUP($C108,'[1]Part Numbers'!$B:$J,F$2,FALSE))</f>
        <v>0</v>
      </c>
      <c r="G108" s="3">
        <f t="shared" si="1"/>
        <v>0</v>
      </c>
    </row>
    <row r="109" spans="1:7" x14ac:dyDescent="0.25">
      <c r="A109" t="s">
        <v>8</v>
      </c>
      <c r="B109" t="s">
        <v>9</v>
      </c>
      <c r="C109" t="str">
        <f>IF('[1]Costing Pivot for BOQ'!$B108="-","-",'[1]Costing Pivot for BOQ'!$C108)</f>
        <v>-</v>
      </c>
      <c r="D109" s="1">
        <f>IF(C109="-",0,VLOOKUP(C109,'[1]Costing Pivot for BOQ'!$C:$E,D$2,FALSE))</f>
        <v>0</v>
      </c>
      <c r="E109" s="2" t="str">
        <f>IF(C109="-","-",VLOOKUP($C109,'[1]Part Numbers'!$B:$J,E$2,FALSE))</f>
        <v>-</v>
      </c>
      <c r="F109" s="45">
        <f>IF(C109="-",0,VLOOKUP($C109,'[1]Part Numbers'!$B:$J,F$2,FALSE))</f>
        <v>0</v>
      </c>
      <c r="G109" s="3">
        <f t="shared" si="1"/>
        <v>0</v>
      </c>
    </row>
    <row r="110" spans="1:7" x14ac:dyDescent="0.25">
      <c r="A110" t="s">
        <v>8</v>
      </c>
      <c r="B110" t="s">
        <v>9</v>
      </c>
      <c r="C110" t="str">
        <f>IF('[1]Costing Pivot for BOQ'!$B109="-","-",'[1]Costing Pivot for BOQ'!$C109)</f>
        <v>-</v>
      </c>
      <c r="D110" s="1">
        <f>IF(C110="-",0,VLOOKUP(C110,'[1]Costing Pivot for BOQ'!$C:$E,D$2,FALSE))</f>
        <v>0</v>
      </c>
      <c r="E110" s="2" t="str">
        <f>IF(C110="-","-",VLOOKUP($C110,'[1]Part Numbers'!$B:$J,E$2,FALSE))</f>
        <v>-</v>
      </c>
      <c r="F110" s="45">
        <f>IF(C110="-",0,VLOOKUP($C110,'[1]Part Numbers'!$B:$J,F$2,FALSE))</f>
        <v>0</v>
      </c>
      <c r="G110" s="3">
        <f t="shared" si="1"/>
        <v>0</v>
      </c>
    </row>
    <row r="111" spans="1:7" x14ac:dyDescent="0.25">
      <c r="A111" t="s">
        <v>8</v>
      </c>
      <c r="B111" t="s">
        <v>9</v>
      </c>
      <c r="C111" t="str">
        <f>IF('[1]Costing Pivot for BOQ'!$B110="-","-",'[1]Costing Pivot for BOQ'!$C110)</f>
        <v>-</v>
      </c>
      <c r="D111" s="1">
        <f>IF(C111="-",0,VLOOKUP(C111,'[1]Costing Pivot for BOQ'!$C:$E,D$2,FALSE))</f>
        <v>0</v>
      </c>
      <c r="E111" s="2" t="str">
        <f>IF(C111="-","-",VLOOKUP($C111,'[1]Part Numbers'!$B:$J,E$2,FALSE))</f>
        <v>-</v>
      </c>
      <c r="F111" s="45">
        <f>IF(C111="-",0,VLOOKUP($C111,'[1]Part Numbers'!$B:$J,F$2,FALSE))</f>
        <v>0</v>
      </c>
      <c r="G111" s="3">
        <f t="shared" si="1"/>
        <v>0</v>
      </c>
    </row>
    <row r="112" spans="1:7" x14ac:dyDescent="0.25">
      <c r="A112" t="s">
        <v>8</v>
      </c>
      <c r="B112" t="s">
        <v>9</v>
      </c>
      <c r="C112" t="str">
        <f>IF('[1]Costing Pivot for BOQ'!$B111="-","-",'[1]Costing Pivot for BOQ'!$C111)</f>
        <v>-</v>
      </c>
      <c r="D112" s="1">
        <f>IF(C112="-",0,VLOOKUP(C112,'[1]Costing Pivot for BOQ'!$C:$E,D$2,FALSE))</f>
        <v>0</v>
      </c>
      <c r="E112" s="2" t="str">
        <f>IF(C112="-","-",VLOOKUP($C112,'[1]Part Numbers'!$B:$J,E$2,FALSE))</f>
        <v>-</v>
      </c>
      <c r="F112" s="45">
        <f>IF(C112="-",0,VLOOKUP($C112,'[1]Part Numbers'!$B:$J,F$2,FALSE))</f>
        <v>0</v>
      </c>
      <c r="G112" s="3">
        <f t="shared" si="1"/>
        <v>0</v>
      </c>
    </row>
    <row r="113" spans="1:7" x14ac:dyDescent="0.25">
      <c r="A113" t="s">
        <v>8</v>
      </c>
      <c r="B113" t="s">
        <v>9</v>
      </c>
      <c r="C113" t="str">
        <f>IF('[1]Costing Pivot for BOQ'!$B112="-","-",'[1]Costing Pivot for BOQ'!$C112)</f>
        <v>-</v>
      </c>
      <c r="D113" s="1">
        <f>IF(C113="-",0,VLOOKUP(C113,'[1]Costing Pivot for BOQ'!$C:$E,D$2,FALSE))</f>
        <v>0</v>
      </c>
      <c r="E113" s="2" t="str">
        <f>IF(C113="-","-",VLOOKUP($C113,'[1]Part Numbers'!$B:$J,E$2,FALSE))</f>
        <v>-</v>
      </c>
      <c r="F113" s="45">
        <f>IF(C113="-",0,VLOOKUP($C113,'[1]Part Numbers'!$B:$J,F$2,FALSE))</f>
        <v>0</v>
      </c>
      <c r="G113" s="3">
        <f t="shared" si="1"/>
        <v>0</v>
      </c>
    </row>
    <row r="114" spans="1:7" x14ac:dyDescent="0.25">
      <c r="A114" t="s">
        <v>8</v>
      </c>
      <c r="B114" t="s">
        <v>9</v>
      </c>
      <c r="C114" t="str">
        <f>IF('[1]Costing Pivot for BOQ'!$B113="-","-",'[1]Costing Pivot for BOQ'!$C113)</f>
        <v>-</v>
      </c>
      <c r="D114" s="1">
        <f>IF(C114="-",0,VLOOKUP(C114,'[1]Costing Pivot for BOQ'!$C:$E,D$2,FALSE))</f>
        <v>0</v>
      </c>
      <c r="E114" s="2" t="str">
        <f>IF(C114="-","-",VLOOKUP($C114,'[1]Part Numbers'!$B:$J,E$2,FALSE))</f>
        <v>-</v>
      </c>
      <c r="F114" s="45">
        <f>IF(C114="-",0,VLOOKUP($C114,'[1]Part Numbers'!$B:$J,F$2,FALSE))</f>
        <v>0</v>
      </c>
      <c r="G114" s="3">
        <f t="shared" si="1"/>
        <v>0</v>
      </c>
    </row>
    <row r="115" spans="1:7" x14ac:dyDescent="0.25">
      <c r="A115" t="s">
        <v>8</v>
      </c>
      <c r="B115" t="s">
        <v>9</v>
      </c>
      <c r="C115" t="str">
        <f>IF('[1]Costing Pivot for BOQ'!$B114="-","-",'[1]Costing Pivot for BOQ'!$C114)</f>
        <v>-</v>
      </c>
      <c r="D115" s="1">
        <f>IF(C115="-",0,VLOOKUP(C115,'[1]Costing Pivot for BOQ'!$C:$E,D$2,FALSE))</f>
        <v>0</v>
      </c>
      <c r="E115" s="2" t="str">
        <f>IF(C115="-","-",VLOOKUP($C115,'[1]Part Numbers'!$B:$J,E$2,FALSE))</f>
        <v>-</v>
      </c>
      <c r="F115" s="45">
        <f>IF(C115="-",0,VLOOKUP($C115,'[1]Part Numbers'!$B:$J,F$2,FALSE))</f>
        <v>0</v>
      </c>
      <c r="G115" s="3">
        <f t="shared" si="1"/>
        <v>0</v>
      </c>
    </row>
    <row r="116" spans="1:7" x14ac:dyDescent="0.25">
      <c r="A116" t="s">
        <v>8</v>
      </c>
      <c r="B116" t="s">
        <v>9</v>
      </c>
      <c r="C116" t="str">
        <f>IF('[1]Costing Pivot for BOQ'!$B115="-","-",'[1]Costing Pivot for BOQ'!$C115)</f>
        <v>-</v>
      </c>
      <c r="D116" s="1">
        <f>IF(C116="-",0,VLOOKUP(C116,'[1]Costing Pivot for BOQ'!$C:$E,D$2,FALSE))</f>
        <v>0</v>
      </c>
      <c r="E116" s="2" t="str">
        <f>IF(C116="-","-",VLOOKUP($C116,'[1]Part Numbers'!$B:$J,E$2,FALSE))</f>
        <v>-</v>
      </c>
      <c r="F116" s="45">
        <f>IF(C116="-",0,VLOOKUP($C116,'[1]Part Numbers'!$B:$J,F$2,FALSE))</f>
        <v>0</v>
      </c>
      <c r="G116" s="3">
        <f t="shared" si="1"/>
        <v>0</v>
      </c>
    </row>
    <row r="117" spans="1:7" x14ac:dyDescent="0.25">
      <c r="A117" t="s">
        <v>8</v>
      </c>
      <c r="B117" t="s">
        <v>9</v>
      </c>
      <c r="C117" t="str">
        <f>IF('[1]Costing Pivot for BOQ'!$B116="-","-",'[1]Costing Pivot for BOQ'!$C116)</f>
        <v>-</v>
      </c>
      <c r="D117" s="1">
        <f>IF(C117="-",0,VLOOKUP(C117,'[1]Costing Pivot for BOQ'!$C:$E,D$2,FALSE))</f>
        <v>0</v>
      </c>
      <c r="E117" s="2" t="str">
        <f>IF(C117="-","-",VLOOKUP($C117,'[1]Part Numbers'!$B:$J,E$2,FALSE))</f>
        <v>-</v>
      </c>
      <c r="F117" s="45">
        <f>IF(C117="-",0,VLOOKUP($C117,'[1]Part Numbers'!$B:$J,F$2,FALSE))</f>
        <v>0</v>
      </c>
      <c r="G117" s="3">
        <f t="shared" si="1"/>
        <v>0</v>
      </c>
    </row>
    <row r="118" spans="1:7" x14ac:dyDescent="0.25">
      <c r="A118" t="s">
        <v>8</v>
      </c>
      <c r="B118" t="s">
        <v>9</v>
      </c>
      <c r="C118" t="str">
        <f>IF('[1]Costing Pivot for BOQ'!$B117="-","-",'[1]Costing Pivot for BOQ'!$C117)</f>
        <v>-</v>
      </c>
      <c r="D118" s="1">
        <f>IF(C118="-",0,VLOOKUP(C118,'[1]Costing Pivot for BOQ'!$C:$E,D$2,FALSE))</f>
        <v>0</v>
      </c>
      <c r="E118" s="2" t="str">
        <f>IF(C118="-","-",VLOOKUP($C118,'[1]Part Numbers'!$B:$J,E$2,FALSE))</f>
        <v>-</v>
      </c>
      <c r="F118" s="45">
        <f>IF(C118="-",0,VLOOKUP($C118,'[1]Part Numbers'!$B:$J,F$2,FALSE))</f>
        <v>0</v>
      </c>
      <c r="G118" s="3">
        <f t="shared" si="1"/>
        <v>0</v>
      </c>
    </row>
    <row r="119" spans="1:7" x14ac:dyDescent="0.25">
      <c r="A119" t="s">
        <v>8</v>
      </c>
      <c r="B119" t="s">
        <v>9</v>
      </c>
      <c r="C119" t="str">
        <f>IF('[1]Costing Pivot for BOQ'!$B118="-","-",'[1]Costing Pivot for BOQ'!$C118)</f>
        <v>-</v>
      </c>
      <c r="D119" s="1">
        <f>IF(C119="-",0,VLOOKUP(C119,'[1]Costing Pivot for BOQ'!$C:$E,D$2,FALSE))</f>
        <v>0</v>
      </c>
      <c r="E119" s="2" t="str">
        <f>IF(C119="-","-",VLOOKUP($C119,'[1]Part Numbers'!$B:$J,E$2,FALSE))</f>
        <v>-</v>
      </c>
      <c r="F119" s="45">
        <f>IF(C119="-",0,VLOOKUP($C119,'[1]Part Numbers'!$B:$J,F$2,FALSE))</f>
        <v>0</v>
      </c>
      <c r="G119" s="3">
        <f t="shared" si="1"/>
        <v>0</v>
      </c>
    </row>
    <row r="120" spans="1:7" x14ac:dyDescent="0.25">
      <c r="A120" t="s">
        <v>8</v>
      </c>
      <c r="B120" t="s">
        <v>9</v>
      </c>
      <c r="C120" t="str">
        <f>IF('[1]Costing Pivot for BOQ'!$B119="-","-",'[1]Costing Pivot for BOQ'!$C119)</f>
        <v>-</v>
      </c>
      <c r="D120" s="1">
        <f>IF(C120="-",0,VLOOKUP(C120,'[1]Costing Pivot for BOQ'!$C:$E,D$2,FALSE))</f>
        <v>0</v>
      </c>
      <c r="E120" s="2" t="str">
        <f>IF(C120="-","-",VLOOKUP($C120,'[1]Part Numbers'!$B:$J,E$2,FALSE))</f>
        <v>-</v>
      </c>
      <c r="F120" s="45">
        <f>IF(C120="-",0,VLOOKUP($C120,'[1]Part Numbers'!$B:$J,F$2,FALSE))</f>
        <v>0</v>
      </c>
      <c r="G120" s="3">
        <f t="shared" si="1"/>
        <v>0</v>
      </c>
    </row>
    <row r="121" spans="1:7" x14ac:dyDescent="0.25">
      <c r="A121" t="s">
        <v>8</v>
      </c>
      <c r="B121" t="s">
        <v>9</v>
      </c>
      <c r="C121" t="str">
        <f>IF('[1]Costing Pivot for BOQ'!$B120="-","-",'[1]Costing Pivot for BOQ'!$C120)</f>
        <v>-</v>
      </c>
      <c r="D121" s="1">
        <f>IF(C121="-",0,VLOOKUP(C121,'[1]Costing Pivot for BOQ'!$C:$E,D$2,FALSE))</f>
        <v>0</v>
      </c>
      <c r="E121" s="2" t="str">
        <f>IF(C121="-","-",VLOOKUP($C121,'[1]Part Numbers'!$B:$J,E$2,FALSE))</f>
        <v>-</v>
      </c>
      <c r="F121" s="45">
        <f>IF(C121="-",0,VLOOKUP($C121,'[1]Part Numbers'!$B:$J,F$2,FALSE))</f>
        <v>0</v>
      </c>
      <c r="G121" s="3">
        <f t="shared" si="1"/>
        <v>0</v>
      </c>
    </row>
    <row r="122" spans="1:7" x14ac:dyDescent="0.25">
      <c r="A122" t="s">
        <v>8</v>
      </c>
      <c r="B122" t="s">
        <v>9</v>
      </c>
      <c r="C122" t="str">
        <f>IF('[1]Costing Pivot for BOQ'!$B121="-","-",'[1]Costing Pivot for BOQ'!$C121)</f>
        <v>-</v>
      </c>
      <c r="D122" s="1">
        <f>IF(C122="-",0,VLOOKUP(C122,'[1]Costing Pivot for BOQ'!$C:$E,D$2,FALSE))</f>
        <v>0</v>
      </c>
      <c r="E122" s="2" t="str">
        <f>IF(C122="-","-",VLOOKUP($C122,'[1]Part Numbers'!$B:$J,E$2,FALSE))</f>
        <v>-</v>
      </c>
      <c r="F122" s="45">
        <f>IF(C122="-",0,VLOOKUP($C122,'[1]Part Numbers'!$B:$J,F$2,FALSE))</f>
        <v>0</v>
      </c>
      <c r="G122" s="3">
        <f t="shared" si="1"/>
        <v>0</v>
      </c>
    </row>
    <row r="123" spans="1:7" x14ac:dyDescent="0.25">
      <c r="A123" t="s">
        <v>8</v>
      </c>
      <c r="B123" t="s">
        <v>9</v>
      </c>
      <c r="C123" t="str">
        <f>IF('[1]Costing Pivot for BOQ'!$B122="-","-",'[1]Costing Pivot for BOQ'!$C122)</f>
        <v>-</v>
      </c>
      <c r="D123" s="1">
        <f>IF(C123="-",0,VLOOKUP(C123,'[1]Costing Pivot for BOQ'!$C:$E,D$2,FALSE))</f>
        <v>0</v>
      </c>
      <c r="E123" s="2" t="str">
        <f>IF(C123="-","-",VLOOKUP($C123,'[1]Part Numbers'!$B:$J,E$2,FALSE))</f>
        <v>-</v>
      </c>
      <c r="F123" s="45">
        <f>IF(C123="-",0,VLOOKUP($C123,'[1]Part Numbers'!$B:$J,F$2,FALSE))</f>
        <v>0</v>
      </c>
      <c r="G123" s="3">
        <f t="shared" si="1"/>
        <v>0</v>
      </c>
    </row>
    <row r="124" spans="1:7" x14ac:dyDescent="0.25">
      <c r="A124" t="s">
        <v>8</v>
      </c>
      <c r="B124" t="s">
        <v>9</v>
      </c>
      <c r="C124" t="str">
        <f>IF('[1]Costing Pivot for BOQ'!$B123="-","-",'[1]Costing Pivot for BOQ'!$C123)</f>
        <v>-</v>
      </c>
      <c r="D124" s="1">
        <f>IF(C124="-",0,VLOOKUP(C124,'[1]Costing Pivot for BOQ'!$C:$E,D$2,FALSE))</f>
        <v>0</v>
      </c>
      <c r="E124" s="2" t="str">
        <f>IF(C124="-","-",VLOOKUP($C124,'[1]Part Numbers'!$B:$J,E$2,FALSE))</f>
        <v>-</v>
      </c>
      <c r="F124" s="45">
        <f>IF(C124="-",0,VLOOKUP($C124,'[1]Part Numbers'!$B:$J,F$2,FALSE))</f>
        <v>0</v>
      </c>
      <c r="G124" s="3">
        <f t="shared" si="1"/>
        <v>0</v>
      </c>
    </row>
    <row r="125" spans="1:7" x14ac:dyDescent="0.25">
      <c r="A125" t="s">
        <v>8</v>
      </c>
      <c r="B125" t="s">
        <v>9</v>
      </c>
      <c r="C125" t="str">
        <f>IF('[1]Costing Pivot for BOQ'!$B124="-","-",'[1]Costing Pivot for BOQ'!$C124)</f>
        <v>-</v>
      </c>
      <c r="D125" s="1">
        <f>IF(C125="-",0,VLOOKUP(C125,'[1]Costing Pivot for BOQ'!$C:$E,D$2,FALSE))</f>
        <v>0</v>
      </c>
      <c r="E125" s="2" t="str">
        <f>IF(C125="-","-",VLOOKUP($C125,'[1]Part Numbers'!$B:$J,E$2,FALSE))</f>
        <v>-</v>
      </c>
      <c r="F125" s="45">
        <f>IF(C125="-",0,VLOOKUP($C125,'[1]Part Numbers'!$B:$J,F$2,FALSE))</f>
        <v>0</v>
      </c>
      <c r="G125" s="3">
        <f t="shared" si="1"/>
        <v>0</v>
      </c>
    </row>
    <row r="126" spans="1:7" x14ac:dyDescent="0.25">
      <c r="A126" t="s">
        <v>8</v>
      </c>
      <c r="B126" t="s">
        <v>9</v>
      </c>
      <c r="C126" t="str">
        <f>IF('[1]Costing Pivot for BOQ'!$B125="-","-",'[1]Costing Pivot for BOQ'!$C125)</f>
        <v>-</v>
      </c>
      <c r="D126" s="1">
        <f>IF(C126="-",0,VLOOKUP(C126,'[1]Costing Pivot for BOQ'!$C:$E,D$2,FALSE))</f>
        <v>0</v>
      </c>
      <c r="E126" s="2" t="str">
        <f>IF(C126="-","-",VLOOKUP($C126,'[1]Part Numbers'!$B:$J,E$2,FALSE))</f>
        <v>-</v>
      </c>
      <c r="F126" s="45">
        <f>IF(C126="-",0,VLOOKUP($C126,'[1]Part Numbers'!$B:$J,F$2,FALSE))</f>
        <v>0</v>
      </c>
      <c r="G126" s="3">
        <f t="shared" si="1"/>
        <v>0</v>
      </c>
    </row>
    <row r="127" spans="1:7" x14ac:dyDescent="0.25">
      <c r="A127" t="s">
        <v>8</v>
      </c>
      <c r="B127" t="s">
        <v>9</v>
      </c>
      <c r="C127" t="str">
        <f>IF('[1]Costing Pivot for BOQ'!$B126="-","-",'[1]Costing Pivot for BOQ'!$C126)</f>
        <v>-</v>
      </c>
      <c r="D127" s="1">
        <f>IF(C127="-",0,VLOOKUP(C127,'[1]Costing Pivot for BOQ'!$C:$E,D$2,FALSE))</f>
        <v>0</v>
      </c>
      <c r="E127" s="2" t="str">
        <f>IF(C127="-","-",VLOOKUP($C127,'[1]Part Numbers'!$B:$J,E$2,FALSE))</f>
        <v>-</v>
      </c>
      <c r="F127" s="45">
        <f>IF(C127="-",0,VLOOKUP($C127,'[1]Part Numbers'!$B:$J,F$2,FALSE))</f>
        <v>0</v>
      </c>
      <c r="G127" s="3">
        <f t="shared" si="1"/>
        <v>0</v>
      </c>
    </row>
    <row r="128" spans="1:7" x14ac:dyDescent="0.25">
      <c r="A128" t="s">
        <v>8</v>
      </c>
      <c r="B128" t="s">
        <v>9</v>
      </c>
      <c r="C128" t="str">
        <f>IF('[1]Costing Pivot for BOQ'!$B127="-","-",'[1]Costing Pivot for BOQ'!$C127)</f>
        <v>-</v>
      </c>
      <c r="D128" s="1">
        <f>IF(C128="-",0,VLOOKUP(C128,'[1]Costing Pivot for BOQ'!$C:$E,D$2,FALSE))</f>
        <v>0</v>
      </c>
      <c r="E128" s="2" t="str">
        <f>IF(C128="-","-",VLOOKUP($C128,'[1]Part Numbers'!$B:$J,E$2,FALSE))</f>
        <v>-</v>
      </c>
      <c r="F128" s="45">
        <f>IF(C128="-",0,VLOOKUP($C128,'[1]Part Numbers'!$B:$J,F$2,FALSE))</f>
        <v>0</v>
      </c>
      <c r="G128" s="3">
        <f t="shared" si="1"/>
        <v>0</v>
      </c>
    </row>
    <row r="129" spans="1:7" x14ac:dyDescent="0.25">
      <c r="A129" t="s">
        <v>8</v>
      </c>
      <c r="B129" t="s">
        <v>9</v>
      </c>
      <c r="C129" t="str">
        <f>IF('[1]Costing Pivot for BOQ'!$B128="-","-",'[1]Costing Pivot for BOQ'!$C128)</f>
        <v>-</v>
      </c>
      <c r="D129" s="1">
        <f>IF(C129="-",0,VLOOKUP(C129,'[1]Costing Pivot for BOQ'!$C:$E,D$2,FALSE))</f>
        <v>0</v>
      </c>
      <c r="E129" s="2" t="str">
        <f>IF(C129="-","-",VLOOKUP($C129,'[1]Part Numbers'!$B:$J,E$2,FALSE))</f>
        <v>-</v>
      </c>
      <c r="F129" s="45">
        <f>IF(C129="-",0,VLOOKUP($C129,'[1]Part Numbers'!$B:$J,F$2,FALSE))</f>
        <v>0</v>
      </c>
      <c r="G129" s="3">
        <f t="shared" si="1"/>
        <v>0</v>
      </c>
    </row>
    <row r="130" spans="1:7" x14ac:dyDescent="0.25">
      <c r="A130" t="s">
        <v>8</v>
      </c>
      <c r="B130" t="s">
        <v>9</v>
      </c>
      <c r="C130" t="str">
        <f>IF('[1]Costing Pivot for BOQ'!$B129="-","-",'[1]Costing Pivot for BOQ'!$C129)</f>
        <v>-</v>
      </c>
      <c r="D130" s="1">
        <f>IF(C130="-",0,VLOOKUP(C130,'[1]Costing Pivot for BOQ'!$C:$E,D$2,FALSE))</f>
        <v>0</v>
      </c>
      <c r="E130" s="2" t="str">
        <f>IF(C130="-","-",VLOOKUP($C130,'[1]Part Numbers'!$B:$J,E$2,FALSE))</f>
        <v>-</v>
      </c>
      <c r="F130" s="45">
        <f>IF(C130="-",0,VLOOKUP($C130,'[1]Part Numbers'!$B:$J,F$2,FALSE))</f>
        <v>0</v>
      </c>
      <c r="G130" s="3">
        <f t="shared" si="1"/>
        <v>0</v>
      </c>
    </row>
    <row r="131" spans="1:7" x14ac:dyDescent="0.25">
      <c r="A131" t="s">
        <v>8</v>
      </c>
      <c r="B131" t="s">
        <v>9</v>
      </c>
      <c r="C131" t="str">
        <f>IF('[1]Costing Pivot for BOQ'!$B130="-","-",'[1]Costing Pivot for BOQ'!$C130)</f>
        <v>-</v>
      </c>
      <c r="D131" s="1">
        <f>IF(C131="-",0,VLOOKUP(C131,'[1]Costing Pivot for BOQ'!$C:$E,D$2,FALSE))</f>
        <v>0</v>
      </c>
      <c r="E131" s="2" t="str">
        <f>IF(C131="-","-",VLOOKUP($C131,'[1]Part Numbers'!$B:$J,E$2,FALSE))</f>
        <v>-</v>
      </c>
      <c r="F131" s="45">
        <f>IF(C131="-",0,VLOOKUP($C131,'[1]Part Numbers'!$B:$J,F$2,FALSE))</f>
        <v>0</v>
      </c>
      <c r="G131" s="3">
        <f t="shared" si="1"/>
        <v>0</v>
      </c>
    </row>
    <row r="132" spans="1:7" x14ac:dyDescent="0.25">
      <c r="A132" t="s">
        <v>8</v>
      </c>
      <c r="B132" t="s">
        <v>9</v>
      </c>
      <c r="C132" t="str">
        <f>IF('[1]Costing Pivot for BOQ'!$B131="-","-",'[1]Costing Pivot for BOQ'!$C131)</f>
        <v>-</v>
      </c>
      <c r="D132" s="1">
        <f>IF(C132="-",0,VLOOKUP(C132,'[1]Costing Pivot for BOQ'!$C:$E,D$2,FALSE))</f>
        <v>0</v>
      </c>
      <c r="E132" s="2" t="str">
        <f>IF(C132="-","-",VLOOKUP($C132,'[1]Part Numbers'!$B:$J,E$2,FALSE))</f>
        <v>-</v>
      </c>
      <c r="F132" s="45">
        <f>IF(C132="-",0,VLOOKUP($C132,'[1]Part Numbers'!$B:$J,F$2,FALSE))</f>
        <v>0</v>
      </c>
      <c r="G132" s="3">
        <f t="shared" si="1"/>
        <v>0</v>
      </c>
    </row>
    <row r="133" spans="1:7" x14ac:dyDescent="0.25">
      <c r="A133" t="s">
        <v>8</v>
      </c>
      <c r="B133" t="s">
        <v>9</v>
      </c>
      <c r="C133" t="str">
        <f>IF('[1]Costing Pivot for BOQ'!$B132="-","-",'[1]Costing Pivot for BOQ'!$C132)</f>
        <v>-</v>
      </c>
      <c r="D133" s="1">
        <f>IF(C133="-",0,VLOOKUP(C133,'[1]Costing Pivot for BOQ'!$C:$E,D$2,FALSE))</f>
        <v>0</v>
      </c>
      <c r="E133" s="2" t="str">
        <f>IF(C133="-","-",VLOOKUP($C133,'[1]Part Numbers'!$B:$J,E$2,FALSE))</f>
        <v>-</v>
      </c>
      <c r="F133" s="45">
        <f>IF(C133="-",0,VLOOKUP($C133,'[1]Part Numbers'!$B:$J,F$2,FALSE))</f>
        <v>0</v>
      </c>
      <c r="G133" s="3">
        <f t="shared" si="1"/>
        <v>0</v>
      </c>
    </row>
    <row r="134" spans="1:7" x14ac:dyDescent="0.25">
      <c r="A134" t="s">
        <v>8</v>
      </c>
      <c r="B134" t="s">
        <v>9</v>
      </c>
      <c r="C134" t="str">
        <f>IF('[1]Costing Pivot for BOQ'!$B133="-","-",'[1]Costing Pivot for BOQ'!$C133)</f>
        <v>-</v>
      </c>
      <c r="D134" s="1">
        <f>IF(C134="-",0,VLOOKUP(C134,'[1]Costing Pivot for BOQ'!$C:$E,D$2,FALSE))</f>
        <v>0</v>
      </c>
      <c r="E134" s="2" t="str">
        <f>IF(C134="-","-",VLOOKUP($C134,'[1]Part Numbers'!$B:$J,E$2,FALSE))</f>
        <v>-</v>
      </c>
      <c r="F134" s="45">
        <f>IF(C134="-",0,VLOOKUP($C134,'[1]Part Numbers'!$B:$J,F$2,FALSE))</f>
        <v>0</v>
      </c>
      <c r="G134" s="3">
        <f t="shared" ref="G134:G197" si="2">F134*D134</f>
        <v>0</v>
      </c>
    </row>
    <row r="135" spans="1:7" x14ac:dyDescent="0.25">
      <c r="A135" t="s">
        <v>8</v>
      </c>
      <c r="B135" t="s">
        <v>9</v>
      </c>
      <c r="C135" t="str">
        <f>IF('[1]Costing Pivot for BOQ'!$B134="-","-",'[1]Costing Pivot for BOQ'!$C134)</f>
        <v>-</v>
      </c>
      <c r="D135" s="1">
        <f>IF(C135="-",0,VLOOKUP(C135,'[1]Costing Pivot for BOQ'!$C:$E,D$2,FALSE))</f>
        <v>0</v>
      </c>
      <c r="E135" s="2" t="str">
        <f>IF(C135="-","-",VLOOKUP($C135,'[1]Part Numbers'!$B:$J,E$2,FALSE))</f>
        <v>-</v>
      </c>
      <c r="F135" s="45">
        <f>IF(C135="-",0,VLOOKUP($C135,'[1]Part Numbers'!$B:$J,F$2,FALSE))</f>
        <v>0</v>
      </c>
      <c r="G135" s="3">
        <f t="shared" si="2"/>
        <v>0</v>
      </c>
    </row>
    <row r="136" spans="1:7" x14ac:dyDescent="0.25">
      <c r="A136" t="s">
        <v>8</v>
      </c>
      <c r="B136" t="s">
        <v>9</v>
      </c>
      <c r="C136" t="str">
        <f>IF('[1]Costing Pivot for BOQ'!$B135="-","-",'[1]Costing Pivot for BOQ'!$C135)</f>
        <v>-</v>
      </c>
      <c r="D136" s="1">
        <f>IF(C136="-",0,VLOOKUP(C136,'[1]Costing Pivot for BOQ'!$C:$E,D$2,FALSE))</f>
        <v>0</v>
      </c>
      <c r="E136" s="2" t="str">
        <f>IF(C136="-","-",VLOOKUP($C136,'[1]Part Numbers'!$B:$J,E$2,FALSE))</f>
        <v>-</v>
      </c>
      <c r="F136" s="45">
        <f>IF(C136="-",0,VLOOKUP($C136,'[1]Part Numbers'!$B:$J,F$2,FALSE))</f>
        <v>0</v>
      </c>
      <c r="G136" s="3">
        <f t="shared" si="2"/>
        <v>0</v>
      </c>
    </row>
    <row r="137" spans="1:7" x14ac:dyDescent="0.25">
      <c r="A137" t="s">
        <v>8</v>
      </c>
      <c r="B137" t="s">
        <v>9</v>
      </c>
      <c r="C137" t="str">
        <f>IF('[1]Costing Pivot for BOQ'!$B136="-","-",'[1]Costing Pivot for BOQ'!$C136)</f>
        <v>-</v>
      </c>
      <c r="D137" s="1">
        <f>IF(C137="-",0,VLOOKUP(C137,'[1]Costing Pivot for BOQ'!$C:$E,D$2,FALSE))</f>
        <v>0</v>
      </c>
      <c r="E137" s="2" t="str">
        <f>IF(C137="-","-",VLOOKUP($C137,'[1]Part Numbers'!$B:$J,E$2,FALSE))</f>
        <v>-</v>
      </c>
      <c r="F137" s="45">
        <f>IF(C137="-",0,VLOOKUP($C137,'[1]Part Numbers'!$B:$J,F$2,FALSE))</f>
        <v>0</v>
      </c>
      <c r="G137" s="3">
        <f t="shared" si="2"/>
        <v>0</v>
      </c>
    </row>
    <row r="138" spans="1:7" x14ac:dyDescent="0.25">
      <c r="A138" t="s">
        <v>8</v>
      </c>
      <c r="B138" t="s">
        <v>9</v>
      </c>
      <c r="C138" t="str">
        <f>IF('[1]Costing Pivot for BOQ'!$B137="-","-",'[1]Costing Pivot for BOQ'!$C137)</f>
        <v>-</v>
      </c>
      <c r="D138" s="1">
        <f>IF(C138="-",0,VLOOKUP(C138,'[1]Costing Pivot for BOQ'!$C:$E,D$2,FALSE))</f>
        <v>0</v>
      </c>
      <c r="E138" s="2" t="str">
        <f>IF(C138="-","-",VLOOKUP($C138,'[1]Part Numbers'!$B:$J,E$2,FALSE))</f>
        <v>-</v>
      </c>
      <c r="F138" s="45">
        <f>IF(C138="-",0,VLOOKUP($C138,'[1]Part Numbers'!$B:$J,F$2,FALSE))</f>
        <v>0</v>
      </c>
      <c r="G138" s="3">
        <f t="shared" si="2"/>
        <v>0</v>
      </c>
    </row>
    <row r="139" spans="1:7" x14ac:dyDescent="0.25">
      <c r="A139" t="s">
        <v>8</v>
      </c>
      <c r="B139" t="s">
        <v>9</v>
      </c>
      <c r="C139" t="str">
        <f>IF('[1]Costing Pivot for BOQ'!$B138="-","-",'[1]Costing Pivot for BOQ'!$C138)</f>
        <v>-</v>
      </c>
      <c r="D139" s="1">
        <f>IF(C139="-",0,VLOOKUP(C139,'[1]Costing Pivot for BOQ'!$C:$E,D$2,FALSE))</f>
        <v>0</v>
      </c>
      <c r="E139" s="2" t="str">
        <f>IF(C139="-","-",VLOOKUP($C139,'[1]Part Numbers'!$B:$J,E$2,FALSE))</f>
        <v>-</v>
      </c>
      <c r="F139" s="45">
        <f>IF(C139="-",0,VLOOKUP($C139,'[1]Part Numbers'!$B:$J,F$2,FALSE))</f>
        <v>0</v>
      </c>
      <c r="G139" s="3">
        <f t="shared" si="2"/>
        <v>0</v>
      </c>
    </row>
    <row r="140" spans="1:7" x14ac:dyDescent="0.25">
      <c r="A140" t="s">
        <v>8</v>
      </c>
      <c r="B140" t="s">
        <v>9</v>
      </c>
      <c r="C140" t="str">
        <f>IF('[1]Costing Pivot for BOQ'!$B139="-","-",'[1]Costing Pivot for BOQ'!$C139)</f>
        <v>-</v>
      </c>
      <c r="D140" s="1">
        <f>IF(C140="-",0,VLOOKUP(C140,'[1]Costing Pivot for BOQ'!$C:$E,D$2,FALSE))</f>
        <v>0</v>
      </c>
      <c r="E140" s="2" t="str">
        <f>IF(C140="-","-",VLOOKUP($C140,'[1]Part Numbers'!$B:$J,E$2,FALSE))</f>
        <v>-</v>
      </c>
      <c r="F140" s="45">
        <f>IF(C140="-",0,VLOOKUP($C140,'[1]Part Numbers'!$B:$J,F$2,FALSE))</f>
        <v>0</v>
      </c>
      <c r="G140" s="3">
        <f t="shared" si="2"/>
        <v>0</v>
      </c>
    </row>
    <row r="141" spans="1:7" x14ac:dyDescent="0.25">
      <c r="A141" t="s">
        <v>8</v>
      </c>
      <c r="B141" t="s">
        <v>9</v>
      </c>
      <c r="C141" t="str">
        <f>IF('[1]Costing Pivot for BOQ'!$B140="-","-",'[1]Costing Pivot for BOQ'!$C140)</f>
        <v>-</v>
      </c>
      <c r="D141" s="1">
        <f>IF(C141="-",0,VLOOKUP(C141,'[1]Costing Pivot for BOQ'!$C:$E,D$2,FALSE))</f>
        <v>0</v>
      </c>
      <c r="E141" s="2" t="str">
        <f>IF(C141="-","-",VLOOKUP($C141,'[1]Part Numbers'!$B:$J,E$2,FALSE))</f>
        <v>-</v>
      </c>
      <c r="F141" s="45">
        <f>IF(C141="-",0,VLOOKUP($C141,'[1]Part Numbers'!$B:$J,F$2,FALSE))</f>
        <v>0</v>
      </c>
      <c r="G141" s="3">
        <f t="shared" si="2"/>
        <v>0</v>
      </c>
    </row>
    <row r="142" spans="1:7" x14ac:dyDescent="0.25">
      <c r="A142" t="s">
        <v>8</v>
      </c>
      <c r="B142" t="s">
        <v>9</v>
      </c>
      <c r="C142" t="str">
        <f>IF('[1]Costing Pivot for BOQ'!$B141="-","-",'[1]Costing Pivot for BOQ'!$C141)</f>
        <v>-</v>
      </c>
      <c r="D142" s="1">
        <f>IF(C142="-",0,VLOOKUP(C142,'[1]Costing Pivot for BOQ'!$C:$E,D$2,FALSE))</f>
        <v>0</v>
      </c>
      <c r="E142" s="2" t="str">
        <f>IF(C142="-","-",VLOOKUP($C142,'[1]Part Numbers'!$B:$J,E$2,FALSE))</f>
        <v>-</v>
      </c>
      <c r="F142" s="45">
        <f>IF(C142="-",0,VLOOKUP($C142,'[1]Part Numbers'!$B:$J,F$2,FALSE))</f>
        <v>0</v>
      </c>
      <c r="G142" s="3">
        <f t="shared" si="2"/>
        <v>0</v>
      </c>
    </row>
    <row r="143" spans="1:7" x14ac:dyDescent="0.25">
      <c r="A143" t="s">
        <v>8</v>
      </c>
      <c r="B143" t="s">
        <v>9</v>
      </c>
      <c r="C143" t="str">
        <f>IF('[1]Costing Pivot for BOQ'!$B142="-","-",'[1]Costing Pivot for BOQ'!$C142)</f>
        <v>-</v>
      </c>
      <c r="D143" s="1">
        <f>IF(C143="-",0,VLOOKUP(C143,'[1]Costing Pivot for BOQ'!$C:$E,D$2,FALSE))</f>
        <v>0</v>
      </c>
      <c r="E143" s="2" t="str">
        <f>IF(C143="-","-",VLOOKUP($C143,'[1]Part Numbers'!$B:$J,E$2,FALSE))</f>
        <v>-</v>
      </c>
      <c r="F143" s="45">
        <f>IF(C143="-",0,VLOOKUP($C143,'[1]Part Numbers'!$B:$J,F$2,FALSE))</f>
        <v>0</v>
      </c>
      <c r="G143" s="3">
        <f t="shared" si="2"/>
        <v>0</v>
      </c>
    </row>
    <row r="144" spans="1:7" x14ac:dyDescent="0.25">
      <c r="A144" t="s">
        <v>8</v>
      </c>
      <c r="B144" t="s">
        <v>9</v>
      </c>
      <c r="C144" t="str">
        <f>IF('[1]Costing Pivot for BOQ'!$B143="-","-",'[1]Costing Pivot for BOQ'!$C143)</f>
        <v>-</v>
      </c>
      <c r="D144" s="1">
        <f>IF(C144="-",0,VLOOKUP(C144,'[1]Costing Pivot for BOQ'!$C:$E,D$2,FALSE))</f>
        <v>0</v>
      </c>
      <c r="E144" s="2" t="str">
        <f>IF(C144="-","-",VLOOKUP($C144,'[1]Part Numbers'!$B:$J,E$2,FALSE))</f>
        <v>-</v>
      </c>
      <c r="F144" s="45">
        <f>IF(C144="-",0,VLOOKUP($C144,'[1]Part Numbers'!$B:$J,F$2,FALSE))</f>
        <v>0</v>
      </c>
      <c r="G144" s="3">
        <f t="shared" si="2"/>
        <v>0</v>
      </c>
    </row>
    <row r="145" spans="1:7" x14ac:dyDescent="0.25">
      <c r="A145" t="s">
        <v>8</v>
      </c>
      <c r="B145" t="s">
        <v>9</v>
      </c>
      <c r="C145" t="str">
        <f>IF('[1]Costing Pivot for BOQ'!$B144="-","-",'[1]Costing Pivot for BOQ'!$C144)</f>
        <v>-</v>
      </c>
      <c r="D145" s="1">
        <f>IF(C145="-",0,VLOOKUP(C145,'[1]Costing Pivot for BOQ'!$C:$E,D$2,FALSE))</f>
        <v>0</v>
      </c>
      <c r="E145" s="2" t="str">
        <f>IF(C145="-","-",VLOOKUP($C145,'[1]Part Numbers'!$B:$J,E$2,FALSE))</f>
        <v>-</v>
      </c>
      <c r="F145" s="45">
        <f>IF(C145="-",0,VLOOKUP($C145,'[1]Part Numbers'!$B:$J,F$2,FALSE))</f>
        <v>0</v>
      </c>
      <c r="G145" s="3">
        <f t="shared" si="2"/>
        <v>0</v>
      </c>
    </row>
    <row r="146" spans="1:7" x14ac:dyDescent="0.25">
      <c r="A146" t="s">
        <v>8</v>
      </c>
      <c r="B146" t="s">
        <v>9</v>
      </c>
      <c r="C146" t="str">
        <f>IF('[1]Costing Pivot for BOQ'!$B145="-","-",'[1]Costing Pivot for BOQ'!$C145)</f>
        <v>-</v>
      </c>
      <c r="D146" s="1">
        <f>IF(C146="-",0,VLOOKUP(C146,'[1]Costing Pivot for BOQ'!$C:$E,D$2,FALSE))</f>
        <v>0</v>
      </c>
      <c r="E146" s="2" t="str">
        <f>IF(C146="-","-",VLOOKUP($C146,'[1]Part Numbers'!$B:$J,E$2,FALSE))</f>
        <v>-</v>
      </c>
      <c r="F146" s="45">
        <f>IF(C146="-",0,VLOOKUP($C146,'[1]Part Numbers'!$B:$J,F$2,FALSE))</f>
        <v>0</v>
      </c>
      <c r="G146" s="3">
        <f t="shared" si="2"/>
        <v>0</v>
      </c>
    </row>
    <row r="147" spans="1:7" x14ac:dyDescent="0.25">
      <c r="A147" t="s">
        <v>8</v>
      </c>
      <c r="B147" t="s">
        <v>9</v>
      </c>
      <c r="C147" t="str">
        <f>IF('[1]Costing Pivot for BOQ'!$B146="-","-",'[1]Costing Pivot for BOQ'!$C146)</f>
        <v>-</v>
      </c>
      <c r="D147" s="1">
        <f>IF(C147="-",0,VLOOKUP(C147,'[1]Costing Pivot for BOQ'!$C:$E,D$2,FALSE))</f>
        <v>0</v>
      </c>
      <c r="E147" s="2" t="str">
        <f>IF(C147="-","-",VLOOKUP($C147,'[1]Part Numbers'!$B:$J,E$2,FALSE))</f>
        <v>-</v>
      </c>
      <c r="F147" s="45">
        <f>IF(C147="-",0,VLOOKUP($C147,'[1]Part Numbers'!$B:$J,F$2,FALSE))</f>
        <v>0</v>
      </c>
      <c r="G147" s="3">
        <f t="shared" si="2"/>
        <v>0</v>
      </c>
    </row>
    <row r="148" spans="1:7" x14ac:dyDescent="0.25">
      <c r="A148" t="s">
        <v>8</v>
      </c>
      <c r="B148" t="s">
        <v>9</v>
      </c>
      <c r="C148" t="str">
        <f>IF('[1]Costing Pivot for BOQ'!$B147="-","-",'[1]Costing Pivot for BOQ'!$C147)</f>
        <v>-</v>
      </c>
      <c r="D148" s="1">
        <f>IF(C148="-",0,VLOOKUP(C148,'[1]Costing Pivot for BOQ'!$C:$E,D$2,FALSE))</f>
        <v>0</v>
      </c>
      <c r="E148" s="2" t="str">
        <f>IF(C148="-","-",VLOOKUP($C148,'[1]Part Numbers'!$B:$J,E$2,FALSE))</f>
        <v>-</v>
      </c>
      <c r="F148" s="45">
        <f>IF(C148="-",0,VLOOKUP($C148,'[1]Part Numbers'!$B:$J,F$2,FALSE))</f>
        <v>0</v>
      </c>
      <c r="G148" s="3">
        <f t="shared" si="2"/>
        <v>0</v>
      </c>
    </row>
    <row r="149" spans="1:7" x14ac:dyDescent="0.25">
      <c r="A149" t="s">
        <v>8</v>
      </c>
      <c r="B149" t="s">
        <v>9</v>
      </c>
      <c r="C149" t="str">
        <f>IF('[1]Costing Pivot for BOQ'!$B148="-","-",'[1]Costing Pivot for BOQ'!$C148)</f>
        <v>-</v>
      </c>
      <c r="D149" s="1">
        <f>IF(C149="-",0,VLOOKUP(C149,'[1]Costing Pivot for BOQ'!$C:$E,D$2,FALSE))</f>
        <v>0</v>
      </c>
      <c r="E149" s="2" t="str">
        <f>IF(C149="-","-",VLOOKUP($C149,'[1]Part Numbers'!$B:$J,E$2,FALSE))</f>
        <v>-</v>
      </c>
      <c r="F149" s="45">
        <f>IF(C149="-",0,VLOOKUP($C149,'[1]Part Numbers'!$B:$J,F$2,FALSE))</f>
        <v>0</v>
      </c>
      <c r="G149" s="3">
        <f t="shared" si="2"/>
        <v>0</v>
      </c>
    </row>
    <row r="150" spans="1:7" x14ac:dyDescent="0.25">
      <c r="A150" t="s">
        <v>8</v>
      </c>
      <c r="B150" t="s">
        <v>9</v>
      </c>
      <c r="C150" t="str">
        <f>IF('[1]Costing Pivot for BOQ'!$B149="-","-",'[1]Costing Pivot for BOQ'!$C149)</f>
        <v>-</v>
      </c>
      <c r="D150" s="1">
        <f>IF(C150="-",0,VLOOKUP(C150,'[1]Costing Pivot for BOQ'!$C:$E,D$2,FALSE))</f>
        <v>0</v>
      </c>
      <c r="E150" s="2" t="str">
        <f>IF(C150="-","-",VLOOKUP($C150,'[1]Part Numbers'!$B:$J,E$2,FALSE))</f>
        <v>-</v>
      </c>
      <c r="F150" s="45">
        <f>IF(C150="-",0,VLOOKUP($C150,'[1]Part Numbers'!$B:$J,F$2,FALSE))</f>
        <v>0</v>
      </c>
      <c r="G150" s="3">
        <f t="shared" si="2"/>
        <v>0</v>
      </c>
    </row>
    <row r="151" spans="1:7" x14ac:dyDescent="0.25">
      <c r="A151" t="s">
        <v>8</v>
      </c>
      <c r="B151" t="s">
        <v>9</v>
      </c>
      <c r="C151" t="str">
        <f>IF('[1]Costing Pivot for BOQ'!$B150="-","-",'[1]Costing Pivot for BOQ'!$C150)</f>
        <v>-</v>
      </c>
      <c r="D151" s="1">
        <f>IF(C151="-",0,VLOOKUP(C151,'[1]Costing Pivot for BOQ'!$C:$E,D$2,FALSE))</f>
        <v>0</v>
      </c>
      <c r="E151" s="2" t="str">
        <f>IF(C151="-","-",VLOOKUP($C151,'[1]Part Numbers'!$B:$J,E$2,FALSE))</f>
        <v>-</v>
      </c>
      <c r="F151" s="45">
        <f>IF(C151="-",0,VLOOKUP($C151,'[1]Part Numbers'!$B:$J,F$2,FALSE))</f>
        <v>0</v>
      </c>
      <c r="G151" s="3">
        <f t="shared" si="2"/>
        <v>0</v>
      </c>
    </row>
    <row r="152" spans="1:7" x14ac:dyDescent="0.25">
      <c r="A152" t="s">
        <v>8</v>
      </c>
      <c r="B152" t="s">
        <v>9</v>
      </c>
      <c r="C152" t="str">
        <f>IF('[1]Costing Pivot for BOQ'!$B151="-","-",'[1]Costing Pivot for BOQ'!$C151)</f>
        <v>-</v>
      </c>
      <c r="D152" s="1">
        <f>IF(C152="-",0,VLOOKUP(C152,'[1]Costing Pivot for BOQ'!$C:$E,D$2,FALSE))</f>
        <v>0</v>
      </c>
      <c r="E152" s="2" t="str">
        <f>IF(C152="-","-",VLOOKUP($C152,'[1]Part Numbers'!$B:$J,E$2,FALSE))</f>
        <v>-</v>
      </c>
      <c r="F152" s="45">
        <f>IF(C152="-",0,VLOOKUP($C152,'[1]Part Numbers'!$B:$J,F$2,FALSE))</f>
        <v>0</v>
      </c>
      <c r="G152" s="3">
        <f t="shared" si="2"/>
        <v>0</v>
      </c>
    </row>
    <row r="153" spans="1:7" x14ac:dyDescent="0.25">
      <c r="A153" t="s">
        <v>8</v>
      </c>
      <c r="B153" t="s">
        <v>9</v>
      </c>
      <c r="C153" t="str">
        <f>IF('[1]Costing Pivot for BOQ'!$B152="-","-",'[1]Costing Pivot for BOQ'!$C152)</f>
        <v>-</v>
      </c>
      <c r="D153" s="1">
        <f>IF(C153="-",0,VLOOKUP(C153,'[1]Costing Pivot for BOQ'!$C:$E,D$2,FALSE))</f>
        <v>0</v>
      </c>
      <c r="E153" s="2" t="str">
        <f>IF(C153="-","-",VLOOKUP($C153,'[1]Part Numbers'!$B:$J,E$2,FALSE))</f>
        <v>-</v>
      </c>
      <c r="F153" s="45">
        <f>IF(C153="-",0,VLOOKUP($C153,'[1]Part Numbers'!$B:$J,F$2,FALSE))</f>
        <v>0</v>
      </c>
      <c r="G153" s="3">
        <f t="shared" si="2"/>
        <v>0</v>
      </c>
    </row>
    <row r="154" spans="1:7" x14ac:dyDescent="0.25">
      <c r="A154" t="s">
        <v>8</v>
      </c>
      <c r="B154" t="s">
        <v>9</v>
      </c>
      <c r="C154" t="str">
        <f>IF('[1]Costing Pivot for BOQ'!$B153="-","-",'[1]Costing Pivot for BOQ'!$C153)</f>
        <v>-</v>
      </c>
      <c r="D154" s="1">
        <f>IF(C154="-",0,VLOOKUP(C154,'[1]Costing Pivot for BOQ'!$C:$E,D$2,FALSE))</f>
        <v>0</v>
      </c>
      <c r="E154" s="2" t="str">
        <f>IF(C154="-","-",VLOOKUP($C154,'[1]Part Numbers'!$B:$J,E$2,FALSE))</f>
        <v>-</v>
      </c>
      <c r="F154" s="45">
        <f>IF(C154="-",0,VLOOKUP($C154,'[1]Part Numbers'!$B:$J,F$2,FALSE))</f>
        <v>0</v>
      </c>
      <c r="G154" s="3">
        <f t="shared" si="2"/>
        <v>0</v>
      </c>
    </row>
    <row r="155" spans="1:7" x14ac:dyDescent="0.25">
      <c r="A155" t="s">
        <v>8</v>
      </c>
      <c r="B155" t="s">
        <v>9</v>
      </c>
      <c r="C155" t="str">
        <f>IF('[1]Costing Pivot for BOQ'!$B154="-","-",'[1]Costing Pivot for BOQ'!$C154)</f>
        <v>-</v>
      </c>
      <c r="D155" s="1">
        <f>IF(C155="-",0,VLOOKUP(C155,'[1]Costing Pivot for BOQ'!$C:$E,D$2,FALSE))</f>
        <v>0</v>
      </c>
      <c r="E155" s="2" t="str">
        <f>IF(C155="-","-",VLOOKUP($C155,'[1]Part Numbers'!$B:$J,E$2,FALSE))</f>
        <v>-</v>
      </c>
      <c r="F155" s="45">
        <f>IF(C155="-",0,VLOOKUP($C155,'[1]Part Numbers'!$B:$J,F$2,FALSE))</f>
        <v>0</v>
      </c>
      <c r="G155" s="3">
        <f t="shared" si="2"/>
        <v>0</v>
      </c>
    </row>
    <row r="156" spans="1:7" x14ac:dyDescent="0.25">
      <c r="A156" t="s">
        <v>8</v>
      </c>
      <c r="B156" t="s">
        <v>9</v>
      </c>
      <c r="C156" t="str">
        <f>IF('[1]Costing Pivot for BOQ'!$B155="-","-",'[1]Costing Pivot for BOQ'!$C155)</f>
        <v>-</v>
      </c>
      <c r="D156" s="1">
        <f>IF(C156="-",0,VLOOKUP(C156,'[1]Costing Pivot for BOQ'!$C:$E,D$2,FALSE))</f>
        <v>0</v>
      </c>
      <c r="E156" s="2" t="str">
        <f>IF(C156="-","-",VLOOKUP($C156,'[1]Part Numbers'!$B:$J,E$2,FALSE))</f>
        <v>-</v>
      </c>
      <c r="F156" s="45">
        <f>IF(C156="-",0,VLOOKUP($C156,'[1]Part Numbers'!$B:$J,F$2,FALSE))</f>
        <v>0</v>
      </c>
      <c r="G156" s="3">
        <f t="shared" si="2"/>
        <v>0</v>
      </c>
    </row>
    <row r="157" spans="1:7" x14ac:dyDescent="0.25">
      <c r="A157" t="s">
        <v>8</v>
      </c>
      <c r="B157" t="s">
        <v>9</v>
      </c>
      <c r="C157" t="str">
        <f>IF('[1]Costing Pivot for BOQ'!$B156="-","-",'[1]Costing Pivot for BOQ'!$C156)</f>
        <v>-</v>
      </c>
      <c r="D157" s="1">
        <f>IF(C157="-",0,VLOOKUP(C157,'[1]Costing Pivot for BOQ'!$C:$E,D$2,FALSE))</f>
        <v>0</v>
      </c>
      <c r="E157" s="2" t="str">
        <f>IF(C157="-","-",VLOOKUP($C157,'[1]Part Numbers'!$B:$J,E$2,FALSE))</f>
        <v>-</v>
      </c>
      <c r="F157" s="45">
        <f>IF(C157="-",0,VLOOKUP($C157,'[1]Part Numbers'!$B:$J,F$2,FALSE))</f>
        <v>0</v>
      </c>
      <c r="G157" s="3">
        <f t="shared" si="2"/>
        <v>0</v>
      </c>
    </row>
    <row r="158" spans="1:7" x14ac:dyDescent="0.25">
      <c r="A158" t="s">
        <v>8</v>
      </c>
      <c r="B158" t="s">
        <v>9</v>
      </c>
      <c r="C158" t="str">
        <f>IF('[1]Costing Pivot for BOQ'!$B157="-","-",'[1]Costing Pivot for BOQ'!$C157)</f>
        <v>-</v>
      </c>
      <c r="D158" s="1">
        <f>IF(C158="-",0,VLOOKUP(C158,'[1]Costing Pivot for BOQ'!$C:$E,D$2,FALSE))</f>
        <v>0</v>
      </c>
      <c r="E158" s="2" t="str">
        <f>IF(C158="-","-",VLOOKUP($C158,'[1]Part Numbers'!$B:$J,E$2,FALSE))</f>
        <v>-</v>
      </c>
      <c r="F158" s="45">
        <f>IF(C158="-",0,VLOOKUP($C158,'[1]Part Numbers'!$B:$J,F$2,FALSE))</f>
        <v>0</v>
      </c>
      <c r="G158" s="3">
        <f t="shared" si="2"/>
        <v>0</v>
      </c>
    </row>
    <row r="159" spans="1:7" x14ac:dyDescent="0.25">
      <c r="A159" t="s">
        <v>8</v>
      </c>
      <c r="B159" t="s">
        <v>9</v>
      </c>
      <c r="C159" t="str">
        <f>IF('[1]Costing Pivot for BOQ'!$B158="-","-",'[1]Costing Pivot for BOQ'!$C158)</f>
        <v>-</v>
      </c>
      <c r="D159" s="1">
        <f>IF(C159="-",0,VLOOKUP(C159,'[1]Costing Pivot for BOQ'!$C:$E,D$2,FALSE))</f>
        <v>0</v>
      </c>
      <c r="E159" s="2" t="str">
        <f>IF(C159="-","-",VLOOKUP($C159,'[1]Part Numbers'!$B:$J,E$2,FALSE))</f>
        <v>-</v>
      </c>
      <c r="F159" s="45">
        <f>IF(C159="-",0,VLOOKUP($C159,'[1]Part Numbers'!$B:$J,F$2,FALSE))</f>
        <v>0</v>
      </c>
      <c r="G159" s="3">
        <f t="shared" si="2"/>
        <v>0</v>
      </c>
    </row>
    <row r="160" spans="1:7" x14ac:dyDescent="0.25">
      <c r="A160" t="s">
        <v>8</v>
      </c>
      <c r="B160" t="s">
        <v>9</v>
      </c>
      <c r="C160" t="str">
        <f>IF('[1]Costing Pivot for BOQ'!$B159="-","-",'[1]Costing Pivot for BOQ'!$C159)</f>
        <v>-</v>
      </c>
      <c r="D160" s="1">
        <f>IF(C160="-",0,VLOOKUP(C160,'[1]Costing Pivot for BOQ'!$C:$E,D$2,FALSE))</f>
        <v>0</v>
      </c>
      <c r="E160" s="2" t="str">
        <f>IF(C160="-","-",VLOOKUP($C160,'[1]Part Numbers'!$B:$J,E$2,FALSE))</f>
        <v>-</v>
      </c>
      <c r="F160" s="45">
        <f>IF(C160="-",0,VLOOKUP($C160,'[1]Part Numbers'!$B:$J,F$2,FALSE))</f>
        <v>0</v>
      </c>
      <c r="G160" s="3">
        <f t="shared" si="2"/>
        <v>0</v>
      </c>
    </row>
    <row r="161" spans="1:7" x14ac:dyDescent="0.25">
      <c r="A161" t="s">
        <v>8</v>
      </c>
      <c r="B161" t="s">
        <v>9</v>
      </c>
      <c r="C161" t="str">
        <f>IF('[1]Costing Pivot for BOQ'!$B160="-","-",'[1]Costing Pivot for BOQ'!$C160)</f>
        <v>-</v>
      </c>
      <c r="D161" s="1">
        <f>IF(C161="-",0,VLOOKUP(C161,'[1]Costing Pivot for BOQ'!$C:$E,D$2,FALSE))</f>
        <v>0</v>
      </c>
      <c r="E161" s="2" t="str">
        <f>IF(C161="-","-",VLOOKUP($C161,'[1]Part Numbers'!$B:$J,E$2,FALSE))</f>
        <v>-</v>
      </c>
      <c r="F161" s="45">
        <f>IF(C161="-",0,VLOOKUP($C161,'[1]Part Numbers'!$B:$J,F$2,FALSE))</f>
        <v>0</v>
      </c>
      <c r="G161" s="3">
        <f t="shared" si="2"/>
        <v>0</v>
      </c>
    </row>
    <row r="162" spans="1:7" x14ac:dyDescent="0.25">
      <c r="A162" t="s">
        <v>8</v>
      </c>
      <c r="B162" t="s">
        <v>9</v>
      </c>
      <c r="C162" t="str">
        <f>IF('[1]Costing Pivot for BOQ'!$B161="-","-",'[1]Costing Pivot for BOQ'!$C161)</f>
        <v>-</v>
      </c>
      <c r="D162" s="1">
        <f>IF(C162="-",0,VLOOKUP(C162,'[1]Costing Pivot for BOQ'!$C:$E,D$2,FALSE))</f>
        <v>0</v>
      </c>
      <c r="E162" s="2" t="str">
        <f>IF(C162="-","-",VLOOKUP($C162,'[1]Part Numbers'!$B:$J,E$2,FALSE))</f>
        <v>-</v>
      </c>
      <c r="F162" s="45">
        <f>IF(C162="-",0,VLOOKUP($C162,'[1]Part Numbers'!$B:$J,F$2,FALSE))</f>
        <v>0</v>
      </c>
      <c r="G162" s="3">
        <f t="shared" si="2"/>
        <v>0</v>
      </c>
    </row>
    <row r="163" spans="1:7" x14ac:dyDescent="0.25">
      <c r="A163" t="s">
        <v>8</v>
      </c>
      <c r="B163" t="s">
        <v>9</v>
      </c>
      <c r="C163" t="str">
        <f>IF('[1]Costing Pivot for BOQ'!$B162="-","-",'[1]Costing Pivot for BOQ'!$C162)</f>
        <v>-</v>
      </c>
      <c r="D163" s="1">
        <f>IF(C163="-",0,VLOOKUP(C163,'[1]Costing Pivot for BOQ'!$C:$E,D$2,FALSE))</f>
        <v>0</v>
      </c>
      <c r="E163" s="2" t="str">
        <f>IF(C163="-","-",VLOOKUP($C163,'[1]Part Numbers'!$B:$J,E$2,FALSE))</f>
        <v>-</v>
      </c>
      <c r="F163" s="45">
        <f>IF(C163="-",0,VLOOKUP($C163,'[1]Part Numbers'!$B:$J,F$2,FALSE))</f>
        <v>0</v>
      </c>
      <c r="G163" s="3">
        <f t="shared" si="2"/>
        <v>0</v>
      </c>
    </row>
    <row r="164" spans="1:7" x14ac:dyDescent="0.25">
      <c r="A164" t="s">
        <v>8</v>
      </c>
      <c r="B164" t="s">
        <v>9</v>
      </c>
      <c r="C164" t="str">
        <f>IF('[1]Costing Pivot for BOQ'!$B163="-","-",'[1]Costing Pivot for BOQ'!$C163)</f>
        <v>-</v>
      </c>
      <c r="D164" s="1">
        <f>IF(C164="-",0,VLOOKUP(C164,'[1]Costing Pivot for BOQ'!$C:$E,D$2,FALSE))</f>
        <v>0</v>
      </c>
      <c r="E164" s="2" t="str">
        <f>IF(C164="-","-",VLOOKUP($C164,'[1]Part Numbers'!$B:$J,E$2,FALSE))</f>
        <v>-</v>
      </c>
      <c r="F164" s="45">
        <f>IF(C164="-",0,VLOOKUP($C164,'[1]Part Numbers'!$B:$J,F$2,FALSE))</f>
        <v>0</v>
      </c>
      <c r="G164" s="3">
        <f t="shared" si="2"/>
        <v>0</v>
      </c>
    </row>
    <row r="165" spans="1:7" x14ac:dyDescent="0.25">
      <c r="A165" t="s">
        <v>8</v>
      </c>
      <c r="B165" t="s">
        <v>9</v>
      </c>
      <c r="C165" t="str">
        <f>IF('[1]Costing Pivot for BOQ'!$B164="-","-",'[1]Costing Pivot for BOQ'!$C164)</f>
        <v>-</v>
      </c>
      <c r="D165" s="1">
        <f>IF(C165="-",0,VLOOKUP(C165,'[1]Costing Pivot for BOQ'!$C:$E,D$2,FALSE))</f>
        <v>0</v>
      </c>
      <c r="E165" s="2" t="str">
        <f>IF(C165="-","-",VLOOKUP($C165,'[1]Part Numbers'!$B:$J,E$2,FALSE))</f>
        <v>-</v>
      </c>
      <c r="F165" s="45">
        <f>IF(C165="-",0,VLOOKUP($C165,'[1]Part Numbers'!$B:$J,F$2,FALSE))</f>
        <v>0</v>
      </c>
      <c r="G165" s="3">
        <f t="shared" si="2"/>
        <v>0</v>
      </c>
    </row>
    <row r="166" spans="1:7" x14ac:dyDescent="0.25">
      <c r="A166" t="s">
        <v>8</v>
      </c>
      <c r="B166" t="s">
        <v>9</v>
      </c>
      <c r="C166" t="str">
        <f>IF('[1]Costing Pivot for BOQ'!$B165="-","-",'[1]Costing Pivot for BOQ'!$C165)</f>
        <v>-</v>
      </c>
      <c r="D166" s="1">
        <f>IF(C166="-",0,VLOOKUP(C166,'[1]Costing Pivot for BOQ'!$C:$E,D$2,FALSE))</f>
        <v>0</v>
      </c>
      <c r="E166" s="2" t="str">
        <f>IF(C166="-","-",VLOOKUP($C166,'[1]Part Numbers'!$B:$J,E$2,FALSE))</f>
        <v>-</v>
      </c>
      <c r="F166" s="45">
        <f>IF(C166="-",0,VLOOKUP($C166,'[1]Part Numbers'!$B:$J,F$2,FALSE))</f>
        <v>0</v>
      </c>
      <c r="G166" s="3">
        <f t="shared" si="2"/>
        <v>0</v>
      </c>
    </row>
    <row r="167" spans="1:7" x14ac:dyDescent="0.25">
      <c r="A167" t="s">
        <v>8</v>
      </c>
      <c r="B167" t="s">
        <v>9</v>
      </c>
      <c r="C167" t="str">
        <f>IF('[1]Costing Pivot for BOQ'!$B166="-","-",'[1]Costing Pivot for BOQ'!$C166)</f>
        <v>-</v>
      </c>
      <c r="D167" s="1">
        <f>IF(C167="-",0,VLOOKUP(C167,'[1]Costing Pivot for BOQ'!$C:$E,D$2,FALSE))</f>
        <v>0</v>
      </c>
      <c r="E167" s="2" t="str">
        <f>IF(C167="-","-",VLOOKUP($C167,'[1]Part Numbers'!$B:$J,E$2,FALSE))</f>
        <v>-</v>
      </c>
      <c r="F167" s="45">
        <f>IF(C167="-",0,VLOOKUP($C167,'[1]Part Numbers'!$B:$J,F$2,FALSE))</f>
        <v>0</v>
      </c>
      <c r="G167" s="3">
        <f t="shared" si="2"/>
        <v>0</v>
      </c>
    </row>
    <row r="168" spans="1:7" x14ac:dyDescent="0.25">
      <c r="A168" t="s">
        <v>8</v>
      </c>
      <c r="B168" t="s">
        <v>9</v>
      </c>
      <c r="C168" t="str">
        <f>IF('[1]Costing Pivot for BOQ'!$B167="-","-",'[1]Costing Pivot for BOQ'!$C167)</f>
        <v>-</v>
      </c>
      <c r="D168" s="1">
        <f>IF(C168="-",0,VLOOKUP(C168,'[1]Costing Pivot for BOQ'!$C:$E,D$2,FALSE))</f>
        <v>0</v>
      </c>
      <c r="E168" s="2" t="str">
        <f>IF(C168="-","-",VLOOKUP($C168,'[1]Part Numbers'!$B:$J,E$2,FALSE))</f>
        <v>-</v>
      </c>
      <c r="F168" s="45">
        <f>IF(C168="-",0,VLOOKUP($C168,'[1]Part Numbers'!$B:$J,F$2,FALSE))</f>
        <v>0</v>
      </c>
      <c r="G168" s="3">
        <f t="shared" si="2"/>
        <v>0</v>
      </c>
    </row>
    <row r="169" spans="1:7" x14ac:dyDescent="0.25">
      <c r="A169" t="s">
        <v>8</v>
      </c>
      <c r="B169" t="s">
        <v>9</v>
      </c>
      <c r="C169" t="str">
        <f>IF('[1]Costing Pivot for BOQ'!$B168="-","-",'[1]Costing Pivot for BOQ'!$C168)</f>
        <v>-</v>
      </c>
      <c r="D169" s="1">
        <f>IF(C169="-",0,VLOOKUP(C169,'[1]Costing Pivot for BOQ'!$C:$E,D$2,FALSE))</f>
        <v>0</v>
      </c>
      <c r="E169" s="2" t="str">
        <f>IF(C169="-","-",VLOOKUP($C169,'[1]Part Numbers'!$B:$J,E$2,FALSE))</f>
        <v>-</v>
      </c>
      <c r="F169" s="45">
        <f>IF(C169="-",0,VLOOKUP($C169,'[1]Part Numbers'!$B:$J,F$2,FALSE))</f>
        <v>0</v>
      </c>
      <c r="G169" s="3">
        <f t="shared" si="2"/>
        <v>0</v>
      </c>
    </row>
    <row r="170" spans="1:7" x14ac:dyDescent="0.25">
      <c r="A170" t="s">
        <v>8</v>
      </c>
      <c r="B170" t="s">
        <v>9</v>
      </c>
      <c r="C170" t="str">
        <f>IF('[1]Costing Pivot for BOQ'!$B169="-","-",'[1]Costing Pivot for BOQ'!$C169)</f>
        <v>-</v>
      </c>
      <c r="D170" s="1">
        <f>IF(C170="-",0,VLOOKUP(C170,'[1]Costing Pivot for BOQ'!$C:$E,D$2,FALSE))</f>
        <v>0</v>
      </c>
      <c r="E170" s="2" t="str">
        <f>IF(C170="-","-",VLOOKUP($C170,'[1]Part Numbers'!$B:$J,E$2,FALSE))</f>
        <v>-</v>
      </c>
      <c r="F170" s="45">
        <f>IF(C170="-",0,VLOOKUP($C170,'[1]Part Numbers'!$B:$J,F$2,FALSE))</f>
        <v>0</v>
      </c>
      <c r="G170" s="3">
        <f t="shared" si="2"/>
        <v>0</v>
      </c>
    </row>
    <row r="171" spans="1:7" x14ac:dyDescent="0.25">
      <c r="A171" t="s">
        <v>8</v>
      </c>
      <c r="B171" t="s">
        <v>9</v>
      </c>
      <c r="C171" t="str">
        <f>IF('[1]Costing Pivot for BOQ'!$B170="-","-",'[1]Costing Pivot for BOQ'!$C170)</f>
        <v>-</v>
      </c>
      <c r="D171" s="1">
        <f>IF(C171="-",0,VLOOKUP(C171,'[1]Costing Pivot for BOQ'!$C:$E,D$2,FALSE))</f>
        <v>0</v>
      </c>
      <c r="E171" s="2" t="str">
        <f>IF(C171="-","-",VLOOKUP($C171,'[1]Part Numbers'!$B:$J,E$2,FALSE))</f>
        <v>-</v>
      </c>
      <c r="F171" s="45">
        <f>IF(C171="-",0,VLOOKUP($C171,'[1]Part Numbers'!$B:$J,F$2,FALSE))</f>
        <v>0</v>
      </c>
      <c r="G171" s="3">
        <f t="shared" si="2"/>
        <v>0</v>
      </c>
    </row>
    <row r="172" spans="1:7" x14ac:dyDescent="0.25">
      <c r="A172" t="s">
        <v>8</v>
      </c>
      <c r="B172" t="s">
        <v>9</v>
      </c>
      <c r="C172" t="str">
        <f>IF('[1]Costing Pivot for BOQ'!$B171="-","-",'[1]Costing Pivot for BOQ'!$C171)</f>
        <v>-</v>
      </c>
      <c r="D172" s="1">
        <f>IF(C172="-",0,VLOOKUP(C172,'[1]Costing Pivot for BOQ'!$C:$E,D$2,FALSE))</f>
        <v>0</v>
      </c>
      <c r="E172" s="2" t="str">
        <f>IF(C172="-","-",VLOOKUP($C172,'[1]Part Numbers'!$B:$J,E$2,FALSE))</f>
        <v>-</v>
      </c>
      <c r="F172" s="45">
        <f>IF(C172="-",0,VLOOKUP($C172,'[1]Part Numbers'!$B:$J,F$2,FALSE))</f>
        <v>0</v>
      </c>
      <c r="G172" s="3">
        <f t="shared" si="2"/>
        <v>0</v>
      </c>
    </row>
    <row r="173" spans="1:7" x14ac:dyDescent="0.25">
      <c r="A173" t="s">
        <v>8</v>
      </c>
      <c r="B173" t="s">
        <v>9</v>
      </c>
      <c r="C173" t="str">
        <f>IF('[1]Costing Pivot for BOQ'!$B172="-","-",'[1]Costing Pivot for BOQ'!$C172)</f>
        <v>-</v>
      </c>
      <c r="D173" s="1">
        <f>IF(C173="-",0,VLOOKUP(C173,'[1]Costing Pivot for BOQ'!$C:$E,D$2,FALSE))</f>
        <v>0</v>
      </c>
      <c r="E173" s="2" t="str">
        <f>IF(C173="-","-",VLOOKUP($C173,'[1]Part Numbers'!$B:$J,E$2,FALSE))</f>
        <v>-</v>
      </c>
      <c r="F173" s="45">
        <f>IF(C173="-",0,VLOOKUP($C173,'[1]Part Numbers'!$B:$J,F$2,FALSE))</f>
        <v>0</v>
      </c>
      <c r="G173" s="3">
        <f t="shared" si="2"/>
        <v>0</v>
      </c>
    </row>
    <row r="174" spans="1:7" x14ac:dyDescent="0.25">
      <c r="A174" t="s">
        <v>8</v>
      </c>
      <c r="B174" t="s">
        <v>9</v>
      </c>
      <c r="C174" t="str">
        <f>IF('[1]Costing Pivot for BOQ'!$B173="-","-",'[1]Costing Pivot for BOQ'!$C173)</f>
        <v>-</v>
      </c>
      <c r="D174" s="1">
        <f>IF(C174="-",0,VLOOKUP(C174,'[1]Costing Pivot for BOQ'!$C:$E,D$2,FALSE))</f>
        <v>0</v>
      </c>
      <c r="E174" s="2" t="str">
        <f>IF(C174="-","-",VLOOKUP($C174,'[1]Part Numbers'!$B:$J,E$2,FALSE))</f>
        <v>-</v>
      </c>
      <c r="F174" s="45">
        <f>IF(C174="-",0,VLOOKUP($C174,'[1]Part Numbers'!$B:$J,F$2,FALSE))</f>
        <v>0</v>
      </c>
      <c r="G174" s="3">
        <f t="shared" si="2"/>
        <v>0</v>
      </c>
    </row>
    <row r="175" spans="1:7" x14ac:dyDescent="0.25">
      <c r="A175" t="s">
        <v>8</v>
      </c>
      <c r="B175" t="s">
        <v>9</v>
      </c>
      <c r="C175" t="str">
        <f>IF('[1]Costing Pivot for BOQ'!$B174="-","-",'[1]Costing Pivot for BOQ'!$C174)</f>
        <v>-</v>
      </c>
      <c r="D175" s="1">
        <f>IF(C175="-",0,VLOOKUP(C175,'[1]Costing Pivot for BOQ'!$C:$E,D$2,FALSE))</f>
        <v>0</v>
      </c>
      <c r="E175" s="2" t="str">
        <f>IF(C175="-","-",VLOOKUP($C175,'[1]Part Numbers'!$B:$J,E$2,FALSE))</f>
        <v>-</v>
      </c>
      <c r="F175" s="45">
        <f>IF(C175="-",0,VLOOKUP($C175,'[1]Part Numbers'!$B:$J,F$2,FALSE))</f>
        <v>0</v>
      </c>
      <c r="G175" s="3">
        <f t="shared" si="2"/>
        <v>0</v>
      </c>
    </row>
    <row r="176" spans="1:7" x14ac:dyDescent="0.25">
      <c r="A176" t="s">
        <v>8</v>
      </c>
      <c r="B176" t="s">
        <v>9</v>
      </c>
      <c r="C176" t="str">
        <f>IF('[1]Costing Pivot for BOQ'!$B175="-","-",'[1]Costing Pivot for BOQ'!$C175)</f>
        <v>-</v>
      </c>
      <c r="D176" s="1">
        <f>IF(C176="-",0,VLOOKUP(C176,'[1]Costing Pivot for BOQ'!$C:$E,D$2,FALSE))</f>
        <v>0</v>
      </c>
      <c r="E176" s="2" t="str">
        <f>IF(C176="-","-",VLOOKUP($C176,'[1]Part Numbers'!$B:$J,E$2,FALSE))</f>
        <v>-</v>
      </c>
      <c r="F176" s="45">
        <f>IF(C176="-",0,VLOOKUP($C176,'[1]Part Numbers'!$B:$J,F$2,FALSE))</f>
        <v>0</v>
      </c>
      <c r="G176" s="3">
        <f t="shared" si="2"/>
        <v>0</v>
      </c>
    </row>
    <row r="177" spans="1:7" x14ac:dyDescent="0.25">
      <c r="A177" t="s">
        <v>8</v>
      </c>
      <c r="B177" t="s">
        <v>9</v>
      </c>
      <c r="C177" t="str">
        <f>IF('[1]Costing Pivot for BOQ'!$B176="-","-",'[1]Costing Pivot for BOQ'!$C176)</f>
        <v>-</v>
      </c>
      <c r="D177" s="1">
        <f>IF(C177="-",0,VLOOKUP(C177,'[1]Costing Pivot for BOQ'!$C:$E,D$2,FALSE))</f>
        <v>0</v>
      </c>
      <c r="E177" s="2" t="str">
        <f>IF(C177="-","-",VLOOKUP($C177,'[1]Part Numbers'!$B:$J,E$2,FALSE))</f>
        <v>-</v>
      </c>
      <c r="F177" s="45">
        <f>IF(C177="-",0,VLOOKUP($C177,'[1]Part Numbers'!$B:$J,F$2,FALSE))</f>
        <v>0</v>
      </c>
      <c r="G177" s="3">
        <f t="shared" si="2"/>
        <v>0</v>
      </c>
    </row>
    <row r="178" spans="1:7" x14ac:dyDescent="0.25">
      <c r="A178" t="s">
        <v>8</v>
      </c>
      <c r="B178" t="s">
        <v>9</v>
      </c>
      <c r="C178" t="str">
        <f>IF('[1]Costing Pivot for BOQ'!$B177="-","-",'[1]Costing Pivot for BOQ'!$C177)</f>
        <v>-</v>
      </c>
      <c r="D178" s="1">
        <f>IF(C178="-",0,VLOOKUP(C178,'[1]Costing Pivot for BOQ'!$C:$E,D$2,FALSE))</f>
        <v>0</v>
      </c>
      <c r="E178" s="2" t="str">
        <f>IF(C178="-","-",VLOOKUP($C178,'[1]Part Numbers'!$B:$J,E$2,FALSE))</f>
        <v>-</v>
      </c>
      <c r="F178" s="45">
        <f>IF(C178="-",0,VLOOKUP($C178,'[1]Part Numbers'!$B:$J,F$2,FALSE))</f>
        <v>0</v>
      </c>
      <c r="G178" s="3">
        <f t="shared" si="2"/>
        <v>0</v>
      </c>
    </row>
    <row r="179" spans="1:7" x14ac:dyDescent="0.25">
      <c r="A179" t="s">
        <v>8</v>
      </c>
      <c r="B179" t="s">
        <v>9</v>
      </c>
      <c r="C179" t="str">
        <f>IF('[1]Costing Pivot for BOQ'!$B178="-","-",'[1]Costing Pivot for BOQ'!$C178)</f>
        <v>-</v>
      </c>
      <c r="D179" s="1">
        <f>IF(C179="-",0,VLOOKUP(C179,'[1]Costing Pivot for BOQ'!$C:$E,D$2,FALSE))</f>
        <v>0</v>
      </c>
      <c r="E179" s="2" t="str">
        <f>IF(C179="-","-",VLOOKUP($C179,'[1]Part Numbers'!$B:$J,E$2,FALSE))</f>
        <v>-</v>
      </c>
      <c r="F179" s="45">
        <f>IF(C179="-",0,VLOOKUP($C179,'[1]Part Numbers'!$B:$J,F$2,FALSE))</f>
        <v>0</v>
      </c>
      <c r="G179" s="3">
        <f t="shared" si="2"/>
        <v>0</v>
      </c>
    </row>
    <row r="180" spans="1:7" x14ac:dyDescent="0.25">
      <c r="A180" t="s">
        <v>8</v>
      </c>
      <c r="B180" t="s">
        <v>9</v>
      </c>
      <c r="C180" t="str">
        <f>IF('[1]Costing Pivot for BOQ'!$B179="-","-",'[1]Costing Pivot for BOQ'!$C179)</f>
        <v>-</v>
      </c>
      <c r="D180" s="1">
        <f>IF(C180="-",0,VLOOKUP(C180,'[1]Costing Pivot for BOQ'!$C:$E,D$2,FALSE))</f>
        <v>0</v>
      </c>
      <c r="E180" s="2" t="str">
        <f>IF(C180="-","-",VLOOKUP($C180,'[1]Part Numbers'!$B:$J,E$2,FALSE))</f>
        <v>-</v>
      </c>
      <c r="F180" s="45">
        <f>IF(C180="-",0,VLOOKUP($C180,'[1]Part Numbers'!$B:$J,F$2,FALSE))</f>
        <v>0</v>
      </c>
      <c r="G180" s="3">
        <f t="shared" si="2"/>
        <v>0</v>
      </c>
    </row>
    <row r="181" spans="1:7" x14ac:dyDescent="0.25">
      <c r="A181" t="s">
        <v>8</v>
      </c>
      <c r="B181" t="s">
        <v>9</v>
      </c>
      <c r="C181" t="str">
        <f>IF('[1]Costing Pivot for BOQ'!$B180="-","-",'[1]Costing Pivot for BOQ'!$C180)</f>
        <v>-</v>
      </c>
      <c r="D181" s="1">
        <f>IF(C181="-",0,VLOOKUP(C181,'[1]Costing Pivot for BOQ'!$C:$E,D$2,FALSE))</f>
        <v>0</v>
      </c>
      <c r="E181" s="2" t="str">
        <f>IF(C181="-","-",VLOOKUP($C181,'[1]Part Numbers'!$B:$J,E$2,FALSE))</f>
        <v>-</v>
      </c>
      <c r="F181" s="45">
        <f>IF(C181="-",0,VLOOKUP($C181,'[1]Part Numbers'!$B:$J,F$2,FALSE))</f>
        <v>0</v>
      </c>
      <c r="G181" s="3">
        <f t="shared" si="2"/>
        <v>0</v>
      </c>
    </row>
    <row r="182" spans="1:7" x14ac:dyDescent="0.25">
      <c r="A182" t="s">
        <v>8</v>
      </c>
      <c r="B182" t="s">
        <v>9</v>
      </c>
      <c r="C182" t="str">
        <f>IF('[1]Costing Pivot for BOQ'!$B181="-","-",'[1]Costing Pivot for BOQ'!$C181)</f>
        <v>-</v>
      </c>
      <c r="D182" s="1">
        <f>IF(C182="-",0,VLOOKUP(C182,'[1]Costing Pivot for BOQ'!$C:$E,D$2,FALSE))</f>
        <v>0</v>
      </c>
      <c r="E182" s="2" t="str">
        <f>IF(C182="-","-",VLOOKUP($C182,'[1]Part Numbers'!$B:$J,E$2,FALSE))</f>
        <v>-</v>
      </c>
      <c r="F182" s="45">
        <f>IF(C182="-",0,VLOOKUP($C182,'[1]Part Numbers'!$B:$J,F$2,FALSE))</f>
        <v>0</v>
      </c>
      <c r="G182" s="3">
        <f t="shared" si="2"/>
        <v>0</v>
      </c>
    </row>
    <row r="183" spans="1:7" x14ac:dyDescent="0.25">
      <c r="A183" t="s">
        <v>8</v>
      </c>
      <c r="B183" t="s">
        <v>9</v>
      </c>
      <c r="C183" t="str">
        <f>IF('[1]Costing Pivot for BOQ'!$B182="-","-",'[1]Costing Pivot for BOQ'!$C182)</f>
        <v>-</v>
      </c>
      <c r="D183" s="1">
        <f>IF(C183="-",0,VLOOKUP(C183,'[1]Costing Pivot for BOQ'!$C:$E,D$2,FALSE))</f>
        <v>0</v>
      </c>
      <c r="E183" s="2" t="str">
        <f>IF(C183="-","-",VLOOKUP($C183,'[1]Part Numbers'!$B:$J,E$2,FALSE))</f>
        <v>-</v>
      </c>
      <c r="F183" s="45">
        <f>IF(C183="-",0,VLOOKUP($C183,'[1]Part Numbers'!$B:$J,F$2,FALSE))</f>
        <v>0</v>
      </c>
      <c r="G183" s="3">
        <f t="shared" si="2"/>
        <v>0</v>
      </c>
    </row>
    <row r="184" spans="1:7" x14ac:dyDescent="0.25">
      <c r="A184" t="s">
        <v>8</v>
      </c>
      <c r="B184" t="s">
        <v>9</v>
      </c>
      <c r="C184" t="str">
        <f>IF('[1]Costing Pivot for BOQ'!$B183="-","-",'[1]Costing Pivot for BOQ'!$C183)</f>
        <v>-</v>
      </c>
      <c r="D184" s="1">
        <f>IF(C184="-",0,VLOOKUP(C184,'[1]Costing Pivot for BOQ'!$C:$E,D$2,FALSE))</f>
        <v>0</v>
      </c>
      <c r="E184" s="2" t="str">
        <f>IF(C184="-","-",VLOOKUP($C184,'[1]Part Numbers'!$B:$J,E$2,FALSE))</f>
        <v>-</v>
      </c>
      <c r="F184" s="45">
        <f>IF(C184="-",0,VLOOKUP($C184,'[1]Part Numbers'!$B:$J,F$2,FALSE))</f>
        <v>0</v>
      </c>
      <c r="G184" s="3">
        <f t="shared" si="2"/>
        <v>0</v>
      </c>
    </row>
    <row r="185" spans="1:7" x14ac:dyDescent="0.25">
      <c r="A185" t="s">
        <v>8</v>
      </c>
      <c r="B185" t="s">
        <v>9</v>
      </c>
      <c r="C185" t="str">
        <f>IF('[1]Costing Pivot for BOQ'!$B184="-","-",'[1]Costing Pivot for BOQ'!$C184)</f>
        <v>-</v>
      </c>
      <c r="D185" s="1">
        <f>IF(C185="-",0,VLOOKUP(C185,'[1]Costing Pivot for BOQ'!$C:$E,D$2,FALSE))</f>
        <v>0</v>
      </c>
      <c r="E185" s="2" t="str">
        <f>IF(C185="-","-",VLOOKUP($C185,'[1]Part Numbers'!$B:$J,E$2,FALSE))</f>
        <v>-</v>
      </c>
      <c r="F185" s="45">
        <f>IF(C185="-",0,VLOOKUP($C185,'[1]Part Numbers'!$B:$J,F$2,FALSE))</f>
        <v>0</v>
      </c>
      <c r="G185" s="3">
        <f t="shared" si="2"/>
        <v>0</v>
      </c>
    </row>
    <row r="186" spans="1:7" x14ac:dyDescent="0.25">
      <c r="A186" t="s">
        <v>8</v>
      </c>
      <c r="B186" t="s">
        <v>9</v>
      </c>
      <c r="C186" t="str">
        <f>IF('[1]Costing Pivot for BOQ'!$B185="-","-",'[1]Costing Pivot for BOQ'!$C185)</f>
        <v>-</v>
      </c>
      <c r="D186" s="1">
        <f>IF(C186="-",0,VLOOKUP(C186,'[1]Costing Pivot for BOQ'!$C:$E,D$2,FALSE))</f>
        <v>0</v>
      </c>
      <c r="E186" s="2" t="str">
        <f>IF(C186="-","-",VLOOKUP($C186,'[1]Part Numbers'!$B:$J,E$2,FALSE))</f>
        <v>-</v>
      </c>
      <c r="F186" s="45">
        <f>IF(C186="-",0,VLOOKUP($C186,'[1]Part Numbers'!$B:$J,F$2,FALSE))</f>
        <v>0</v>
      </c>
      <c r="G186" s="3">
        <f t="shared" si="2"/>
        <v>0</v>
      </c>
    </row>
    <row r="187" spans="1:7" x14ac:dyDescent="0.25">
      <c r="A187" t="s">
        <v>8</v>
      </c>
      <c r="B187" t="s">
        <v>9</v>
      </c>
      <c r="C187" t="str">
        <f>IF('[1]Costing Pivot for BOQ'!$B186="-","-",'[1]Costing Pivot for BOQ'!$C186)</f>
        <v>-</v>
      </c>
      <c r="D187" s="1">
        <f>IF(C187="-",0,VLOOKUP(C187,'[1]Costing Pivot for BOQ'!$C:$E,D$2,FALSE))</f>
        <v>0</v>
      </c>
      <c r="E187" s="2" t="str">
        <f>IF(C187="-","-",VLOOKUP($C187,'[1]Part Numbers'!$B:$J,E$2,FALSE))</f>
        <v>-</v>
      </c>
      <c r="F187" s="45">
        <f>IF(C187="-",0,VLOOKUP($C187,'[1]Part Numbers'!$B:$J,F$2,FALSE))</f>
        <v>0</v>
      </c>
      <c r="G187" s="3">
        <f t="shared" si="2"/>
        <v>0</v>
      </c>
    </row>
    <row r="188" spans="1:7" x14ac:dyDescent="0.25">
      <c r="A188" t="s">
        <v>8</v>
      </c>
      <c r="B188" t="s">
        <v>9</v>
      </c>
      <c r="C188" t="str">
        <f>IF('[1]Costing Pivot for BOQ'!$B187="-","-",'[1]Costing Pivot for BOQ'!$C187)</f>
        <v>-</v>
      </c>
      <c r="D188" s="1">
        <f>IF(C188="-",0,VLOOKUP(C188,'[1]Costing Pivot for BOQ'!$C:$E,D$2,FALSE))</f>
        <v>0</v>
      </c>
      <c r="E188" s="2" t="str">
        <f>IF(C188="-","-",VLOOKUP($C188,'[1]Part Numbers'!$B:$J,E$2,FALSE))</f>
        <v>-</v>
      </c>
      <c r="F188" s="45">
        <f>IF(C188="-",0,VLOOKUP($C188,'[1]Part Numbers'!$B:$J,F$2,FALSE))</f>
        <v>0</v>
      </c>
      <c r="G188" s="3">
        <f t="shared" si="2"/>
        <v>0</v>
      </c>
    </row>
    <row r="189" spans="1:7" x14ac:dyDescent="0.25">
      <c r="A189" t="s">
        <v>8</v>
      </c>
      <c r="B189" t="s">
        <v>9</v>
      </c>
      <c r="C189" t="str">
        <f>IF('[1]Costing Pivot for BOQ'!$B188="-","-",'[1]Costing Pivot for BOQ'!$C188)</f>
        <v>-</v>
      </c>
      <c r="D189" s="1">
        <f>IF(C189="-",0,VLOOKUP(C189,'[1]Costing Pivot for BOQ'!$C:$E,D$2,FALSE))</f>
        <v>0</v>
      </c>
      <c r="E189" s="2" t="str">
        <f>IF(C189="-","-",VLOOKUP($C189,'[1]Part Numbers'!$B:$J,E$2,FALSE))</f>
        <v>-</v>
      </c>
      <c r="F189" s="45">
        <f>IF(C189="-",0,VLOOKUP($C189,'[1]Part Numbers'!$B:$J,F$2,FALSE))</f>
        <v>0</v>
      </c>
      <c r="G189" s="3">
        <f t="shared" si="2"/>
        <v>0</v>
      </c>
    </row>
    <row r="190" spans="1:7" x14ac:dyDescent="0.25">
      <c r="A190" t="s">
        <v>8</v>
      </c>
      <c r="B190" t="s">
        <v>9</v>
      </c>
      <c r="C190" t="str">
        <f>IF('[1]Costing Pivot for BOQ'!$B189="-","-",'[1]Costing Pivot for BOQ'!$C189)</f>
        <v>-</v>
      </c>
      <c r="D190" s="1">
        <f>IF(C190="-",0,VLOOKUP(C190,'[1]Costing Pivot for BOQ'!$C:$E,D$2,FALSE))</f>
        <v>0</v>
      </c>
      <c r="E190" s="2" t="str">
        <f>IF(C190="-","-",VLOOKUP($C190,'[1]Part Numbers'!$B:$J,E$2,FALSE))</f>
        <v>-</v>
      </c>
      <c r="F190" s="45">
        <f>IF(C190="-",0,VLOOKUP($C190,'[1]Part Numbers'!$B:$J,F$2,FALSE))</f>
        <v>0</v>
      </c>
      <c r="G190" s="3">
        <f t="shared" si="2"/>
        <v>0</v>
      </c>
    </row>
    <row r="191" spans="1:7" x14ac:dyDescent="0.25">
      <c r="A191" t="s">
        <v>8</v>
      </c>
      <c r="B191" t="s">
        <v>9</v>
      </c>
      <c r="C191" t="str">
        <f>IF('[1]Costing Pivot for BOQ'!$B190="-","-",'[1]Costing Pivot for BOQ'!$C190)</f>
        <v>-</v>
      </c>
      <c r="D191" s="1">
        <f>IF(C191="-",0,VLOOKUP(C191,'[1]Costing Pivot for BOQ'!$C:$E,D$2,FALSE))</f>
        <v>0</v>
      </c>
      <c r="E191" s="2" t="str">
        <f>IF(C191="-","-",VLOOKUP($C191,'[1]Part Numbers'!$B:$J,E$2,FALSE))</f>
        <v>-</v>
      </c>
      <c r="F191" s="45">
        <f>IF(C191="-",0,VLOOKUP($C191,'[1]Part Numbers'!$B:$J,F$2,FALSE))</f>
        <v>0</v>
      </c>
      <c r="G191" s="3">
        <f t="shared" si="2"/>
        <v>0</v>
      </c>
    </row>
    <row r="192" spans="1:7" x14ac:dyDescent="0.25">
      <c r="A192" t="s">
        <v>8</v>
      </c>
      <c r="B192" t="s">
        <v>9</v>
      </c>
      <c r="C192" t="str">
        <f>IF('[1]Costing Pivot for BOQ'!$B191="-","-",'[1]Costing Pivot for BOQ'!$C191)</f>
        <v>-</v>
      </c>
      <c r="D192" s="1">
        <f>IF(C192="-",0,VLOOKUP(C192,'[1]Costing Pivot for BOQ'!$C:$E,D$2,FALSE))</f>
        <v>0</v>
      </c>
      <c r="E192" s="2" t="str">
        <f>IF(C192="-","-",VLOOKUP($C192,'[1]Part Numbers'!$B:$J,E$2,FALSE))</f>
        <v>-</v>
      </c>
      <c r="F192" s="45">
        <f>IF(C192="-",0,VLOOKUP($C192,'[1]Part Numbers'!$B:$J,F$2,FALSE))</f>
        <v>0</v>
      </c>
      <c r="G192" s="3">
        <f t="shared" si="2"/>
        <v>0</v>
      </c>
    </row>
    <row r="193" spans="1:7" x14ac:dyDescent="0.25">
      <c r="A193" t="s">
        <v>8</v>
      </c>
      <c r="B193" t="s">
        <v>9</v>
      </c>
      <c r="C193" t="str">
        <f>IF('[1]Costing Pivot for BOQ'!$B192="-","-",'[1]Costing Pivot for BOQ'!$C192)</f>
        <v>-</v>
      </c>
      <c r="D193" s="1">
        <f>IF(C193="-",0,VLOOKUP(C193,'[1]Costing Pivot for BOQ'!$C:$E,D$2,FALSE))</f>
        <v>0</v>
      </c>
      <c r="E193" s="2" t="str">
        <f>IF(C193="-","-",VLOOKUP($C193,'[1]Part Numbers'!$B:$J,E$2,FALSE))</f>
        <v>-</v>
      </c>
      <c r="F193" s="45">
        <f>IF(C193="-",0,VLOOKUP($C193,'[1]Part Numbers'!$B:$J,F$2,FALSE))</f>
        <v>0</v>
      </c>
      <c r="G193" s="3">
        <f t="shared" si="2"/>
        <v>0</v>
      </c>
    </row>
    <row r="194" spans="1:7" x14ac:dyDescent="0.25">
      <c r="A194" t="s">
        <v>8</v>
      </c>
      <c r="B194" t="s">
        <v>9</v>
      </c>
      <c r="C194" t="str">
        <f>IF('[1]Costing Pivot for BOQ'!$B193="-","-",'[1]Costing Pivot for BOQ'!$C193)</f>
        <v>-</v>
      </c>
      <c r="D194" s="1">
        <f>IF(C194="-",0,VLOOKUP(C194,'[1]Costing Pivot for BOQ'!$C:$E,D$2,FALSE))</f>
        <v>0</v>
      </c>
      <c r="E194" s="2" t="str">
        <f>IF(C194="-","-",VLOOKUP($C194,'[1]Part Numbers'!$B:$J,E$2,FALSE))</f>
        <v>-</v>
      </c>
      <c r="F194" s="45">
        <f>IF(C194="-",0,VLOOKUP($C194,'[1]Part Numbers'!$B:$J,F$2,FALSE))</f>
        <v>0</v>
      </c>
      <c r="G194" s="3">
        <f t="shared" si="2"/>
        <v>0</v>
      </c>
    </row>
    <row r="195" spans="1:7" x14ac:dyDescent="0.25">
      <c r="A195" t="s">
        <v>8</v>
      </c>
      <c r="B195" t="s">
        <v>9</v>
      </c>
      <c r="C195" t="str">
        <f>IF('[1]Costing Pivot for BOQ'!$B194="-","-",'[1]Costing Pivot for BOQ'!$C194)</f>
        <v>-</v>
      </c>
      <c r="D195" s="1">
        <f>IF(C195="-",0,VLOOKUP(C195,'[1]Costing Pivot for BOQ'!$C:$E,D$2,FALSE))</f>
        <v>0</v>
      </c>
      <c r="E195" s="2" t="str">
        <f>IF(C195="-","-",VLOOKUP($C195,'[1]Part Numbers'!$B:$J,E$2,FALSE))</f>
        <v>-</v>
      </c>
      <c r="F195" s="45">
        <f>IF(C195="-",0,VLOOKUP($C195,'[1]Part Numbers'!$B:$J,F$2,FALSE))</f>
        <v>0</v>
      </c>
      <c r="G195" s="3">
        <f t="shared" si="2"/>
        <v>0</v>
      </c>
    </row>
    <row r="196" spans="1:7" x14ac:dyDescent="0.25">
      <c r="A196" t="s">
        <v>8</v>
      </c>
      <c r="B196" t="s">
        <v>9</v>
      </c>
      <c r="C196" t="str">
        <f>IF('[1]Costing Pivot for BOQ'!$B195="-","-",'[1]Costing Pivot for BOQ'!$C195)</f>
        <v>-</v>
      </c>
      <c r="D196" s="1">
        <f>IF(C196="-",0,VLOOKUP(C196,'[1]Costing Pivot for BOQ'!$C:$E,D$2,FALSE))</f>
        <v>0</v>
      </c>
      <c r="E196" s="2" t="str">
        <f>IF(C196="-","-",VLOOKUP($C196,'[1]Part Numbers'!$B:$J,E$2,FALSE))</f>
        <v>-</v>
      </c>
      <c r="F196" s="45">
        <f>IF(C196="-",0,VLOOKUP($C196,'[1]Part Numbers'!$B:$J,F$2,FALSE))</f>
        <v>0</v>
      </c>
      <c r="G196" s="3">
        <f t="shared" si="2"/>
        <v>0</v>
      </c>
    </row>
    <row r="197" spans="1:7" x14ac:dyDescent="0.25">
      <c r="A197" t="s">
        <v>8</v>
      </c>
      <c r="B197" t="s">
        <v>9</v>
      </c>
      <c r="C197" t="str">
        <f>IF('[1]Costing Pivot for BOQ'!$B196="-","-",'[1]Costing Pivot for BOQ'!$C196)</f>
        <v>-</v>
      </c>
      <c r="D197" s="1">
        <f>IF(C197="-",0,VLOOKUP(C197,'[1]Costing Pivot for BOQ'!$C:$E,D$2,FALSE))</f>
        <v>0</v>
      </c>
      <c r="E197" s="2" t="str">
        <f>IF(C197="-","-",VLOOKUP($C197,'[1]Part Numbers'!$B:$J,E$2,FALSE))</f>
        <v>-</v>
      </c>
      <c r="F197" s="45">
        <f>IF(C197="-",0,VLOOKUP($C197,'[1]Part Numbers'!$B:$J,F$2,FALSE))</f>
        <v>0</v>
      </c>
      <c r="G197" s="3">
        <f t="shared" si="2"/>
        <v>0</v>
      </c>
    </row>
    <row r="198" spans="1:7" x14ac:dyDescent="0.25">
      <c r="A198" t="s">
        <v>8</v>
      </c>
      <c r="B198" t="s">
        <v>9</v>
      </c>
      <c r="C198" t="str">
        <f>IF('[1]Costing Pivot for BOQ'!$B197="-","-",'[1]Costing Pivot for BOQ'!$C197)</f>
        <v>-</v>
      </c>
      <c r="D198" s="1">
        <f>IF(C198="-",0,VLOOKUP(C198,'[1]Costing Pivot for BOQ'!$C:$E,D$2,FALSE))</f>
        <v>0</v>
      </c>
      <c r="E198" s="2" t="str">
        <f>IF(C198="-","-",VLOOKUP($C198,'[1]Part Numbers'!$B:$J,E$2,FALSE))</f>
        <v>-</v>
      </c>
      <c r="F198" s="45">
        <f>IF(C198="-",0,VLOOKUP($C198,'[1]Part Numbers'!$B:$J,F$2,FALSE))</f>
        <v>0</v>
      </c>
      <c r="G198" s="3">
        <f t="shared" ref="G198:G200" si="3">F198*D198</f>
        <v>0</v>
      </c>
    </row>
    <row r="199" spans="1:7" x14ac:dyDescent="0.25">
      <c r="A199" t="s">
        <v>8</v>
      </c>
      <c r="B199" t="s">
        <v>9</v>
      </c>
      <c r="C199" t="str">
        <f>IF('[1]Costing Pivot for BOQ'!$B198="-","-",'[1]Costing Pivot for BOQ'!$C198)</f>
        <v>-</v>
      </c>
      <c r="D199" s="1">
        <f>IF(C199="-",0,VLOOKUP(C199,'[1]Costing Pivot for BOQ'!$C:$E,D$2,FALSE))</f>
        <v>0</v>
      </c>
      <c r="E199" s="2" t="str">
        <f>IF(C199="-","-",VLOOKUP($C199,'[1]Part Numbers'!$B:$J,E$2,FALSE))</f>
        <v>-</v>
      </c>
      <c r="F199" s="45">
        <f>IF(C199="-",0,VLOOKUP($C199,'[1]Part Numbers'!$B:$J,F$2,FALSE))</f>
        <v>0</v>
      </c>
      <c r="G199" s="3">
        <f t="shared" si="3"/>
        <v>0</v>
      </c>
    </row>
    <row r="200" spans="1:7" x14ac:dyDescent="0.25">
      <c r="A200" t="s">
        <v>8</v>
      </c>
      <c r="B200" t="s">
        <v>9</v>
      </c>
      <c r="C200" t="str">
        <f>IF('[1]Costing Pivot for BOQ'!$B199="-","-",'[1]Costing Pivot for BOQ'!$C199)</f>
        <v>-</v>
      </c>
      <c r="D200" s="1">
        <f>IF(C200="-",0,VLOOKUP(C200,'[1]Costing Pivot for BOQ'!$C:$E,D$2,FALSE))</f>
        <v>0</v>
      </c>
      <c r="E200" s="2" t="str">
        <f>IF(C200="-","-",VLOOKUP($C200,'[1]Part Numbers'!$B:$J,E$2,FALSE))</f>
        <v>-</v>
      </c>
      <c r="F200" s="45">
        <f>IF(C200="-",0,VLOOKUP($C200,'[1]Part Numbers'!$B:$J,F$2,FALSE))</f>
        <v>0</v>
      </c>
      <c r="G200" s="3">
        <f t="shared" si="3"/>
        <v>0</v>
      </c>
    </row>
  </sheetData>
  <conditionalFormatting sqref="G3">
    <cfRule type="cellIs" dxfId="1" priority="1" operator="notEqual">
      <formula>"OK"</formula>
    </cfRule>
    <cfRule type="cellIs" dxfId="0" priority="3" operator="equal">
      <formula>"OK"</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84E69-0A67-46AA-9208-722CD33EF30D}">
  <sheetPr>
    <tabColor theme="9" tint="0.39997558519241921"/>
  </sheetPr>
  <dimension ref="A1:G9"/>
  <sheetViews>
    <sheetView workbookViewId="0">
      <selection activeCell="B9" sqref="B9"/>
    </sheetView>
  </sheetViews>
  <sheetFormatPr defaultRowHeight="15" x14ac:dyDescent="0.25"/>
  <cols>
    <col min="1" max="1" width="34.42578125" bestFit="1" customWidth="1"/>
    <col min="3" max="3" width="12.28515625" bestFit="1" customWidth="1"/>
    <col min="4" max="4" width="8.7109375" style="1" bestFit="1" customWidth="1"/>
    <col min="5" max="5" width="35.5703125" bestFit="1" customWidth="1"/>
    <col min="6" max="6" width="12.5703125" style="3" bestFit="1" customWidth="1"/>
    <col min="7" max="7" width="13.5703125" style="32" bestFit="1" customWidth="1"/>
  </cols>
  <sheetData>
    <row r="1" spans="1:7" ht="30" x14ac:dyDescent="0.25">
      <c r="A1" s="5" t="s">
        <v>5</v>
      </c>
      <c r="B1" s="5" t="s">
        <v>3</v>
      </c>
      <c r="C1" s="5" t="s">
        <v>0</v>
      </c>
      <c r="D1" s="6" t="s">
        <v>1</v>
      </c>
      <c r="E1" s="7" t="s">
        <v>2</v>
      </c>
      <c r="F1" s="8" t="s">
        <v>4</v>
      </c>
      <c r="G1" s="29" t="s">
        <v>6</v>
      </c>
    </row>
    <row r="2" spans="1:7" ht="15.75" thickBot="1" x14ac:dyDescent="0.3">
      <c r="A2" s="5"/>
      <c r="B2" s="5"/>
      <c r="C2" s="5"/>
      <c r="D2" s="6"/>
      <c r="E2" s="11"/>
      <c r="F2" s="33"/>
      <c r="G2" s="29"/>
    </row>
    <row r="3" spans="1:7" x14ac:dyDescent="0.25">
      <c r="A3" s="5"/>
      <c r="B3" s="5"/>
      <c r="C3" s="5"/>
      <c r="D3" s="6"/>
      <c r="E3" s="11"/>
      <c r="F3" s="33"/>
      <c r="G3" s="31"/>
    </row>
    <row r="4" spans="1:7" ht="15.75" thickBot="1" x14ac:dyDescent="0.3">
      <c r="A4" s="5"/>
      <c r="B4" s="5"/>
      <c r="C4" s="5"/>
      <c r="D4" s="6"/>
      <c r="E4" s="7"/>
      <c r="F4" s="8"/>
      <c r="G4" s="30">
        <f>SUM(G5:G23)</f>
        <v>2368104.61</v>
      </c>
    </row>
    <row r="5" spans="1:7" x14ac:dyDescent="0.25">
      <c r="A5" t="s">
        <v>36</v>
      </c>
      <c r="B5" t="s">
        <v>46</v>
      </c>
      <c r="D5" s="1">
        <v>1</v>
      </c>
      <c r="E5" t="s">
        <v>37</v>
      </c>
      <c r="F5" s="4">
        <v>333685.15000000002</v>
      </c>
      <c r="G5" s="32">
        <f>D5*F5</f>
        <v>333685.15000000002</v>
      </c>
    </row>
    <row r="6" spans="1:7" x14ac:dyDescent="0.25">
      <c r="A6" t="s">
        <v>36</v>
      </c>
      <c r="B6" t="s">
        <v>46</v>
      </c>
      <c r="D6" s="1">
        <v>1</v>
      </c>
      <c r="E6" t="s">
        <v>38</v>
      </c>
      <c r="F6" s="4">
        <v>449434.49</v>
      </c>
      <c r="G6" s="32">
        <f t="shared" ref="G6:G9" si="0">D6*F6</f>
        <v>449434.49</v>
      </c>
    </row>
    <row r="7" spans="1:7" x14ac:dyDescent="0.25">
      <c r="A7" t="s">
        <v>36</v>
      </c>
      <c r="B7" t="s">
        <v>46</v>
      </c>
      <c r="D7" s="1">
        <v>1</v>
      </c>
      <c r="E7" t="s">
        <v>39</v>
      </c>
      <c r="F7" s="4">
        <v>491018.49</v>
      </c>
      <c r="G7" s="32">
        <f t="shared" si="0"/>
        <v>491018.49</v>
      </c>
    </row>
    <row r="8" spans="1:7" x14ac:dyDescent="0.25">
      <c r="A8" t="s">
        <v>36</v>
      </c>
      <c r="B8" t="s">
        <v>46</v>
      </c>
      <c r="D8" s="1">
        <v>1</v>
      </c>
      <c r="E8" t="s">
        <v>40</v>
      </c>
      <c r="F8" s="4">
        <v>526553.49</v>
      </c>
      <c r="G8" s="32">
        <f t="shared" si="0"/>
        <v>526553.49</v>
      </c>
    </row>
    <row r="9" spans="1:7" x14ac:dyDescent="0.25">
      <c r="A9" t="s">
        <v>36</v>
      </c>
      <c r="B9" t="s">
        <v>46</v>
      </c>
      <c r="D9" s="1">
        <v>1</v>
      </c>
      <c r="E9" t="s">
        <v>41</v>
      </c>
      <c r="F9" s="4">
        <v>567412.99</v>
      </c>
      <c r="G9" s="32">
        <f t="shared" si="0"/>
        <v>567412.99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G63"/>
  <sheetViews>
    <sheetView topLeftCell="A38" workbookViewId="0">
      <selection activeCell="A54" sqref="A54:A63"/>
    </sheetView>
  </sheetViews>
  <sheetFormatPr defaultRowHeight="15" x14ac:dyDescent="0.25"/>
  <cols>
    <col min="1" max="1" width="19.140625" bestFit="1" customWidth="1"/>
    <col min="2" max="2" width="18.140625" bestFit="1" customWidth="1"/>
    <col min="3" max="3" width="20.7109375" bestFit="1" customWidth="1"/>
    <col min="4" max="4" width="9.140625" style="1"/>
    <col min="5" max="5" width="109.28515625" style="2" customWidth="1"/>
    <col min="6" max="6" width="11.140625" style="4" bestFit="1" customWidth="1"/>
    <col min="7" max="7" width="12.5703125" bestFit="1" customWidth="1"/>
  </cols>
  <sheetData>
    <row r="1" spans="1:7" ht="30" x14ac:dyDescent="0.25">
      <c r="A1" s="5" t="s">
        <v>5</v>
      </c>
      <c r="B1" s="5" t="s">
        <v>3</v>
      </c>
      <c r="C1" s="5" t="s">
        <v>0</v>
      </c>
      <c r="D1" s="6" t="s">
        <v>1</v>
      </c>
      <c r="E1" s="7" t="s">
        <v>2</v>
      </c>
      <c r="F1" s="8" t="s">
        <v>4</v>
      </c>
      <c r="G1" s="8" t="s">
        <v>6</v>
      </c>
    </row>
    <row r="2" spans="1:7" ht="15.75" thickBot="1" x14ac:dyDescent="0.3">
      <c r="A2" s="5"/>
      <c r="B2" s="5"/>
      <c r="C2" s="5"/>
      <c r="D2" s="6"/>
      <c r="E2" s="7"/>
      <c r="F2" s="8"/>
      <c r="G2" s="8"/>
    </row>
    <row r="3" spans="1:7" x14ac:dyDescent="0.25">
      <c r="A3" s="5"/>
      <c r="B3" s="5"/>
      <c r="C3" s="5"/>
      <c r="D3" s="6"/>
      <c r="E3" s="7"/>
      <c r="F3" s="8"/>
      <c r="G3" s="13"/>
    </row>
    <row r="4" spans="1:7" ht="15.75" thickBot="1" x14ac:dyDescent="0.3">
      <c r="A4" s="5"/>
      <c r="B4" s="5"/>
      <c r="C4" s="5"/>
      <c r="D4" s="6"/>
      <c r="E4" s="7"/>
      <c r="F4" s="8"/>
      <c r="G4" s="14">
        <f>SUM(G5:G63)</f>
        <v>2854565</v>
      </c>
    </row>
    <row r="5" spans="1:7" x14ac:dyDescent="0.25">
      <c r="A5" s="9" t="s">
        <v>28</v>
      </c>
      <c r="B5" t="s">
        <v>7</v>
      </c>
      <c r="C5" t="str">
        <f>'[2]WinCC OA BOQ'!$C1</f>
        <v>6AV6355-4BA00-0AB1</v>
      </c>
      <c r="D5" s="1">
        <f>'[2]WinCC OA BOQ'!$E1</f>
        <v>2</v>
      </c>
      <c r="E5" s="2" t="str">
        <f>'[2]WinCC OA BOQ'!$B1</f>
        <v>WinCC OA - Dongle Micro</v>
      </c>
      <c r="F5" s="4">
        <f>IF(C5&lt;&gt;0,VLOOKUP(C5,'[3]WinCCOA PriceList'!$A:$C,3,FALSE),0)</f>
        <v>4125</v>
      </c>
      <c r="G5" s="3">
        <f>F5*D5</f>
        <v>8250</v>
      </c>
    </row>
    <row r="6" spans="1:7" x14ac:dyDescent="0.25">
      <c r="A6" s="9" t="s">
        <v>28</v>
      </c>
      <c r="B6" t="s">
        <v>7</v>
      </c>
      <c r="C6" t="str">
        <f>'[2]WinCC OA BOQ'!$C2</f>
        <v>6AV6355-1AA47-7BA0</v>
      </c>
      <c r="D6" s="1">
        <f>'[2]WinCC OA BOQ'!$E2</f>
        <v>2</v>
      </c>
      <c r="E6" s="2" t="str">
        <f>'[2]WinCC OA BOQ'!$B2</f>
        <v>WinCC OA - Server Basic</v>
      </c>
      <c r="F6" s="4">
        <f>IF(C6&lt;&gt;0,VLOOKUP(C6,'[3]WinCCOA PriceList'!$A:$C,3,FALSE),0)</f>
        <v>26900</v>
      </c>
      <c r="G6" s="3">
        <f t="shared" ref="G6:G63" si="0">F6*D6</f>
        <v>53800</v>
      </c>
    </row>
    <row r="7" spans="1:7" x14ac:dyDescent="0.25">
      <c r="A7" s="9" t="s">
        <v>28</v>
      </c>
      <c r="B7" t="s">
        <v>7</v>
      </c>
      <c r="C7" t="str">
        <f>'[2]WinCC OA BOQ'!$C3</f>
        <v>6AV6355-1AA47-7BC1</v>
      </c>
      <c r="D7" s="1">
        <f>'[2]WinCC OA BOQ'!$E3</f>
        <v>2</v>
      </c>
      <c r="E7" s="2" t="str">
        <f>'[2]WinCC OA BOQ'!$B3</f>
        <v>WinCC OA - 200k PowerTags</v>
      </c>
      <c r="F7" s="4">
        <f>IF(C7&lt;&gt;0,VLOOKUP(C7,'[3]WinCCOA PriceList'!$A:$C,3,FALSE),0)</f>
        <v>592000</v>
      </c>
      <c r="G7" s="3">
        <f t="shared" si="0"/>
        <v>1184000</v>
      </c>
    </row>
    <row r="8" spans="1:7" x14ac:dyDescent="0.25">
      <c r="A8" s="9" t="s">
        <v>28</v>
      </c>
      <c r="B8" t="s">
        <v>7</v>
      </c>
      <c r="C8" t="str">
        <f>'[2]WinCC OA BOQ'!$C4</f>
        <v>6AV6355-1AA47-7EF0</v>
      </c>
      <c r="D8" s="1">
        <f>'[2]WinCC OA BOQ'!$E4</f>
        <v>2</v>
      </c>
      <c r="E8" s="2" t="str">
        <f>'[2]WinCC OA BOQ'!$B4</f>
        <v>WinCC OA - Redundancy</v>
      </c>
      <c r="F8" s="4">
        <f>IF(C8&lt;&gt;0,VLOOKUP(C8,'[3]WinCCOA PriceList'!$A:$C,3,FALSE),0)</f>
        <v>53800</v>
      </c>
      <c r="G8" s="3">
        <f t="shared" si="0"/>
        <v>107600</v>
      </c>
    </row>
    <row r="9" spans="1:7" x14ac:dyDescent="0.25">
      <c r="A9" s="9" t="s">
        <v>28</v>
      </c>
      <c r="B9" t="s">
        <v>7</v>
      </c>
      <c r="C9" t="str">
        <f>'[2]WinCC OA BOQ'!$C5</f>
        <v>6AV6355-1AA47-7CB0</v>
      </c>
      <c r="D9" s="1">
        <f>'[2]WinCC OA BOQ'!$E5</f>
        <v>8</v>
      </c>
      <c r="E9" s="2" t="str">
        <f>'[2]WinCC OA BOQ'!$B5</f>
        <v>WinCC OA - 1 Desktop UI REDU</v>
      </c>
      <c r="F9" s="4">
        <f>IF(C9&lt;&gt;0,VLOOKUP(C9,'[3]WinCCOA PriceList'!$A:$C,3,FALSE),0)</f>
        <v>26900</v>
      </c>
      <c r="G9" s="3">
        <f t="shared" si="0"/>
        <v>215200</v>
      </c>
    </row>
    <row r="10" spans="1:7" x14ac:dyDescent="0.25">
      <c r="A10" s="9" t="s">
        <v>28</v>
      </c>
      <c r="B10" t="s">
        <v>7</v>
      </c>
      <c r="C10" t="str">
        <f>'[2]WinCC OA BOQ'!$C6</f>
        <v>6AV6355-1AA47-7CM0</v>
      </c>
      <c r="D10" s="1">
        <f>'[2]WinCC OA BOQ'!$E6</f>
        <v>2</v>
      </c>
      <c r="E10" s="2" t="str">
        <f>'[2]WinCC OA BOQ'!$B6</f>
        <v>WinCC OA - 1 Dashboard REDU</v>
      </c>
      <c r="F10" s="4">
        <f>IF(C10&lt;&gt;0,VLOOKUP(C10,'[3]WinCCOA PriceList'!$A:$C,3,FALSE),0)</f>
        <v>10400</v>
      </c>
      <c r="G10" s="3">
        <f t="shared" si="0"/>
        <v>20800</v>
      </c>
    </row>
    <row r="11" spans="1:7" x14ac:dyDescent="0.25">
      <c r="A11" s="9" t="s">
        <v>28</v>
      </c>
      <c r="B11" t="s">
        <v>7</v>
      </c>
      <c r="C11" t="str">
        <f>'[2]WinCC OA BOQ'!$C7</f>
        <v>6AV6355-1AA47-7CK0</v>
      </c>
      <c r="D11" s="1">
        <f>'[2]WinCC OA BOQ'!$E7</f>
        <v>2</v>
      </c>
      <c r="E11" s="2" t="str">
        <f>'[2]WinCC OA BOQ'!$B7</f>
        <v>WinCC OA - 1 Mobile Dashboard REDU</v>
      </c>
      <c r="F11" s="4">
        <f>IF(C11&lt;&gt;0,VLOOKUP(C11,'[3]WinCCOA PriceList'!$A:$C,3,FALSE),0)</f>
        <v>2610</v>
      </c>
      <c r="G11" s="3">
        <f t="shared" si="0"/>
        <v>5220</v>
      </c>
    </row>
    <row r="12" spans="1:7" x14ac:dyDescent="0.25">
      <c r="A12" s="9" t="s">
        <v>28</v>
      </c>
      <c r="B12" t="s">
        <v>7</v>
      </c>
      <c r="C12" t="str">
        <f>'[2]WinCC OA BOQ'!$C8</f>
        <v>6AV6355-1AA47-7CF0</v>
      </c>
      <c r="D12" s="1">
        <f>'[2]WinCC OA BOQ'!$E8</f>
        <v>2</v>
      </c>
      <c r="E12" s="2" t="str">
        <f>'[2]WinCC OA BOQ'!$B8</f>
        <v>WinCC OA - 1 Mobile UI REDU</v>
      </c>
      <c r="F12" s="4">
        <f>IF(C12&lt;&gt;0,VLOOKUP(C12,'[3]WinCCOA PriceList'!$A:$C,3,FALSE),0)</f>
        <v>6730</v>
      </c>
      <c r="G12" s="3">
        <f t="shared" si="0"/>
        <v>13460</v>
      </c>
    </row>
    <row r="13" spans="1:7" x14ac:dyDescent="0.25">
      <c r="A13" s="9" t="s">
        <v>28</v>
      </c>
      <c r="B13" t="s">
        <v>7</v>
      </c>
      <c r="C13" t="str">
        <f>'[2]WinCC OA BOQ'!$C9</f>
        <v>6AV6355-1AA47-7CH1</v>
      </c>
      <c r="D13" s="1">
        <f>'[2]WinCC OA BOQ'!$E9</f>
        <v>2</v>
      </c>
      <c r="E13" s="2" t="str">
        <f>'[2]WinCC OA BOQ'!$B9</f>
        <v>WinCC OA - Para Standard REDU</v>
      </c>
      <c r="F13" s="4">
        <f>IF(C13&lt;&gt;0,VLOOKUP(C13,'[3]WinCCOA PriceList'!$A:$C,3,FALSE),0)</f>
        <v>53800</v>
      </c>
      <c r="G13" s="3">
        <f t="shared" si="0"/>
        <v>107600</v>
      </c>
    </row>
    <row r="14" spans="1:7" x14ac:dyDescent="0.25">
      <c r="A14" s="9" t="s">
        <v>28</v>
      </c>
      <c r="B14" t="s">
        <v>7</v>
      </c>
      <c r="C14" t="str">
        <f>'[2]WinCC OA BOQ'!$C10</f>
        <v>6AV6355-1AA47-7DC1</v>
      </c>
      <c r="D14" s="1">
        <f>'[2]WinCC OA BOQ'!$E10</f>
        <v>2</v>
      </c>
      <c r="E14" s="2" t="str">
        <f>'[2]WinCC OA BOQ'!$B10</f>
        <v>WinCC OA - Driver IEC 104</v>
      </c>
      <c r="F14" s="4">
        <f>IF(C14&lt;&gt;0,VLOOKUP(C14,'[3]WinCCOA PriceList'!$A:$C,3,FALSE),0)</f>
        <v>68400</v>
      </c>
      <c r="G14" s="3">
        <f t="shared" si="0"/>
        <v>136800</v>
      </c>
    </row>
    <row r="15" spans="1:7" x14ac:dyDescent="0.25">
      <c r="A15" s="9" t="s">
        <v>28</v>
      </c>
      <c r="B15" t="s">
        <v>7</v>
      </c>
      <c r="C15" t="str">
        <f>'[2]WinCC OA BOQ'!$C11</f>
        <v>6AV6355-1AA47-7DK2</v>
      </c>
      <c r="D15" s="1">
        <f>'[2]WinCC OA BOQ'!$E11</f>
        <v>2</v>
      </c>
      <c r="E15" s="2" t="str">
        <f>'[2]WinCC OA BOQ'!$B11</f>
        <v>WinCC OA - Driver MQTT Client</v>
      </c>
      <c r="F15" s="4">
        <f>IF(C15&lt;&gt;0,VLOOKUP(C15,'[3]WinCCOA PriceList'!$A:$C,3,FALSE),0)</f>
        <v>22600</v>
      </c>
      <c r="G15" s="3">
        <f t="shared" si="0"/>
        <v>45200</v>
      </c>
    </row>
    <row r="16" spans="1:7" x14ac:dyDescent="0.25">
      <c r="A16" s="9" t="s">
        <v>28</v>
      </c>
      <c r="B16" t="s">
        <v>7</v>
      </c>
      <c r="C16" t="str">
        <f>'[2]WinCC OA BOQ'!$C12</f>
        <v>6AV6355-1AA47-7EK0</v>
      </c>
      <c r="D16" s="1">
        <f>'[2]WinCC OA BOQ'!$E12</f>
        <v>2</v>
      </c>
      <c r="E16" s="2" t="str">
        <f>'[2]WinCC OA BOQ'!$B12</f>
        <v>WinCC OA - OPC UA Server</v>
      </c>
      <c r="F16" s="4">
        <f>IF(C16&lt;&gt;0,VLOOKUP(C16,'[3]WinCCOA PriceList'!$A:$C,3,FALSE),0)</f>
        <v>40400</v>
      </c>
      <c r="G16" s="3">
        <f t="shared" si="0"/>
        <v>80800</v>
      </c>
    </row>
    <row r="17" spans="1:7" x14ac:dyDescent="0.25">
      <c r="A17" s="9" t="s">
        <v>28</v>
      </c>
      <c r="B17" t="s">
        <v>7</v>
      </c>
      <c r="C17" t="str">
        <f>'[2]WinCC OA BOQ'!$C13</f>
        <v>6AV6355-1AA47-7EM5</v>
      </c>
      <c r="D17" s="1">
        <f>'[2]WinCC OA BOQ'!$E13</f>
        <v>2</v>
      </c>
      <c r="E17" s="2" t="str">
        <f>'[2]WinCC OA BOQ'!$B13</f>
        <v>WinCC OA - Report 1 REDU</v>
      </c>
      <c r="F17" s="4">
        <f>IF(C17&lt;&gt;0,VLOOKUP(C17,'[3]WinCCOA PriceList'!$A:$C,3,FALSE),0)</f>
        <v>26900</v>
      </c>
      <c r="G17" s="3">
        <f t="shared" si="0"/>
        <v>53800</v>
      </c>
    </row>
    <row r="18" spans="1:7" x14ac:dyDescent="0.25">
      <c r="A18" s="9" t="s">
        <v>28</v>
      </c>
      <c r="B18" t="s">
        <v>7</v>
      </c>
      <c r="C18" t="str">
        <f>'[2]WinCC OA BOQ'!$C14</f>
        <v>6AV6355-1DA00-0BA0</v>
      </c>
      <c r="D18" s="1">
        <f>'[2]WinCC OA BOQ'!$E14</f>
        <v>2</v>
      </c>
      <c r="E18" s="2" t="str">
        <f>'[2]WinCC OA BOQ'!$B14</f>
        <v>WinCC OA - Server Basic SUS</v>
      </c>
      <c r="F18" s="4">
        <f>IF(C18&lt;&gt;0,VLOOKUP(C18,'[3]WinCCOA PriceList'!$A:$C,3,FALSE),0)</f>
        <v>2430</v>
      </c>
      <c r="G18" s="3">
        <f t="shared" si="0"/>
        <v>4860</v>
      </c>
    </row>
    <row r="19" spans="1:7" x14ac:dyDescent="0.25">
      <c r="A19" s="9" t="s">
        <v>28</v>
      </c>
      <c r="B19" t="s">
        <v>7</v>
      </c>
      <c r="C19" t="str">
        <f>'[2]WinCC OA BOQ'!$C15</f>
        <v>6AV6355-1DA00-0BC1</v>
      </c>
      <c r="D19" s="1">
        <f>'[2]WinCC OA BOQ'!$E15</f>
        <v>2</v>
      </c>
      <c r="E19" s="2" t="str">
        <f>'[2]WinCC OA BOQ'!$B15</f>
        <v>WinCC OA - 200k PowerTags SUS</v>
      </c>
      <c r="F19" s="4">
        <f>IF(C19&lt;&gt;0,VLOOKUP(C19,'[3]WinCCOA PriceList'!$A:$C,3,FALSE),0)</f>
        <v>53200</v>
      </c>
      <c r="G19" s="3">
        <f t="shared" si="0"/>
        <v>106400</v>
      </c>
    </row>
    <row r="20" spans="1:7" x14ac:dyDescent="0.25">
      <c r="A20" s="9" t="s">
        <v>28</v>
      </c>
      <c r="B20" t="s">
        <v>7</v>
      </c>
      <c r="C20" t="str">
        <f>'[2]WinCC OA BOQ'!$C16</f>
        <v>6AV6355-1DA00-0EF0</v>
      </c>
      <c r="D20" s="1">
        <f>'[2]WinCC OA BOQ'!$E16</f>
        <v>2</v>
      </c>
      <c r="E20" s="2" t="str">
        <f>'[2]WinCC OA BOQ'!$B16</f>
        <v>WinCC OA - Redundancy SUS</v>
      </c>
      <c r="F20" s="4">
        <f>IF(C20&lt;&gt;0,VLOOKUP(C20,'[3]WinCCOA PriceList'!$A:$C,3,FALSE),0)</f>
        <v>4830</v>
      </c>
      <c r="G20" s="3">
        <f t="shared" si="0"/>
        <v>9660</v>
      </c>
    </row>
    <row r="21" spans="1:7" x14ac:dyDescent="0.25">
      <c r="A21" s="9" t="s">
        <v>28</v>
      </c>
      <c r="B21" t="s">
        <v>7</v>
      </c>
      <c r="C21" t="str">
        <f>'[2]WinCC OA BOQ'!$C17</f>
        <v>6AV6355-1DA00-0CB0</v>
      </c>
      <c r="D21" s="1">
        <f>'[2]WinCC OA BOQ'!$E17</f>
        <v>8</v>
      </c>
      <c r="E21" s="2" t="str">
        <f>'[2]WinCC OA BOQ'!$B17</f>
        <v>WinCC OA - 1 Desktop UI REDU SUS</v>
      </c>
      <c r="F21" s="4">
        <f>IF(C21&lt;&gt;0,VLOOKUP(C21,'[3]WinCCOA PriceList'!$A:$C,3,FALSE),0)</f>
        <v>2430</v>
      </c>
      <c r="G21" s="3">
        <f t="shared" si="0"/>
        <v>19440</v>
      </c>
    </row>
    <row r="22" spans="1:7" x14ac:dyDescent="0.25">
      <c r="A22" s="9" t="s">
        <v>28</v>
      </c>
      <c r="B22" t="s">
        <v>7</v>
      </c>
      <c r="C22" t="str">
        <f>'[2]WinCC OA BOQ'!$C18</f>
        <v>6AV6355-1DA00-0CM0</v>
      </c>
      <c r="D22" s="1">
        <f>'[2]WinCC OA BOQ'!$E18</f>
        <v>2</v>
      </c>
      <c r="E22" s="2" t="str">
        <f>'[2]WinCC OA BOQ'!$B18</f>
        <v>WinCC OA - 1 Dashboard REDU SUS</v>
      </c>
      <c r="F22" s="4">
        <f>IF(C22&lt;&gt;0,VLOOKUP(C22,'[3]WinCCOA PriceList'!$A:$C,3,FALSE),0)</f>
        <v>939</v>
      </c>
      <c r="G22" s="3">
        <f t="shared" si="0"/>
        <v>1878</v>
      </c>
    </row>
    <row r="23" spans="1:7" x14ac:dyDescent="0.25">
      <c r="A23" s="9" t="s">
        <v>28</v>
      </c>
      <c r="B23" t="s">
        <v>7</v>
      </c>
      <c r="C23" t="str">
        <f>'[2]WinCC OA BOQ'!$C19</f>
        <v>6AV6355-1DA00-0CK0</v>
      </c>
      <c r="D23" s="1">
        <f>'[2]WinCC OA BOQ'!$E19</f>
        <v>2</v>
      </c>
      <c r="E23" s="2" t="str">
        <f>'[2]WinCC OA BOQ'!$B19</f>
        <v>WinCC OA - 1 Mobile Dashboard REDU SUS</v>
      </c>
      <c r="F23" s="4">
        <f>IF(C23&lt;&gt;0,VLOOKUP(C23,'[3]WinCCOA PriceList'!$A:$C,3,FALSE),0)</f>
        <v>235</v>
      </c>
      <c r="G23" s="3">
        <f t="shared" si="0"/>
        <v>470</v>
      </c>
    </row>
    <row r="24" spans="1:7" x14ac:dyDescent="0.25">
      <c r="A24" s="9" t="s">
        <v>28</v>
      </c>
      <c r="B24" t="s">
        <v>7</v>
      </c>
      <c r="C24" t="str">
        <f>'[2]WinCC OA BOQ'!$C20</f>
        <v>6AV6355-1DA00-0CF0</v>
      </c>
      <c r="D24" s="1">
        <f>'[2]WinCC OA BOQ'!$E20</f>
        <v>2</v>
      </c>
      <c r="E24" s="2" t="str">
        <f>'[2]WinCC OA BOQ'!$B20</f>
        <v>WinCC OA - 1 Mobile UI REDU SUS</v>
      </c>
      <c r="F24" s="4">
        <f>IF(C24&lt;&gt;0,VLOOKUP(C24,'[3]WinCCOA PriceList'!$A:$C,3,FALSE),0)</f>
        <v>601</v>
      </c>
      <c r="G24" s="3">
        <f t="shared" si="0"/>
        <v>1202</v>
      </c>
    </row>
    <row r="25" spans="1:7" x14ac:dyDescent="0.25">
      <c r="A25" s="9" t="s">
        <v>28</v>
      </c>
      <c r="B25" t="s">
        <v>7</v>
      </c>
      <c r="C25" t="str">
        <f>'[2]WinCC OA BOQ'!$C21</f>
        <v>6AV6355-1DA00-0CH1</v>
      </c>
      <c r="D25" s="1">
        <f>'[2]WinCC OA BOQ'!$E21</f>
        <v>2</v>
      </c>
      <c r="E25" s="2" t="str">
        <f>'[2]WinCC OA BOQ'!$B21</f>
        <v>WinCC OA - Para Standard REDU SUS</v>
      </c>
      <c r="F25" s="4">
        <f>IF(C25&lt;&gt;0,VLOOKUP(C25,'[3]WinCCOA PriceList'!$A:$C,3,FALSE),0)</f>
        <v>4830</v>
      </c>
      <c r="G25" s="3">
        <f t="shared" si="0"/>
        <v>9660</v>
      </c>
    </row>
    <row r="26" spans="1:7" x14ac:dyDescent="0.25">
      <c r="A26" s="9" t="s">
        <v>28</v>
      </c>
      <c r="B26" t="s">
        <v>7</v>
      </c>
      <c r="C26" t="str">
        <f>'[2]WinCC OA BOQ'!$C22</f>
        <v>6AV6355-1DA00-0DC1</v>
      </c>
      <c r="D26" s="1">
        <f>'[2]WinCC OA BOQ'!$E22</f>
        <v>2</v>
      </c>
      <c r="E26" s="2" t="str">
        <f>'[2]WinCC OA BOQ'!$B22</f>
        <v>WinCC OA - Driver IEC 104 SUS</v>
      </c>
      <c r="F26" s="4">
        <f>IF(C26&lt;&gt;0,VLOOKUP(C26,'[3]WinCCOA PriceList'!$A:$C,3,FALSE),0)</f>
        <v>6160</v>
      </c>
      <c r="G26" s="3">
        <f t="shared" si="0"/>
        <v>12320</v>
      </c>
    </row>
    <row r="27" spans="1:7" x14ac:dyDescent="0.25">
      <c r="A27" s="9" t="s">
        <v>28</v>
      </c>
      <c r="B27" t="s">
        <v>7</v>
      </c>
      <c r="C27" t="str">
        <f>'[2]WinCC OA BOQ'!$C23</f>
        <v>6AV6355-1DA00-0DK2</v>
      </c>
      <c r="D27" s="1">
        <f>'[2]WinCC OA BOQ'!$E23</f>
        <v>2</v>
      </c>
      <c r="E27" s="2" t="str">
        <f>'[2]WinCC OA BOQ'!$B23</f>
        <v>WinCC OA - Driver MQTT Client SUS</v>
      </c>
      <c r="F27" s="4">
        <f>IF(C27&lt;&gt;0,VLOOKUP(C27,'[3]WinCCOA PriceList'!$A:$C,3,FALSE),0)</f>
        <v>2040</v>
      </c>
      <c r="G27" s="3">
        <f t="shared" si="0"/>
        <v>4080</v>
      </c>
    </row>
    <row r="28" spans="1:7" x14ac:dyDescent="0.25">
      <c r="A28" s="9" t="s">
        <v>28</v>
      </c>
      <c r="B28" t="s">
        <v>7</v>
      </c>
      <c r="C28" t="str">
        <f>'[2]WinCC OA BOQ'!$C24</f>
        <v>6AV6355-1DA00-0EK0</v>
      </c>
      <c r="D28" s="1">
        <f>'[2]WinCC OA BOQ'!$E24</f>
        <v>2</v>
      </c>
      <c r="E28" s="2" t="str">
        <f>'[2]WinCC OA BOQ'!$B24</f>
        <v>WinCC OA - OPC UA Server SUS</v>
      </c>
      <c r="F28" s="4">
        <f>IF(C28&lt;&gt;0,VLOOKUP(C28,'[3]WinCCOA PriceList'!$A:$C,3,FALSE),0)</f>
        <v>3620</v>
      </c>
      <c r="G28" s="3">
        <f t="shared" si="0"/>
        <v>7240</v>
      </c>
    </row>
    <row r="29" spans="1:7" x14ac:dyDescent="0.25">
      <c r="A29" s="9" t="s">
        <v>28</v>
      </c>
      <c r="B29" t="s">
        <v>7</v>
      </c>
      <c r="C29" t="str">
        <f>'[2]WinCC OA BOQ'!$C25</f>
        <v>6AV6355-1DA00-0EM5</v>
      </c>
      <c r="D29" s="1">
        <f>'[2]WinCC OA BOQ'!$E25</f>
        <v>2</v>
      </c>
      <c r="E29" s="2" t="str">
        <f>'[2]WinCC OA BOQ'!$B25</f>
        <v>WinCC OA - Report 1 REDU SUS</v>
      </c>
      <c r="F29" s="4">
        <f>IF(C29&lt;&gt;0,VLOOKUP(C29,'[3]WinCCOA PriceList'!$A:$C,3,FALSE),0)</f>
        <v>2430</v>
      </c>
      <c r="G29" s="3">
        <f t="shared" si="0"/>
        <v>4860</v>
      </c>
    </row>
    <row r="30" spans="1:7" x14ac:dyDescent="0.25">
      <c r="A30" s="9" t="s">
        <v>28</v>
      </c>
      <c r="B30" t="s">
        <v>7</v>
      </c>
      <c r="C30" t="str">
        <f>'[2]WinCC OA BOQ'!$C26</f>
        <v>6AV6355-4BA00-0AB1</v>
      </c>
      <c r="D30" s="1">
        <f>'[2]WinCC OA BOQ'!$E26</f>
        <v>1</v>
      </c>
      <c r="E30" s="2" t="str">
        <f>'[2]WinCC OA BOQ'!$B26</f>
        <v>WinCC OA - Dongle Micro</v>
      </c>
      <c r="F30" s="4">
        <f>IF(C30&lt;&gt;0,VLOOKUP(C30,'[3]WinCCOA PriceList'!$A:$C,3,FALSE),0)</f>
        <v>4125</v>
      </c>
      <c r="G30" s="3">
        <f t="shared" si="0"/>
        <v>4125</v>
      </c>
    </row>
    <row r="31" spans="1:7" x14ac:dyDescent="0.25">
      <c r="A31" s="9" t="s">
        <v>28</v>
      </c>
      <c r="B31" t="s">
        <v>7</v>
      </c>
      <c r="C31" t="str">
        <f>'[2]WinCC OA BOQ'!$C27</f>
        <v>6AV6355-1AA47-7CH2</v>
      </c>
      <c r="D31" s="1">
        <f>'[2]WinCC OA BOQ'!$E27</f>
        <v>1</v>
      </c>
      <c r="E31" s="2" t="str">
        <f>'[2]WinCC OA BOQ'!$B27</f>
        <v>WinCC OA - Para Remote</v>
      </c>
      <c r="F31" s="4">
        <f>IF(C31&lt;&gt;0,VLOOKUP(C31,'[3]WinCCOA PriceList'!$A:$C,3,FALSE),0)</f>
        <v>151000</v>
      </c>
      <c r="G31" s="3">
        <f t="shared" si="0"/>
        <v>151000</v>
      </c>
    </row>
    <row r="32" spans="1:7" x14ac:dyDescent="0.25">
      <c r="A32" s="9" t="s">
        <v>28</v>
      </c>
      <c r="B32" t="s">
        <v>7</v>
      </c>
      <c r="C32" t="str">
        <f>'[2]WinCC OA BOQ'!$C28</f>
        <v>6AV6355-1DA00-0CH2</v>
      </c>
      <c r="D32" s="1">
        <f>'[2]WinCC OA BOQ'!$E28</f>
        <v>1</v>
      </c>
      <c r="E32" s="2" t="str">
        <f>'[2]WinCC OA BOQ'!$B28</f>
        <v>WinCC OA - Para Remote SUS</v>
      </c>
      <c r="F32" s="4">
        <f>IF(C32&lt;&gt;0,VLOOKUP(C32,'[3]WinCCOA PriceList'!$A:$C,3,FALSE),0)</f>
        <v>13600</v>
      </c>
      <c r="G32" s="3">
        <f t="shared" si="0"/>
        <v>13600</v>
      </c>
    </row>
    <row r="33" spans="1:7" x14ac:dyDescent="0.25">
      <c r="A33" s="9" t="s">
        <v>28</v>
      </c>
      <c r="B33" t="s">
        <v>7</v>
      </c>
      <c r="C33">
        <f>'[2]WinCC OA BOQ'!$C29</f>
        <v>0</v>
      </c>
      <c r="D33" s="1">
        <f>'[2]WinCC OA BOQ'!$E29</f>
        <v>0</v>
      </c>
      <c r="E33" s="2">
        <f>'[2]WinCC OA BOQ'!$B29</f>
        <v>0</v>
      </c>
      <c r="F33" s="4">
        <f>IF(C33&lt;&gt;0,VLOOKUP(C33,'[3]WinCCOA PriceList'!$A:$C,3,FALSE),0)</f>
        <v>0</v>
      </c>
      <c r="G33" s="3">
        <f t="shared" si="0"/>
        <v>0</v>
      </c>
    </row>
    <row r="34" spans="1:7" x14ac:dyDescent="0.25">
      <c r="A34" s="9" t="s">
        <v>28</v>
      </c>
      <c r="B34" t="s">
        <v>7</v>
      </c>
      <c r="C34">
        <f>'[2]WinCC OA BOQ'!$C30</f>
        <v>0</v>
      </c>
      <c r="D34" s="1">
        <f>'[2]WinCC OA BOQ'!$E30</f>
        <v>0</v>
      </c>
      <c r="E34" s="2">
        <f>'[2]WinCC OA BOQ'!$B30</f>
        <v>0</v>
      </c>
      <c r="F34" s="4">
        <f>IF(C34&lt;&gt;0,VLOOKUP(C34,'[3]WinCCOA PriceList'!$A:$C,3,FALSE),0)</f>
        <v>0</v>
      </c>
      <c r="G34" s="3">
        <f t="shared" si="0"/>
        <v>0</v>
      </c>
    </row>
    <row r="35" spans="1:7" x14ac:dyDescent="0.25">
      <c r="A35" s="9" t="s">
        <v>28</v>
      </c>
      <c r="B35" t="s">
        <v>7</v>
      </c>
      <c r="C35">
        <f>'[2]WinCC OA BOQ'!$C31</f>
        <v>0</v>
      </c>
      <c r="D35" s="1">
        <f>'[2]WinCC OA BOQ'!$E31</f>
        <v>0</v>
      </c>
      <c r="E35" s="2">
        <f>'[2]WinCC OA BOQ'!$B31</f>
        <v>0</v>
      </c>
      <c r="F35" s="4">
        <f>IF(C35&lt;&gt;0,VLOOKUP(C35,'[3]WinCCOA PriceList'!$A:$C,3,FALSE),0)</f>
        <v>0</v>
      </c>
      <c r="G35" s="3">
        <f t="shared" si="0"/>
        <v>0</v>
      </c>
    </row>
    <row r="36" spans="1:7" x14ac:dyDescent="0.25">
      <c r="A36" s="9" t="s">
        <v>28</v>
      </c>
      <c r="B36" t="s">
        <v>7</v>
      </c>
      <c r="C36">
        <f>'[2]WinCC OA BOQ'!$C32</f>
        <v>0</v>
      </c>
      <c r="D36" s="1">
        <f>'[2]WinCC OA BOQ'!$E32</f>
        <v>0</v>
      </c>
      <c r="E36" s="2">
        <f>'[2]WinCC OA BOQ'!$B32</f>
        <v>0</v>
      </c>
      <c r="F36" s="4">
        <f>IF(C36&lt;&gt;0,VLOOKUP(C36,'[3]WinCCOA PriceList'!$A:$C,3,FALSE),0)</f>
        <v>0</v>
      </c>
      <c r="G36" s="3">
        <f t="shared" si="0"/>
        <v>0</v>
      </c>
    </row>
    <row r="37" spans="1:7" x14ac:dyDescent="0.25">
      <c r="A37" s="9" t="s">
        <v>28</v>
      </c>
      <c r="B37" t="s">
        <v>7</v>
      </c>
      <c r="C37">
        <f>'[2]WinCC OA BOQ'!$C33</f>
        <v>0</v>
      </c>
      <c r="D37" s="1">
        <f>'[2]WinCC OA BOQ'!$E33</f>
        <v>0</v>
      </c>
      <c r="E37" s="2">
        <f>'[2]WinCC OA BOQ'!$B33</f>
        <v>0</v>
      </c>
      <c r="F37" s="4">
        <f>IF(C37&lt;&gt;0,VLOOKUP(C37,'[3]WinCCOA PriceList'!$A:$C,3,FALSE),0)</f>
        <v>0</v>
      </c>
      <c r="G37" s="3">
        <f t="shared" si="0"/>
        <v>0</v>
      </c>
    </row>
    <row r="38" spans="1:7" x14ac:dyDescent="0.25">
      <c r="A38" s="9" t="s">
        <v>28</v>
      </c>
      <c r="B38" t="s">
        <v>7</v>
      </c>
      <c r="C38">
        <f>'[2]WinCC OA BOQ'!$C34</f>
        <v>0</v>
      </c>
      <c r="D38" s="1">
        <f>'[2]WinCC OA BOQ'!$E34</f>
        <v>0</v>
      </c>
      <c r="E38" s="2">
        <f>'[2]WinCC OA BOQ'!$B34</f>
        <v>0</v>
      </c>
      <c r="F38" s="4">
        <f>IF(C38&lt;&gt;0,VLOOKUP(C38,'[3]WinCCOA PriceList'!$A:$C,3,FALSE),0)</f>
        <v>0</v>
      </c>
      <c r="G38" s="3">
        <f t="shared" si="0"/>
        <v>0</v>
      </c>
    </row>
    <row r="39" spans="1:7" x14ac:dyDescent="0.25">
      <c r="A39" s="9" t="s">
        <v>28</v>
      </c>
      <c r="B39" t="s">
        <v>7</v>
      </c>
      <c r="C39">
        <f>'[2]WinCC OA BOQ'!$C35</f>
        <v>0</v>
      </c>
      <c r="D39" s="1">
        <f>'[2]WinCC OA BOQ'!$E35</f>
        <v>0</v>
      </c>
      <c r="E39" s="2">
        <f>'[2]WinCC OA BOQ'!$B35</f>
        <v>0</v>
      </c>
      <c r="F39" s="4">
        <f>IF(C39&lt;&gt;0,VLOOKUP(C39,'[3]WinCCOA PriceList'!$A:$C,3,FALSE),0)</f>
        <v>0</v>
      </c>
      <c r="G39" s="3">
        <f t="shared" si="0"/>
        <v>0</v>
      </c>
    </row>
    <row r="40" spans="1:7" x14ac:dyDescent="0.25">
      <c r="A40" s="9" t="s">
        <v>28</v>
      </c>
      <c r="B40" t="s">
        <v>7</v>
      </c>
      <c r="C40">
        <f>'[2]WinCC OA BOQ'!$C36</f>
        <v>0</v>
      </c>
      <c r="D40" s="1">
        <f>'[2]WinCC OA BOQ'!$E36</f>
        <v>0</v>
      </c>
      <c r="E40" s="2">
        <f>'[2]WinCC OA BOQ'!$B36</f>
        <v>0</v>
      </c>
      <c r="F40" s="4">
        <f>IF(C40&lt;&gt;0,VLOOKUP(C40,'[3]WinCCOA PriceList'!$A:$C,3,FALSE),0)</f>
        <v>0</v>
      </c>
      <c r="G40" s="3">
        <f t="shared" si="0"/>
        <v>0</v>
      </c>
    </row>
    <row r="41" spans="1:7" x14ac:dyDescent="0.25">
      <c r="A41" s="9" t="s">
        <v>28</v>
      </c>
      <c r="B41" t="s">
        <v>7</v>
      </c>
      <c r="C41">
        <f>'[2]WinCC OA BOQ'!$C37</f>
        <v>0</v>
      </c>
      <c r="D41" s="1">
        <f>'[2]WinCC OA BOQ'!$E37</f>
        <v>0</v>
      </c>
      <c r="E41" s="2">
        <f>'[2]WinCC OA BOQ'!$B37</f>
        <v>0</v>
      </c>
      <c r="F41" s="4">
        <f>IF(C41&lt;&gt;0,VLOOKUP(C41,'[3]WinCCOA PriceList'!$A:$C,3,FALSE),0)</f>
        <v>0</v>
      </c>
      <c r="G41" s="3">
        <f t="shared" si="0"/>
        <v>0</v>
      </c>
    </row>
    <row r="42" spans="1:7" x14ac:dyDescent="0.25">
      <c r="A42" s="9" t="s">
        <v>28</v>
      </c>
      <c r="B42" t="s">
        <v>7</v>
      </c>
      <c r="C42">
        <f>'[2]WinCC OA BOQ'!$C38</f>
        <v>0</v>
      </c>
      <c r="D42" s="1">
        <f>'[2]WinCC OA BOQ'!$E38</f>
        <v>0</v>
      </c>
      <c r="E42" s="2">
        <f>'[2]WinCC OA BOQ'!$B38</f>
        <v>0</v>
      </c>
      <c r="F42" s="4">
        <f>IF(C42&lt;&gt;0,VLOOKUP(C42,'[3]WinCCOA PriceList'!$A:$C,3,FALSE),0)</f>
        <v>0</v>
      </c>
      <c r="G42" s="3">
        <f t="shared" si="0"/>
        <v>0</v>
      </c>
    </row>
    <row r="43" spans="1:7" x14ac:dyDescent="0.25">
      <c r="A43" s="9" t="s">
        <v>28</v>
      </c>
      <c r="B43" t="s">
        <v>7</v>
      </c>
      <c r="C43">
        <f>'[2]WinCC OA BOQ'!$C39</f>
        <v>0</v>
      </c>
      <c r="D43" s="1">
        <f>'[2]WinCC OA BOQ'!$E39</f>
        <v>0</v>
      </c>
      <c r="E43" s="2">
        <f>'[2]WinCC OA BOQ'!$B39</f>
        <v>0</v>
      </c>
      <c r="F43" s="4">
        <f>IF(C43&lt;&gt;0,VLOOKUP(C43,'[3]WinCCOA PriceList'!$A:$C,3,FALSE),0)</f>
        <v>0</v>
      </c>
      <c r="G43" s="3">
        <f t="shared" si="0"/>
        <v>0</v>
      </c>
    </row>
    <row r="44" spans="1:7" x14ac:dyDescent="0.25">
      <c r="A44" s="9" t="s">
        <v>28</v>
      </c>
      <c r="B44" t="s">
        <v>7</v>
      </c>
      <c r="C44">
        <f>'[2]WinCC OA BOQ'!$C40</f>
        <v>0</v>
      </c>
      <c r="D44" s="1">
        <f>'[2]WinCC OA BOQ'!$E40</f>
        <v>0</v>
      </c>
      <c r="E44" s="2">
        <f>'[2]WinCC OA BOQ'!$B40</f>
        <v>0</v>
      </c>
      <c r="F44" s="4">
        <f>IF(C44&lt;&gt;0,VLOOKUP(C44,'[3]WinCCOA PriceList'!$A:$C,3,FALSE),0)</f>
        <v>0</v>
      </c>
      <c r="G44" s="3">
        <f t="shared" si="0"/>
        <v>0</v>
      </c>
    </row>
    <row r="45" spans="1:7" x14ac:dyDescent="0.25">
      <c r="A45" s="9" t="s">
        <v>28</v>
      </c>
      <c r="B45" t="s">
        <v>7</v>
      </c>
      <c r="C45">
        <f>'[2]WinCC OA BOQ'!$C41</f>
        <v>0</v>
      </c>
      <c r="D45" s="1">
        <f>'[2]WinCC OA BOQ'!$E41</f>
        <v>0</v>
      </c>
      <c r="E45" s="2">
        <f>'[2]WinCC OA BOQ'!$B41</f>
        <v>0</v>
      </c>
      <c r="F45" s="4">
        <f>IF(C45&lt;&gt;0,VLOOKUP(C45,'[3]WinCCOA PriceList'!$A:$C,3,FALSE),0)</f>
        <v>0</v>
      </c>
      <c r="G45" s="3">
        <f t="shared" si="0"/>
        <v>0</v>
      </c>
    </row>
    <row r="46" spans="1:7" x14ac:dyDescent="0.25">
      <c r="A46" s="9" t="s">
        <v>28</v>
      </c>
      <c r="B46" t="s">
        <v>7</v>
      </c>
      <c r="C46">
        <f>'[2]WinCC OA BOQ'!$C42</f>
        <v>0</v>
      </c>
      <c r="D46" s="1">
        <f>'[2]WinCC OA BOQ'!$E42</f>
        <v>0</v>
      </c>
      <c r="E46" s="2">
        <f>'[2]WinCC OA BOQ'!$B42</f>
        <v>0</v>
      </c>
      <c r="F46" s="4">
        <f>IF(C46&lt;&gt;0,VLOOKUP(C46,'[3]WinCCOA PriceList'!$A:$C,3,FALSE),0)</f>
        <v>0</v>
      </c>
      <c r="G46" s="3">
        <f t="shared" si="0"/>
        <v>0</v>
      </c>
    </row>
    <row r="47" spans="1:7" x14ac:dyDescent="0.25">
      <c r="A47" s="9" t="s">
        <v>28</v>
      </c>
      <c r="B47" t="s">
        <v>7</v>
      </c>
      <c r="C47">
        <f>'[2]WinCC OA BOQ'!$C43</f>
        <v>0</v>
      </c>
      <c r="D47" s="1">
        <f>'[2]WinCC OA BOQ'!$E43</f>
        <v>0</v>
      </c>
      <c r="E47" s="2">
        <f>'[2]WinCC OA BOQ'!$B43</f>
        <v>0</v>
      </c>
      <c r="F47" s="4">
        <f>IF(C47&lt;&gt;0,VLOOKUP(C47,'[3]WinCCOA PriceList'!$A:$C,3,FALSE),0)</f>
        <v>0</v>
      </c>
      <c r="G47" s="3">
        <f t="shared" si="0"/>
        <v>0</v>
      </c>
    </row>
    <row r="48" spans="1:7" x14ac:dyDescent="0.25">
      <c r="A48" s="9" t="s">
        <v>28</v>
      </c>
      <c r="B48" t="s">
        <v>7</v>
      </c>
      <c r="C48">
        <f>'[2]WinCC OA BOQ'!$C44</f>
        <v>0</v>
      </c>
      <c r="D48" s="1">
        <f>'[2]WinCC OA BOQ'!$E44</f>
        <v>0</v>
      </c>
      <c r="E48" s="2">
        <f>'[2]WinCC OA BOQ'!$B44</f>
        <v>0</v>
      </c>
      <c r="F48" s="4">
        <f>IF(C48&lt;&gt;0,VLOOKUP(C48,'[3]WinCCOA PriceList'!$A:$C,3,FALSE),0)</f>
        <v>0</v>
      </c>
      <c r="G48" s="3">
        <f t="shared" si="0"/>
        <v>0</v>
      </c>
    </row>
    <row r="49" spans="1:7" x14ac:dyDescent="0.25">
      <c r="A49" s="9" t="s">
        <v>28</v>
      </c>
      <c r="B49" t="s">
        <v>7</v>
      </c>
      <c r="C49">
        <f>'[2]WinCC OA BOQ'!$C45</f>
        <v>0</v>
      </c>
      <c r="D49" s="1">
        <f>'[2]WinCC OA BOQ'!$E45</f>
        <v>0</v>
      </c>
      <c r="E49" s="2">
        <f>'[2]WinCC OA BOQ'!$B45</f>
        <v>0</v>
      </c>
      <c r="F49" s="4">
        <f>IF(C49&lt;&gt;0,VLOOKUP(C49,'[3]WinCCOA PriceList'!$A:$C,3,FALSE),0)</f>
        <v>0</v>
      </c>
      <c r="G49" s="3">
        <f t="shared" si="0"/>
        <v>0</v>
      </c>
    </row>
    <row r="50" spans="1:7" x14ac:dyDescent="0.25">
      <c r="A50" s="9" t="s">
        <v>28</v>
      </c>
      <c r="B50" t="s">
        <v>7</v>
      </c>
      <c r="C50">
        <f>'[2]WinCC OA BOQ'!$C46</f>
        <v>0</v>
      </c>
      <c r="D50" s="1">
        <f>'[2]WinCC OA BOQ'!$E46</f>
        <v>0</v>
      </c>
      <c r="E50" s="2">
        <f>'[2]WinCC OA BOQ'!$B46</f>
        <v>0</v>
      </c>
      <c r="F50" s="4">
        <f>IF(C50&lt;&gt;0,VLOOKUP(C50,'[3]WinCCOA PriceList'!$A:$C,3,FALSE),0)</f>
        <v>0</v>
      </c>
      <c r="G50" s="3">
        <f t="shared" si="0"/>
        <v>0</v>
      </c>
    </row>
    <row r="51" spans="1:7" x14ac:dyDescent="0.25">
      <c r="A51" s="9" t="s">
        <v>28</v>
      </c>
      <c r="B51" t="s">
        <v>7</v>
      </c>
      <c r="C51">
        <f>'[2]WinCC OA BOQ'!$C47</f>
        <v>0</v>
      </c>
      <c r="D51" s="1">
        <f>'[2]WinCC OA BOQ'!$E47</f>
        <v>0</v>
      </c>
      <c r="E51" s="2">
        <f>'[2]WinCC OA BOQ'!$B47</f>
        <v>0</v>
      </c>
      <c r="F51" s="4">
        <f>IF(C51&lt;&gt;0,VLOOKUP(C51,'[3]WinCCOA PriceList'!$A:$C,3,FALSE),0)</f>
        <v>0</v>
      </c>
      <c r="G51" s="3">
        <f t="shared" si="0"/>
        <v>0</v>
      </c>
    </row>
    <row r="52" spans="1:7" x14ac:dyDescent="0.25">
      <c r="A52" s="9" t="s">
        <v>28</v>
      </c>
      <c r="B52" t="s">
        <v>7</v>
      </c>
      <c r="C52">
        <f>'[2]WinCC OA BOQ'!$C48</f>
        <v>0</v>
      </c>
      <c r="D52" s="1">
        <f>'[2]WinCC OA BOQ'!$E48</f>
        <v>0</v>
      </c>
      <c r="E52" s="2">
        <f>'[2]WinCC OA BOQ'!$B48</f>
        <v>0</v>
      </c>
      <c r="F52" s="4">
        <f>IF(C52&lt;&gt;0,VLOOKUP(C52,'[3]WinCCOA PriceList'!$A:$C,3,FALSE),0)</f>
        <v>0</v>
      </c>
      <c r="G52" s="3">
        <f t="shared" si="0"/>
        <v>0</v>
      </c>
    </row>
    <row r="53" spans="1:7" x14ac:dyDescent="0.25">
      <c r="A53" s="9" t="s">
        <v>28</v>
      </c>
      <c r="B53" t="s">
        <v>7</v>
      </c>
      <c r="C53">
        <f>'[2]WinCC OA BOQ'!$C49</f>
        <v>0</v>
      </c>
      <c r="D53" s="1">
        <f>'[2]WinCC OA BOQ'!$E49</f>
        <v>0</v>
      </c>
      <c r="E53" s="2">
        <f>'[2]WinCC OA BOQ'!$B49</f>
        <v>0</v>
      </c>
      <c r="F53" s="4">
        <f>IF(C53&lt;&gt;0,VLOOKUP(C53,'[3]WinCCOA PriceList'!$A:$C,3,FALSE),0)</f>
        <v>0</v>
      </c>
      <c r="G53" s="3">
        <f t="shared" si="0"/>
        <v>0</v>
      </c>
    </row>
    <row r="54" spans="1:7" ht="45" x14ac:dyDescent="0.25">
      <c r="A54" s="10" t="s">
        <v>29</v>
      </c>
      <c r="B54" t="s">
        <v>7</v>
      </c>
      <c r="C54" t="str">
        <f>[4]Sheet1!$A1</f>
        <v>6AV6355-3BA00-0BA0</v>
      </c>
      <c r="D54">
        <f>[4]Sheet1!$C1</f>
        <v>4</v>
      </c>
      <c r="E54" s="2" t="str">
        <f>[4]Sheet1!$B1</f>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
      <c r="F54" s="4">
        <f>IF(C54&lt;&gt;0,VLOOKUP(C54,'[3]WinCCOA PriceList'!$A:$C,3,FALSE),0)</f>
        <v>56210</v>
      </c>
      <c r="G54" s="3">
        <f t="shared" si="0"/>
        <v>224840</v>
      </c>
    </row>
    <row r="55" spans="1:7" ht="75" x14ac:dyDescent="0.25">
      <c r="A55" s="10" t="s">
        <v>29</v>
      </c>
      <c r="B55" t="s">
        <v>7</v>
      </c>
      <c r="C55" t="str">
        <f>[4]Sheet1!$A2</f>
        <v>6AV6355-1EA00-0GA1</v>
      </c>
      <c r="D55">
        <f>[4]Sheet1!$C2</f>
        <v>2</v>
      </c>
      <c r="E55" s="2" t="str">
        <f>[4]Sheet1!$B2</f>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
      <c r="F55" s="4">
        <f>IF(C55&lt;&gt;0,VLOOKUP(C55,'[3]WinCCOA PriceList'!$A:$C,3,FALSE),0)</f>
        <v>123200</v>
      </c>
      <c r="G55" s="3">
        <f t="shared" si="0"/>
        <v>246400</v>
      </c>
    </row>
    <row r="56" spans="1:7" x14ac:dyDescent="0.25">
      <c r="A56" s="10" t="s">
        <v>29</v>
      </c>
      <c r="B56" t="s">
        <v>7</v>
      </c>
      <c r="C56">
        <f>[4]Sheet1!$A3</f>
        <v>0</v>
      </c>
      <c r="D56">
        <f>[4]Sheet1!$C3</f>
        <v>0</v>
      </c>
      <c r="E56" s="2">
        <f>[4]Sheet1!$B3</f>
        <v>0</v>
      </c>
      <c r="F56" s="4">
        <f>IF(C56&lt;&gt;0,VLOOKUP(C56,'[3]WinCCOA PriceList'!$A:$C,3,FALSE),0)</f>
        <v>0</v>
      </c>
      <c r="G56" s="3">
        <f t="shared" si="0"/>
        <v>0</v>
      </c>
    </row>
    <row r="57" spans="1:7" x14ac:dyDescent="0.25">
      <c r="A57" s="10" t="s">
        <v>29</v>
      </c>
      <c r="B57" t="s">
        <v>7</v>
      </c>
      <c r="C57">
        <f>[4]Sheet1!$A4</f>
        <v>0</v>
      </c>
      <c r="D57">
        <f>[4]Sheet1!$C4</f>
        <v>0</v>
      </c>
      <c r="E57" s="2">
        <f>[4]Sheet1!$B4</f>
        <v>0</v>
      </c>
      <c r="F57" s="4">
        <f>IF(C57&lt;&gt;0,VLOOKUP(C57,'[3]WinCCOA PriceList'!$A:$C,3,FALSE),0)</f>
        <v>0</v>
      </c>
      <c r="G57" s="3">
        <f t="shared" si="0"/>
        <v>0</v>
      </c>
    </row>
    <row r="58" spans="1:7" x14ac:dyDescent="0.25">
      <c r="A58" s="10" t="s">
        <v>29</v>
      </c>
      <c r="B58" t="s">
        <v>7</v>
      </c>
      <c r="C58">
        <f>[4]Sheet1!$A5</f>
        <v>0</v>
      </c>
      <c r="D58">
        <f>[4]Sheet1!$C5</f>
        <v>0</v>
      </c>
      <c r="E58" s="2">
        <f>[4]Sheet1!$B5</f>
        <v>0</v>
      </c>
      <c r="F58" s="4">
        <f>IF(C58&lt;&gt;0,VLOOKUP(C58,'[3]WinCCOA PriceList'!$A:$C,3,FALSE),0)</f>
        <v>0</v>
      </c>
      <c r="G58" s="3">
        <f t="shared" si="0"/>
        <v>0</v>
      </c>
    </row>
    <row r="59" spans="1:7" x14ac:dyDescent="0.25">
      <c r="A59" s="10" t="s">
        <v>29</v>
      </c>
      <c r="B59" t="s">
        <v>7</v>
      </c>
      <c r="C59">
        <f>[4]Sheet1!$A6</f>
        <v>0</v>
      </c>
      <c r="D59">
        <f>[4]Sheet1!$C6</f>
        <v>0</v>
      </c>
      <c r="E59" s="2">
        <f>[4]Sheet1!$B6</f>
        <v>0</v>
      </c>
      <c r="F59" s="4">
        <f>IF(C59&lt;&gt;0,VLOOKUP(C59,'[3]WinCCOA PriceList'!$A:$C,3,FALSE),0)</f>
        <v>0</v>
      </c>
      <c r="G59" s="3">
        <f t="shared" si="0"/>
        <v>0</v>
      </c>
    </row>
    <row r="60" spans="1:7" x14ac:dyDescent="0.25">
      <c r="A60" s="10" t="s">
        <v>29</v>
      </c>
      <c r="B60" t="s">
        <v>7</v>
      </c>
      <c r="C60">
        <f>[4]Sheet1!$A7</f>
        <v>0</v>
      </c>
      <c r="D60">
        <f>[4]Sheet1!$C7</f>
        <v>0</v>
      </c>
      <c r="E60" s="2">
        <f>[4]Sheet1!$B7</f>
        <v>0</v>
      </c>
      <c r="F60" s="4">
        <f>IF(C60&lt;&gt;0,VLOOKUP(C60,'[3]WinCCOA PriceList'!$A:$C,3,FALSE),0)</f>
        <v>0</v>
      </c>
      <c r="G60" s="3">
        <f t="shared" si="0"/>
        <v>0</v>
      </c>
    </row>
    <row r="61" spans="1:7" x14ac:dyDescent="0.25">
      <c r="A61" s="10" t="s">
        <v>29</v>
      </c>
      <c r="B61" t="s">
        <v>7</v>
      </c>
      <c r="C61">
        <f>[4]Sheet1!$A8</f>
        <v>0</v>
      </c>
      <c r="D61">
        <f>[4]Sheet1!$C8</f>
        <v>0</v>
      </c>
      <c r="E61" s="2">
        <f>[4]Sheet1!$B8</f>
        <v>0</v>
      </c>
      <c r="F61" s="4">
        <f>IF(C61&lt;&gt;0,VLOOKUP(C61,'[3]WinCCOA PriceList'!$A:$C,3,FALSE),0)</f>
        <v>0</v>
      </c>
      <c r="G61" s="3">
        <f t="shared" si="0"/>
        <v>0</v>
      </c>
    </row>
    <row r="62" spans="1:7" x14ac:dyDescent="0.25">
      <c r="A62" s="10" t="s">
        <v>29</v>
      </c>
      <c r="B62" t="s">
        <v>7</v>
      </c>
      <c r="C62">
        <f>[4]Sheet1!$A9</f>
        <v>0</v>
      </c>
      <c r="D62">
        <f>[4]Sheet1!$C9</f>
        <v>0</v>
      </c>
      <c r="E62" s="2">
        <f>[4]Sheet1!$B9</f>
        <v>0</v>
      </c>
      <c r="F62" s="4">
        <f>IF(C62&lt;&gt;0,VLOOKUP(C62,'[3]WinCCOA PriceList'!$A:$C,3,FALSE),0)</f>
        <v>0</v>
      </c>
      <c r="G62" s="3">
        <f t="shared" si="0"/>
        <v>0</v>
      </c>
    </row>
    <row r="63" spans="1:7" x14ac:dyDescent="0.25">
      <c r="A63" s="10" t="s">
        <v>29</v>
      </c>
      <c r="B63" t="s">
        <v>7</v>
      </c>
      <c r="C63">
        <f>[4]Sheet1!$A10</f>
        <v>0</v>
      </c>
      <c r="D63">
        <f>[4]Sheet1!$C10</f>
        <v>0</v>
      </c>
      <c r="E63" s="2">
        <f>[4]Sheet1!$B10</f>
        <v>0</v>
      </c>
      <c r="F63" s="4">
        <f>IF(C63&lt;&gt;0,VLOOKUP(C63,'[3]WinCCOA PriceList'!$A:$C,3,FALSE),0)</f>
        <v>0</v>
      </c>
      <c r="G63" s="3">
        <f t="shared" si="0"/>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D163-3D37-4872-AA90-FC25D6FF2157}">
  <sheetPr>
    <tabColor theme="7" tint="0.59999389629810485"/>
  </sheetPr>
  <dimension ref="A1:G7"/>
  <sheetViews>
    <sheetView topLeftCell="A2" workbookViewId="0">
      <selection activeCell="E6" sqref="E6"/>
    </sheetView>
  </sheetViews>
  <sheetFormatPr defaultRowHeight="15" x14ac:dyDescent="0.25"/>
  <cols>
    <col min="1" max="1" width="17.5703125" bestFit="1" customWidth="1"/>
    <col min="3" max="3" width="20.140625" bestFit="1" customWidth="1"/>
    <col min="4" max="4" width="9.140625" style="1"/>
    <col min="5" max="5" width="79" style="2" customWidth="1"/>
    <col min="6" max="6" width="11.140625" style="3" bestFit="1" customWidth="1"/>
    <col min="7" max="7" width="11.140625" bestFit="1" customWidth="1"/>
  </cols>
  <sheetData>
    <row r="1" spans="1:7" ht="45" x14ac:dyDescent="0.25">
      <c r="A1" s="5" t="s">
        <v>5</v>
      </c>
      <c r="B1" s="5" t="s">
        <v>3</v>
      </c>
      <c r="C1" s="5" t="s">
        <v>0</v>
      </c>
      <c r="D1" s="6" t="s">
        <v>1</v>
      </c>
      <c r="E1" s="7" t="s">
        <v>2</v>
      </c>
      <c r="F1" s="8" t="s">
        <v>4</v>
      </c>
      <c r="G1" s="8" t="s">
        <v>6</v>
      </c>
    </row>
    <row r="2" spans="1:7" ht="15.75" thickBot="1" x14ac:dyDescent="0.3">
      <c r="A2" s="5"/>
      <c r="B2" s="5"/>
      <c r="C2" s="5"/>
      <c r="D2" s="6">
        <v>2</v>
      </c>
      <c r="E2" s="11">
        <v>3</v>
      </c>
      <c r="F2" s="11">
        <v>4</v>
      </c>
      <c r="G2" s="8"/>
    </row>
    <row r="3" spans="1:7" x14ac:dyDescent="0.25">
      <c r="A3" s="5"/>
      <c r="B3" s="5"/>
      <c r="C3" s="5"/>
      <c r="D3" s="6"/>
      <c r="E3" s="11"/>
      <c r="F3" s="33"/>
      <c r="G3" s="15"/>
    </row>
    <row r="4" spans="1:7" ht="15.75" thickBot="1" x14ac:dyDescent="0.3">
      <c r="A4" s="5"/>
      <c r="B4" s="5"/>
      <c r="C4" s="5"/>
      <c r="D4" s="6"/>
      <c r="E4" s="7"/>
      <c r="F4" s="8"/>
      <c r="G4" s="14">
        <f>SUM(G5:G23)</f>
        <v>888675</v>
      </c>
    </row>
    <row r="5" spans="1:7" ht="150" x14ac:dyDescent="0.25">
      <c r="A5" t="s">
        <v>42</v>
      </c>
      <c r="B5" t="s">
        <v>43</v>
      </c>
      <c r="C5" t="str">
        <f>[5]Sheet1!$A5</f>
        <v>6AG4114-3NJ14-0JA0</v>
      </c>
      <c r="D5" s="1">
        <f>VLOOKUP($C5,[5]Sheet1!$A:$F,D$2,FALSE)</f>
        <v>2</v>
      </c>
      <c r="E5" s="34" t="str">
        <f>VLOOKUP($C5,[5]Sheet1!$A:$F,E$2,FALSE)</f>
        <v>SIMATIC IPC847E (Rack PC, 19", 4HU); 3x Gbit Ethernet (IE/PN), RJ45; 1x DVI-D; 2x display ports; 1x COM 1; audio, 4x USB 3.1, 2x USB 3.1 (Type C) on the rear side; 2x USB 3.0 on the front; 1x USB 3.1 internal, temperature and fan monitoring; Watchdog, card retainer Xeon E-2278GE (8C/16T, 3.3 (4.7) GHz, 16 MB cache, TB, VT-d, AMT); board 9 slots: 7x PCI, 2x PCIe x16 (8 L); RAID5, 3x 4 TB HDD (Enterprise) 3.5 SATA and 4 TB HDD (Enterprise) 3.5" SATA as HotSpare; Enclosure with drive support Type A (for trays on the front); 100/240 V AC industrial power supply unit; 64 GB DDR4 SDRAM (4x 16 GB), Dual Channel; Without extension (HW); Windows Server 2019 Standard edition including 5 clients, 64-bit, MUI (en, de, fr, it, es); SIMATIC IPC DiagMonitor Software enclosed; Without power supply cable</v>
      </c>
      <c r="F5" s="35">
        <f>VLOOKUP($C5,[5]Sheet1!$A:$F,F$2,FALSE)</f>
        <v>200420</v>
      </c>
      <c r="G5" s="3">
        <f>F5*D5</f>
        <v>400840</v>
      </c>
    </row>
    <row r="6" spans="1:7" ht="150" x14ac:dyDescent="0.25">
      <c r="A6" t="s">
        <v>42</v>
      </c>
      <c r="B6" t="s">
        <v>43</v>
      </c>
      <c r="C6" t="str">
        <f>[5]Sheet1!$A6</f>
        <v>6AG4104-6CJ02-3AD1</v>
      </c>
      <c r="D6" s="1">
        <f>VLOOKUP($C6,[5]Sheet1!$A:$F,D$2,FALSE)</f>
        <v>1</v>
      </c>
      <c r="E6" s="34" t="str">
        <f>VLOOKUP($C6,[5]Sheet1!$A:$F,E$2,FALSE)</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i7-12700E 12C(8P+4E)/20T, 2.1 (4.8) GHz, 25 MB cache, iAMT RAID1, 2x 960 GB SSD 2.5" SATA without NVMe drives 32 GB DDR5 SDRAM (2x 16 GB) enclosure with drive support type A (for rack units on the front), blue chromated 550 W 100/240 V AC industrial power supply unit Windows 10 IoT Enterprise 2021 LTSC for Core i7/i9; with USB flash drive (restore image; D&amp;D) supply cable Europe</v>
      </c>
      <c r="F6" s="35">
        <f>VLOOKUP($C6,[5]Sheet1!$A:$F,F$2,FALSE)</f>
        <v>135871</v>
      </c>
      <c r="G6" s="3">
        <f>F6*D6</f>
        <v>135871</v>
      </c>
    </row>
    <row r="7" spans="1:7" ht="150" x14ac:dyDescent="0.25">
      <c r="A7" t="s">
        <v>42</v>
      </c>
      <c r="B7" t="s">
        <v>43</v>
      </c>
      <c r="C7" t="str">
        <f>[5]Sheet1!$A7</f>
        <v>6AG4104-6BC00-3DA1</v>
      </c>
      <c r="D7" s="1">
        <f>VLOOKUP($C7,[5]Sheet1!$A:$F,D$2,FALSE)</f>
        <v>4</v>
      </c>
      <c r="E7" s="34" t="str">
        <f>VLOOKUP($C7,[5]Sheet1!$A:$F,E$2,FALSE)</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i5-12500E 6C(4P)/12T, 2.9 (4.5) GHz, 18 MB cache, iAMT 480 GB SSD 2.5" SATA without NVMe drives 8 GB DDR5 SDRAM (1x 8 GB) enclosure with drive support type A (for rack units on the front), blue chromated graphics card NVIDIA T400 (4 GB, 3x mDP: 3x adapter mDP to DP) (1 slot occupied), 550 W 100/240 V AC industrial power supply unit Windows 10 IoT Enterprise 2021 LTSC for Core i3/i5; without USB flash drive (restore image; D&amp;D) supply cable Europe</v>
      </c>
      <c r="F7" s="35">
        <f>VLOOKUP($C7,[5]Sheet1!$A:$F,F$2,FALSE)</f>
        <v>87991</v>
      </c>
      <c r="G7" s="3">
        <f>F7*D7</f>
        <v>351964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D8FA-A538-4DFB-9BB6-360A77C6742B}">
  <sheetPr>
    <tabColor theme="0" tint="-0.249977111117893"/>
  </sheetPr>
  <dimension ref="A1:G4"/>
  <sheetViews>
    <sheetView workbookViewId="0">
      <selection activeCell="N27" sqref="N27"/>
    </sheetView>
  </sheetViews>
  <sheetFormatPr defaultRowHeight="15" x14ac:dyDescent="0.25"/>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CEE88-D50C-481D-8C3D-871DAF429041}">
  <sheetPr>
    <tabColor theme="8" tint="0.39997558519241921"/>
  </sheetPr>
  <dimension ref="A1:G4"/>
  <sheetViews>
    <sheetView workbookViewId="0">
      <selection activeCell="Q27" sqref="Q27"/>
    </sheetView>
  </sheetViews>
  <sheetFormatPr defaultRowHeight="15" x14ac:dyDescent="0.25"/>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Setup</vt:lpstr>
      <vt:lpstr>Full BOQ</vt:lpstr>
      <vt:lpstr>Full BOQ Summary</vt:lpstr>
      <vt:lpstr>PLC - Panel</vt:lpstr>
      <vt:lpstr>PLC - Free Issue</vt:lpstr>
      <vt:lpstr>RIO - Panel</vt:lpstr>
      <vt:lpstr>RIO - Free Issue</vt:lpstr>
      <vt:lpstr>CT Conveyors</vt:lpstr>
      <vt:lpstr>WinCC OA Licenses</vt:lpstr>
      <vt:lpstr>WinCC OA Hardware</vt:lpstr>
      <vt:lpstr>MCC-Switches</vt:lpstr>
      <vt:lpstr>Control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Audouin (ZA)</dc:creator>
  <cp:lastModifiedBy>Graham Audouin (ZA)</cp:lastModifiedBy>
  <dcterms:created xsi:type="dcterms:W3CDTF">2015-06-05T18:17:20Z</dcterms:created>
  <dcterms:modified xsi:type="dcterms:W3CDTF">2023-11-08T14:14:31Z</dcterms:modified>
</cp:coreProperties>
</file>