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ll_programming\R_files\Financial\Allocate_df\"/>
    </mc:Choice>
  </mc:AlternateContent>
  <xr:revisionPtr revIDLastSave="0" documentId="8_{65597196-715E-41B5-B309-97D6CD6697A6}" xr6:coauthVersionLast="47" xr6:coauthVersionMax="47" xr10:uidLastSave="{00000000-0000-0000-0000-000000000000}"/>
  <bookViews>
    <workbookView xWindow="3840" yWindow="375" windowWidth="15645" windowHeight="11355" activeTab="3" xr2:uid="{00000000-000D-0000-FFFF-FFFF00000000}"/>
  </bookViews>
  <sheets>
    <sheet name="tradesdownload.csv" sheetId="1" r:id="rId1"/>
    <sheet name="All_BuySell" sheetId="6" r:id="rId2"/>
    <sheet name="AMC_BuySell" sheetId="3" r:id="rId3"/>
    <sheet name="AMC_Analysis" sheetId="7" r:id="rId4"/>
    <sheet name="Meta" sheetId="5" r:id="rId5"/>
    <sheet name="NKLA" sheetId="4" r:id="rId6"/>
    <sheet name="AI" sheetId="2" r:id="rId7"/>
  </sheets>
  <definedNames>
    <definedName name="_xlnm._FilterDatabase" localSheetId="2" hidden="1">AMC_BuySell!$A$1:$F$8</definedName>
    <definedName name="_xlnm._FilterDatabase" localSheetId="0" hidden="1">tradesdownload.csv!$A$1:$I$291</definedName>
    <definedName name="_s1">AMC_Analysis!$J$12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3" i="7" l="1"/>
  <c r="U13" i="7"/>
  <c r="T13" i="7"/>
  <c r="M13" i="7"/>
  <c r="R13" i="7" s="1"/>
  <c r="Q13" i="7"/>
  <c r="O13" i="7"/>
  <c r="M14" i="7"/>
  <c r="M11" i="7"/>
  <c r="M12" i="7"/>
  <c r="O11" i="7"/>
  <c r="O15" i="7"/>
  <c r="N17" i="7"/>
  <c r="N18" i="7" s="1"/>
  <c r="N20" i="7" s="1"/>
  <c r="M17" i="7"/>
  <c r="M18" i="7" s="1"/>
  <c r="M20" i="7" s="1"/>
  <c r="N15" i="7"/>
  <c r="M15" i="7"/>
  <c r="N11" i="7"/>
  <c r="N12" i="7" s="1"/>
  <c r="E94" i="7"/>
  <c r="D94" i="7"/>
  <c r="G92" i="7"/>
  <c r="J92" i="7" s="1"/>
  <c r="J54" i="7" s="1"/>
  <c r="G90" i="7"/>
  <c r="J90" i="7" s="1"/>
  <c r="J53" i="7" s="1"/>
  <c r="G88" i="7"/>
  <c r="J88" i="7" s="1"/>
  <c r="J47" i="7" s="1"/>
  <c r="G83" i="7"/>
  <c r="J83" i="7" s="1"/>
  <c r="J46" i="7" s="1"/>
  <c r="G81" i="7"/>
  <c r="J81" i="7" s="1"/>
  <c r="J38" i="7" s="1"/>
  <c r="G76" i="7"/>
  <c r="J76" i="7" s="1"/>
  <c r="J34" i="7" s="1"/>
  <c r="G74" i="7"/>
  <c r="J74" i="7" s="1"/>
  <c r="J32" i="7" s="1"/>
  <c r="G70" i="7"/>
  <c r="J70" i="7" s="1"/>
  <c r="J31" i="7" s="1"/>
  <c r="G68" i="7"/>
  <c r="J68" i="7" s="1"/>
  <c r="J30" i="7" s="1"/>
  <c r="G66" i="7"/>
  <c r="J66" i="7" s="1"/>
  <c r="J17" i="7" s="1"/>
  <c r="G61" i="7"/>
  <c r="J61" i="7" s="1"/>
  <c r="J12" i="7" s="1"/>
  <c r="D58" i="7"/>
  <c r="E56" i="7"/>
  <c r="D56" i="7"/>
  <c r="F56" i="7" s="1"/>
  <c r="G52" i="7"/>
  <c r="G50" i="7"/>
  <c r="G48" i="7"/>
  <c r="G45" i="7"/>
  <c r="G43" i="7"/>
  <c r="G40" i="7"/>
  <c r="K40" i="7" s="1"/>
  <c r="G37" i="7"/>
  <c r="G34" i="7"/>
  <c r="G29" i="7"/>
  <c r="G27" i="7"/>
  <c r="G22" i="7"/>
  <c r="G9" i="7"/>
  <c r="G7" i="7"/>
  <c r="G5" i="7"/>
  <c r="K5" i="7" s="1"/>
  <c r="H3" i="7"/>
  <c r="F3" i="7"/>
  <c r="D47" i="3"/>
  <c r="J36" i="3"/>
  <c r="G6" i="3"/>
  <c r="G4" i="3"/>
  <c r="G50" i="3"/>
  <c r="H50" i="3" s="1"/>
  <c r="H2" i="3"/>
  <c r="E83" i="3"/>
  <c r="E45" i="3"/>
  <c r="D45" i="3"/>
  <c r="F45" i="3" s="1"/>
  <c r="F2" i="3"/>
  <c r="G29" i="3"/>
  <c r="K29" i="3" s="1"/>
  <c r="F2" i="6"/>
  <c r="F67" i="6"/>
  <c r="J67" i="6" s="1"/>
  <c r="D68" i="6"/>
  <c r="F259" i="6"/>
  <c r="J257" i="6"/>
  <c r="J254" i="6"/>
  <c r="J250" i="6"/>
  <c r="J246" i="6"/>
  <c r="J240" i="6"/>
  <c r="J238" i="6"/>
  <c r="J231" i="6"/>
  <c r="J226" i="6"/>
  <c r="J223" i="6"/>
  <c r="J214" i="6"/>
  <c r="J211" i="6"/>
  <c r="J188" i="6"/>
  <c r="J177" i="6"/>
  <c r="J172" i="6"/>
  <c r="H257" i="6"/>
  <c r="H254" i="6"/>
  <c r="H250" i="6"/>
  <c r="H246" i="6"/>
  <c r="H240" i="6"/>
  <c r="H238" i="6"/>
  <c r="H231" i="6"/>
  <c r="H226" i="6"/>
  <c r="H223" i="6"/>
  <c r="H214" i="6"/>
  <c r="H211" i="6"/>
  <c r="H188" i="6"/>
  <c r="H177" i="6"/>
  <c r="H172" i="6"/>
  <c r="J70" i="6"/>
  <c r="H70" i="6"/>
  <c r="J92" i="6"/>
  <c r="H92" i="6"/>
  <c r="J134" i="6"/>
  <c r="H134" i="6"/>
  <c r="J132" i="6"/>
  <c r="H132" i="6"/>
  <c r="J128" i="6"/>
  <c r="H128" i="6"/>
  <c r="J96" i="6"/>
  <c r="H96" i="6"/>
  <c r="J90" i="6"/>
  <c r="H90" i="6"/>
  <c r="J85" i="6"/>
  <c r="H85" i="6"/>
  <c r="J83" i="6"/>
  <c r="H83" i="6"/>
  <c r="J66" i="6"/>
  <c r="H66" i="6"/>
  <c r="J44" i="6"/>
  <c r="H44" i="6"/>
  <c r="J36" i="6"/>
  <c r="H36" i="6"/>
  <c r="J30" i="6"/>
  <c r="H30" i="6"/>
  <c r="G41" i="3"/>
  <c r="G39" i="3"/>
  <c r="G37" i="3"/>
  <c r="G34" i="3"/>
  <c r="G32" i="3"/>
  <c r="G26" i="3"/>
  <c r="G23" i="3"/>
  <c r="G18" i="3"/>
  <c r="G16" i="3"/>
  <c r="G8" i="3"/>
  <c r="G11" i="3"/>
  <c r="D83" i="3"/>
  <c r="G81" i="3"/>
  <c r="J81" i="3" s="1"/>
  <c r="J43" i="3" s="1"/>
  <c r="G79" i="3"/>
  <c r="J79" i="3" s="1"/>
  <c r="J42" i="3" s="1"/>
  <c r="G77" i="3"/>
  <c r="J77" i="3" s="1"/>
  <c r="G72" i="3"/>
  <c r="J72" i="3" s="1"/>
  <c r="J35" i="3" s="1"/>
  <c r="G70" i="3"/>
  <c r="J70" i="3" s="1"/>
  <c r="J27" i="3" s="1"/>
  <c r="G65" i="3"/>
  <c r="J65" i="3" s="1"/>
  <c r="J23" i="3" s="1"/>
  <c r="G63" i="3"/>
  <c r="J63" i="3" s="1"/>
  <c r="J21" i="3" s="1"/>
  <c r="G59" i="3"/>
  <c r="J59" i="3" s="1"/>
  <c r="J20" i="3" s="1"/>
  <c r="G57" i="3"/>
  <c r="J57" i="3" s="1"/>
  <c r="J19" i="3" s="1"/>
  <c r="G55" i="3"/>
  <c r="J55" i="3" s="1"/>
  <c r="J9" i="3" s="1"/>
  <c r="T15" i="7" l="1"/>
  <c r="P11" i="7"/>
  <c r="P12" i="7"/>
  <c r="P14" i="7"/>
  <c r="P15" i="7"/>
  <c r="Q15" i="7" s="1"/>
  <c r="N14" i="7"/>
  <c r="M19" i="7"/>
  <c r="N19" i="7"/>
  <c r="W11" i="7"/>
  <c r="L17" i="7" s="1"/>
  <c r="Q11" i="7"/>
  <c r="R11" i="7" s="1"/>
  <c r="A17" i="7"/>
  <c r="A12" i="7"/>
  <c r="K34" i="7"/>
  <c r="K37" i="7" s="1"/>
  <c r="K38" i="7" s="1"/>
  <c r="H5" i="7"/>
  <c r="H7" i="7" s="1"/>
  <c r="H9" i="7" s="1"/>
  <c r="H22" i="7" s="1"/>
  <c r="H27" i="7" s="1"/>
  <c r="H29" i="7" s="1"/>
  <c r="H34" i="7" s="1"/>
  <c r="H37" i="7" s="1"/>
  <c r="H40" i="7" s="1"/>
  <c r="H43" i="7" s="1"/>
  <c r="H45" i="7" s="1"/>
  <c r="H48" i="7" s="1"/>
  <c r="H50" i="7" s="1"/>
  <c r="H52" i="7" s="1"/>
  <c r="K43" i="7"/>
  <c r="K45" i="7" s="1"/>
  <c r="K46" i="7" s="1"/>
  <c r="K47" i="7" s="1"/>
  <c r="K48" i="7" s="1"/>
  <c r="K50" i="7" s="1"/>
  <c r="K52" i="7" s="1"/>
  <c r="K53" i="7" s="1"/>
  <c r="K54" i="7" s="1"/>
  <c r="D96" i="7"/>
  <c r="G94" i="7"/>
  <c r="E96" i="7"/>
  <c r="H61" i="7"/>
  <c r="H66" i="7" s="1"/>
  <c r="H68" i="7" s="1"/>
  <c r="H70" i="7" s="1"/>
  <c r="H74" i="7" s="1"/>
  <c r="H76" i="7" s="1"/>
  <c r="H81" i="7" s="1"/>
  <c r="H83" i="7" s="1"/>
  <c r="H88" i="7" s="1"/>
  <c r="H90" i="7" s="1"/>
  <c r="H92" i="7" s="1"/>
  <c r="K7" i="7"/>
  <c r="K9" i="7" s="1"/>
  <c r="K12" i="7" s="1"/>
  <c r="F94" i="7"/>
  <c r="F96" i="7" s="1"/>
  <c r="G56" i="7"/>
  <c r="K23" i="3"/>
  <c r="K26" i="3" s="1"/>
  <c r="K27" i="3" s="1"/>
  <c r="K32" i="3"/>
  <c r="K34" i="3" s="1"/>
  <c r="K35" i="3" s="1"/>
  <c r="K36" i="3" s="1"/>
  <c r="K37" i="3" s="1"/>
  <c r="K39" i="3" s="1"/>
  <c r="K41" i="3" s="1"/>
  <c r="K42" i="3" s="1"/>
  <c r="K43" i="3" s="1"/>
  <c r="H55" i="3"/>
  <c r="H57" i="3" s="1"/>
  <c r="H59" i="3" s="1"/>
  <c r="H63" i="3" s="1"/>
  <c r="H65" i="3" s="1"/>
  <c r="H70" i="3" s="1"/>
  <c r="H72" i="3" s="1"/>
  <c r="H77" i="3" s="1"/>
  <c r="H79" i="3" s="1"/>
  <c r="H81" i="3" s="1"/>
  <c r="J50" i="3"/>
  <c r="J2" i="3" s="1"/>
  <c r="I2" i="3" s="1"/>
  <c r="K2" i="3" s="1"/>
  <c r="K4" i="3" s="1"/>
  <c r="E85" i="3"/>
  <c r="G45" i="3"/>
  <c r="D85" i="3"/>
  <c r="H4" i="3"/>
  <c r="F83" i="3"/>
  <c r="F85" i="3" s="1"/>
  <c r="F137" i="6"/>
  <c r="J259" i="6"/>
  <c r="J137" i="6"/>
  <c r="N137" i="6" s="1"/>
  <c r="G83" i="3"/>
  <c r="D7" i="5"/>
  <c r="H6" i="5"/>
  <c r="H5" i="5"/>
  <c r="H4" i="5"/>
  <c r="H3" i="5"/>
  <c r="H2" i="5"/>
  <c r="H1" i="5"/>
  <c r="H7" i="5" s="1"/>
  <c r="E19" i="4"/>
  <c r="E24" i="4"/>
  <c r="E40" i="4"/>
  <c r="D40" i="4"/>
  <c r="D24" i="4"/>
  <c r="H24" i="4" s="1"/>
  <c r="D19" i="4"/>
  <c r="G88" i="2"/>
  <c r="G83" i="2"/>
  <c r="G80" i="2"/>
  <c r="G66" i="2"/>
  <c r="G63" i="2"/>
  <c r="G60" i="2"/>
  <c r="G54" i="2"/>
  <c r="G49" i="2"/>
  <c r="G42" i="2"/>
  <c r="G36" i="2"/>
  <c r="G19" i="2"/>
  <c r="G12" i="2"/>
  <c r="G7" i="2"/>
  <c r="F282" i="1"/>
  <c r="W15" i="7" l="1"/>
  <c r="L20" i="7"/>
  <c r="T11" i="7"/>
  <c r="K17" i="7"/>
  <c r="S11" i="7"/>
  <c r="O14" i="7"/>
  <c r="O17" i="7"/>
  <c r="Q17" i="7" s="1"/>
  <c r="R17" i="7" s="1"/>
  <c r="O12" i="7"/>
  <c r="T12" i="7" s="1"/>
  <c r="O20" i="7"/>
  <c r="R15" i="7"/>
  <c r="G96" i="7"/>
  <c r="K6" i="3"/>
  <c r="K8" i="3" s="1"/>
  <c r="K9" i="3" s="1"/>
  <c r="K11" i="3" s="1"/>
  <c r="K16" i="3" s="1"/>
  <c r="K18" i="3" s="1"/>
  <c r="K19" i="3" s="1"/>
  <c r="K20" i="3" s="1"/>
  <c r="K21" i="3" s="1"/>
  <c r="H6" i="3"/>
  <c r="H8" i="3" s="1"/>
  <c r="H11" i="3" s="1"/>
  <c r="H16" i="3" s="1"/>
  <c r="H18" i="3" s="1"/>
  <c r="H23" i="3" s="1"/>
  <c r="H26" i="3" s="1"/>
  <c r="H29" i="3" s="1"/>
  <c r="H32" i="3" s="1"/>
  <c r="H34" i="3" s="1"/>
  <c r="H37" i="3" s="1"/>
  <c r="H39" i="3" s="1"/>
  <c r="H41" i="3" s="1"/>
  <c r="G85" i="3"/>
  <c r="H19" i="4"/>
  <c r="H222" i="1"/>
  <c r="U11" i="7" l="1"/>
  <c r="X11" i="7" s="1"/>
  <c r="S12" i="7"/>
  <c r="S14" i="7" s="1"/>
  <c r="S15" i="7" s="1"/>
  <c r="U15" i="7" s="1"/>
  <c r="Q14" i="7"/>
  <c r="R14" i="7" s="1"/>
  <c r="W14" i="7"/>
  <c r="T14" i="7"/>
  <c r="U14" i="7" s="1"/>
  <c r="V9" i="7" s="1"/>
  <c r="W12" i="7"/>
  <c r="L18" i="7" s="1"/>
  <c r="U12" i="7"/>
  <c r="T17" i="7"/>
  <c r="W17" i="7" s="1"/>
  <c r="T20" i="7"/>
  <c r="W20" i="7" s="1"/>
  <c r="Q20" i="7"/>
  <c r="R20" i="7" s="1"/>
  <c r="Q12" i="7"/>
  <c r="R12" i="7" s="1"/>
  <c r="K22" i="7"/>
  <c r="K27" i="7" s="1"/>
  <c r="K29" i="7" s="1"/>
  <c r="K30" i="7" s="1"/>
  <c r="K31" i="7" s="1"/>
  <c r="K32" i="7" s="1"/>
  <c r="X12" i="7" l="1"/>
  <c r="Y12" i="7"/>
  <c r="O18" i="7"/>
  <c r="Q19" i="7" s="1"/>
  <c r="R19" i="7" s="1"/>
  <c r="L19" i="7"/>
  <c r="T19" i="7" l="1"/>
  <c r="W18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tc={3F51D30D-BEF0-41ED-B879-22AEBFAE6B7B}</author>
    <author>tc={06062156-F43F-427D-9573-5F746189BC37}</author>
  </authors>
  <commentList>
    <comment ref="T4" authorId="0" shapeId="0" xr:uid="{3F51D30D-BEF0-41ED-B879-22AEBFAE6B7B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Basis:
This is the most obvious way to apply a FIFO basis.  The basis will be the cost of the first 3 buys, plus the remaining 1000 unsold shares from buy 4 x PPS of buy 4 (1000 * 5.24)</t>
      </text>
    </comment>
    <comment ref="X4" authorId="1" shapeId="0" xr:uid="{06062156-F43F-427D-9573-5F746189BC3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Interesting Basis
This method actually makes sense.  After the sale there is a new updated PPS.  T/F, with LIFO as an example, the basis will be the cost of the first 3 buys, plus the remaining shares from buy 4 x the updated PPS (1000 x 5.46)
</t>
      </text>
    </comment>
  </commentList>
</comments>
</file>

<file path=xl/sharedStrings.xml><?xml version="1.0" encoding="utf-8"?>
<sst xmlns="http://schemas.openxmlformats.org/spreadsheetml/2006/main" count="1374" uniqueCount="61">
  <si>
    <t>Sell</t>
  </si>
  <si>
    <t>META</t>
  </si>
  <si>
    <t>Buy</t>
  </si>
  <si>
    <t>F</t>
  </si>
  <si>
    <t>AMZN</t>
  </si>
  <si>
    <t>AMC</t>
  </si>
  <si>
    <t>TSLA</t>
  </si>
  <si>
    <t>MSFT</t>
  </si>
  <si>
    <t>AI</t>
  </si>
  <si>
    <t>MRNA</t>
  </si>
  <si>
    <t>GME</t>
  </si>
  <si>
    <t>GOLD</t>
  </si>
  <si>
    <t>ALK</t>
  </si>
  <si>
    <t>NKLA</t>
  </si>
  <si>
    <t>TGT</t>
  </si>
  <si>
    <t>AIRE</t>
  </si>
  <si>
    <t>Date</t>
  </si>
  <si>
    <t>Type</t>
  </si>
  <si>
    <t>Co</t>
  </si>
  <si>
    <t>Quan</t>
  </si>
  <si>
    <t>Price</t>
  </si>
  <si>
    <t>Basis</t>
  </si>
  <si>
    <t xml:space="preserve"> </t>
  </si>
  <si>
    <t>Sells</t>
  </si>
  <si>
    <t xml:space="preserve">Agrees </t>
  </si>
  <si>
    <t>Owned</t>
  </si>
  <si>
    <t>Facebook</t>
  </si>
  <si>
    <t>Total Sells</t>
  </si>
  <si>
    <t>Quan_by</t>
  </si>
  <si>
    <t>Tally_Q</t>
  </si>
  <si>
    <t>CF_post</t>
  </si>
  <si>
    <t>Sale</t>
  </si>
  <si>
    <t>Post_Tally</t>
  </si>
  <si>
    <t>Basic Analysis Buy/Sell</t>
  </si>
  <si>
    <t>Total Buys 2023</t>
  </si>
  <si>
    <t>Agrees w/Balance at 12/31/22</t>
  </si>
  <si>
    <t>Total sales = total buys + pre-owned</t>
  </si>
  <si>
    <t>Proceed</t>
  </si>
  <si>
    <t>Tally</t>
  </si>
  <si>
    <t>Negate</t>
  </si>
  <si>
    <t>date</t>
  </si>
  <si>
    <t>quan</t>
  </si>
  <si>
    <t>Gain/Loss</t>
  </si>
  <si>
    <t>Proceeds</t>
  </si>
  <si>
    <t>LIFO</t>
  </si>
  <si>
    <t>FIFO</t>
  </si>
  <si>
    <t>Check</t>
  </si>
  <si>
    <t>Adj_Cost</t>
  </si>
  <si>
    <t>PPS</t>
  </si>
  <si>
    <t>Ad_Basis</t>
  </si>
  <si>
    <t>Avg-Fifo</t>
  </si>
  <si>
    <t>Avg-lifo</t>
  </si>
  <si>
    <t>`</t>
  </si>
  <si>
    <t>Updated PPS</t>
  </si>
  <si>
    <t>.</t>
  </si>
  <si>
    <t>Updated</t>
  </si>
  <si>
    <t>Adj_Basis</t>
  </si>
  <si>
    <t>Method</t>
  </si>
  <si>
    <t>Interesting</t>
  </si>
  <si>
    <t>Int 2</t>
  </si>
  <si>
    <t>Avg-Avg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</si>
</sst>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6" formatCode="0_);[Red]\(0\)"/>
    <numFmt numFmtId="168" formatCode="0.00_);[Red]\(0.00\)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4" fontId="0" fillId="0" borderId="0" xfId="0" applyNumberFormat="1"/>
    <xf numFmtId="4" fontId="0" fillId="0" borderId="0" xfId="0" applyNumberFormat="1"/>
    <xf numFmtId="164" fontId="0" fillId="0" borderId="0" xfId="0" applyNumberFormat="1"/>
    <xf numFmtId="3" fontId="0" fillId="0" borderId="0" xfId="0" applyNumberFormat="1"/>
    <xf numFmtId="14" fontId="16" fillId="0" borderId="0" xfId="0" applyNumberFormat="1" applyFont="1"/>
    <xf numFmtId="0" fontId="16" fillId="0" borderId="10" xfId="0" applyFont="1" applyBorder="1"/>
    <xf numFmtId="0" fontId="16" fillId="0" borderId="0" xfId="0" applyFont="1"/>
    <xf numFmtId="4" fontId="16" fillId="0" borderId="0" xfId="0" applyNumberFormat="1" applyFont="1"/>
    <xf numFmtId="2" fontId="0" fillId="0" borderId="0" xfId="0" applyNumberFormat="1"/>
    <xf numFmtId="164" fontId="16" fillId="0" borderId="0" xfId="0" applyNumberFormat="1" applyFont="1"/>
    <xf numFmtId="2" fontId="16" fillId="0" borderId="0" xfId="0" applyNumberFormat="1" applyFont="1"/>
    <xf numFmtId="1" fontId="0" fillId="0" borderId="0" xfId="0" applyNumberFormat="1"/>
    <xf numFmtId="1" fontId="16" fillId="0" borderId="0" xfId="0" applyNumberFormat="1" applyFont="1"/>
    <xf numFmtId="166" fontId="0" fillId="0" borderId="0" xfId="0" applyNumberFormat="1"/>
    <xf numFmtId="166" fontId="16" fillId="0" borderId="0" xfId="0" applyNumberFormat="1" applyFont="1"/>
    <xf numFmtId="168" fontId="0" fillId="0" borderId="0" xfId="0" applyNumberFormat="1"/>
    <xf numFmtId="168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ray Smith" id="{E633EB41-6125-43E8-ABD6-FFD5292495C0}" userId="bde73b06ecea28f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T4" dT="2024-04-16T02:36:24.52" personId="{E633EB41-6125-43E8-ABD6-FFD5292495C0}" id="{3F51D30D-BEF0-41ED-B879-22AEBFAE6B7B}">
    <text>Updated Basis:
This is the most obvious way to apply a FIFO basis.  The basis will be the cost of the first 3 buys, plus the remaining 1000 unsold shares from buy 4 x PPS of buy 4 (1000 * 5.24)</text>
  </threadedComment>
  <threadedComment ref="X4" dT="2024-04-16T02:31:13.70" personId="{E633EB41-6125-43E8-ABD6-FFD5292495C0}" id="{06062156-F43F-427D-9573-5F746189BC37}">
    <text xml:space="preserve">Interesting Basis
This method actually makes sense.  After the sale there is a new updated PPS.  T/F, with LIFO as an example, the basis will be the cost of the first 3 buys, plus the remaining shares from buy 4 x the updated PPS (1000 x 5.46)
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291"/>
  <sheetViews>
    <sheetView topLeftCell="A219" workbookViewId="0">
      <selection activeCell="A9" sqref="A9:F281"/>
    </sheetView>
  </sheetViews>
  <sheetFormatPr defaultRowHeight="15" x14ac:dyDescent="0.25"/>
  <cols>
    <col min="1" max="1" width="13.28515625" customWidth="1"/>
    <col min="3" max="3" width="14.28515625" customWidth="1"/>
    <col min="5" max="5" width="9.140625" style="3"/>
    <col min="6" max="6" width="16.7109375" style="2" customWidth="1"/>
    <col min="8" max="8" width="10.85546875" style="2" bestFit="1" customWidth="1"/>
    <col min="9" max="9" width="11.5703125" customWidth="1"/>
  </cols>
  <sheetData>
    <row r="1" spans="1:6" x14ac:dyDescent="0.25">
      <c r="A1" t="s">
        <v>16</v>
      </c>
      <c r="B1" t="s">
        <v>17</v>
      </c>
      <c r="C1" t="s">
        <v>18</v>
      </c>
      <c r="D1" t="s">
        <v>19</v>
      </c>
      <c r="E1" s="3" t="s">
        <v>20</v>
      </c>
      <c r="F1" s="2" t="s">
        <v>21</v>
      </c>
    </row>
    <row r="2" spans="1:6" hidden="1" x14ac:dyDescent="0.25">
      <c r="A2" s="1">
        <v>44978</v>
      </c>
      <c r="B2" t="s">
        <v>2</v>
      </c>
      <c r="C2" t="s">
        <v>8</v>
      </c>
      <c r="D2">
        <v>800</v>
      </c>
      <c r="E2" s="3">
        <v>22.345300000000002</v>
      </c>
      <c r="F2" s="2">
        <v>17876.240000000002</v>
      </c>
    </row>
    <row r="3" spans="1:6" hidden="1" x14ac:dyDescent="0.25">
      <c r="A3" s="1">
        <v>44978</v>
      </c>
      <c r="B3" t="s">
        <v>2</v>
      </c>
      <c r="C3" t="s">
        <v>8</v>
      </c>
      <c r="D3">
        <v>80</v>
      </c>
      <c r="E3" s="3">
        <v>22.548400000000001</v>
      </c>
      <c r="F3" s="2">
        <v>1803.87</v>
      </c>
    </row>
    <row r="4" spans="1:6" hidden="1" x14ac:dyDescent="0.25">
      <c r="A4" s="1">
        <v>44978</v>
      </c>
      <c r="B4" t="s">
        <v>2</v>
      </c>
      <c r="C4" t="s">
        <v>8</v>
      </c>
      <c r="D4">
        <v>800</v>
      </c>
      <c r="E4" s="3">
        <v>21.748000000000001</v>
      </c>
      <c r="F4" s="2">
        <v>17398.400000000001</v>
      </c>
    </row>
    <row r="5" spans="1:6" hidden="1" x14ac:dyDescent="0.25">
      <c r="A5" s="1">
        <v>44986</v>
      </c>
      <c r="B5" t="s">
        <v>2</v>
      </c>
      <c r="C5" t="s">
        <v>8</v>
      </c>
      <c r="D5">
        <v>1000</v>
      </c>
      <c r="E5" s="3">
        <v>20.695</v>
      </c>
      <c r="F5" s="2">
        <v>20695</v>
      </c>
    </row>
    <row r="6" spans="1:6" hidden="1" x14ac:dyDescent="0.25">
      <c r="A6" s="1">
        <v>44986</v>
      </c>
      <c r="B6" t="s">
        <v>2</v>
      </c>
      <c r="C6" t="s">
        <v>8</v>
      </c>
      <c r="D6">
        <v>1000</v>
      </c>
      <c r="E6" s="3">
        <v>20.880400000000002</v>
      </c>
      <c r="F6" s="2">
        <v>20880.400000000001</v>
      </c>
    </row>
    <row r="7" spans="1:6" hidden="1" x14ac:dyDescent="0.25">
      <c r="A7" s="1">
        <v>44986</v>
      </c>
      <c r="B7" t="s">
        <v>2</v>
      </c>
      <c r="C7" t="s">
        <v>8</v>
      </c>
      <c r="D7">
        <v>800</v>
      </c>
      <c r="E7" s="3">
        <v>20.75</v>
      </c>
      <c r="F7" s="2">
        <v>16600</v>
      </c>
    </row>
    <row r="8" spans="1:6" hidden="1" x14ac:dyDescent="0.25">
      <c r="A8" s="1"/>
    </row>
    <row r="9" spans="1:6" x14ac:dyDescent="0.25">
      <c r="A9" s="1">
        <v>44987</v>
      </c>
      <c r="B9" t="s">
        <v>0</v>
      </c>
      <c r="C9" t="s">
        <v>8</v>
      </c>
      <c r="D9">
        <v>50</v>
      </c>
      <c r="E9" s="3">
        <v>21.375</v>
      </c>
      <c r="F9" s="2">
        <v>1068.73</v>
      </c>
    </row>
    <row r="10" spans="1:6" x14ac:dyDescent="0.25">
      <c r="A10" s="1">
        <v>44987</v>
      </c>
      <c r="B10" t="s">
        <v>0</v>
      </c>
      <c r="C10" t="s">
        <v>8</v>
      </c>
      <c r="D10">
        <v>1275</v>
      </c>
      <c r="E10" s="3">
        <v>21.265000000000001</v>
      </c>
      <c r="F10" s="2">
        <v>27112.48</v>
      </c>
    </row>
    <row r="11" spans="1:6" x14ac:dyDescent="0.25">
      <c r="A11" s="1">
        <v>44987</v>
      </c>
      <c r="B11" t="s">
        <v>0</v>
      </c>
      <c r="C11" t="s">
        <v>8</v>
      </c>
      <c r="D11">
        <v>215</v>
      </c>
      <c r="E11" s="3">
        <v>21.271000000000001</v>
      </c>
      <c r="F11" s="2">
        <v>4573.2</v>
      </c>
    </row>
    <row r="12" spans="1:6" x14ac:dyDescent="0.25">
      <c r="A12" s="1">
        <v>44987</v>
      </c>
      <c r="B12" t="s">
        <v>0</v>
      </c>
      <c r="C12" t="s">
        <v>8</v>
      </c>
      <c r="D12">
        <v>510</v>
      </c>
      <c r="E12" s="3">
        <v>21.27</v>
      </c>
      <c r="F12" s="2">
        <v>10847.54</v>
      </c>
    </row>
    <row r="13" spans="1:6" hidden="1" x14ac:dyDescent="0.25">
      <c r="A13" s="1"/>
    </row>
    <row r="14" spans="1:6" x14ac:dyDescent="0.25">
      <c r="A14" s="1">
        <v>44988</v>
      </c>
      <c r="B14" t="s">
        <v>0</v>
      </c>
      <c r="C14" t="s">
        <v>8</v>
      </c>
      <c r="D14">
        <v>300</v>
      </c>
      <c r="E14" s="3">
        <v>26.200299999999999</v>
      </c>
      <c r="F14" s="2">
        <v>7859.98</v>
      </c>
    </row>
    <row r="15" spans="1:6" x14ac:dyDescent="0.25">
      <c r="A15" s="1">
        <v>44988</v>
      </c>
      <c r="B15" t="s">
        <v>0</v>
      </c>
      <c r="C15" t="s">
        <v>8</v>
      </c>
      <c r="D15">
        <v>70</v>
      </c>
      <c r="E15" s="3">
        <v>26.201000000000001</v>
      </c>
      <c r="F15" s="2">
        <v>1834.04</v>
      </c>
    </row>
    <row r="16" spans="1:6" x14ac:dyDescent="0.25">
      <c r="A16" s="1">
        <v>44988</v>
      </c>
      <c r="B16" t="s">
        <v>0</v>
      </c>
      <c r="C16" t="s">
        <v>8</v>
      </c>
      <c r="D16">
        <v>600</v>
      </c>
      <c r="E16" s="3">
        <v>26.201499999999999</v>
      </c>
      <c r="F16" s="2">
        <v>15720.68</v>
      </c>
    </row>
    <row r="17" spans="1:6" x14ac:dyDescent="0.25">
      <c r="A17" s="1">
        <v>44988</v>
      </c>
      <c r="B17" t="s">
        <v>0</v>
      </c>
      <c r="C17" t="s">
        <v>8</v>
      </c>
      <c r="D17">
        <v>460</v>
      </c>
      <c r="E17" s="3">
        <v>26.21</v>
      </c>
      <c r="F17" s="2">
        <v>12056.43</v>
      </c>
    </row>
    <row r="18" spans="1:6" x14ac:dyDescent="0.25">
      <c r="A18" s="1">
        <v>44988</v>
      </c>
      <c r="B18" t="s">
        <v>0</v>
      </c>
      <c r="C18" t="s">
        <v>8</v>
      </c>
      <c r="D18">
        <v>500</v>
      </c>
      <c r="E18" s="3">
        <v>26.29</v>
      </c>
      <c r="F18" s="2">
        <v>13144.82</v>
      </c>
    </row>
    <row r="19" spans="1:6" x14ac:dyDescent="0.25">
      <c r="A19" s="1">
        <v>44988</v>
      </c>
      <c r="B19" t="s">
        <v>0</v>
      </c>
      <c r="C19" t="s">
        <v>8</v>
      </c>
      <c r="D19">
        <v>500</v>
      </c>
      <c r="E19" s="3">
        <v>26.48</v>
      </c>
      <c r="F19" s="2">
        <v>13239.82</v>
      </c>
    </row>
    <row r="20" spans="1:6" hidden="1" x14ac:dyDescent="0.25">
      <c r="A20" s="1"/>
    </row>
    <row r="21" spans="1:6" hidden="1" x14ac:dyDescent="0.25">
      <c r="A21" s="1">
        <v>45016</v>
      </c>
      <c r="B21" t="s">
        <v>2</v>
      </c>
      <c r="C21" t="s">
        <v>8</v>
      </c>
      <c r="D21">
        <v>50</v>
      </c>
      <c r="E21" s="3">
        <v>31.71</v>
      </c>
      <c r="F21" s="2">
        <v>1585.5</v>
      </c>
    </row>
    <row r="22" spans="1:6" hidden="1" x14ac:dyDescent="0.25">
      <c r="A22" s="1"/>
    </row>
    <row r="23" spans="1:6" hidden="1" x14ac:dyDescent="0.25">
      <c r="A23" s="1">
        <v>45021</v>
      </c>
      <c r="B23" t="s">
        <v>2</v>
      </c>
      <c r="C23" t="s">
        <v>8</v>
      </c>
      <c r="D23">
        <v>300</v>
      </c>
      <c r="E23" s="3">
        <v>21.309200000000001</v>
      </c>
      <c r="F23" s="2">
        <v>6392.76</v>
      </c>
    </row>
    <row r="24" spans="1:6" hidden="1" x14ac:dyDescent="0.25">
      <c r="A24" s="1"/>
    </row>
    <row r="25" spans="1:6" hidden="1" x14ac:dyDescent="0.25">
      <c r="A25" s="1">
        <v>45026</v>
      </c>
      <c r="B25" t="s">
        <v>2</v>
      </c>
      <c r="C25" t="s">
        <v>8</v>
      </c>
      <c r="D25">
        <v>1000</v>
      </c>
      <c r="E25" s="3">
        <v>21.55</v>
      </c>
      <c r="F25" s="2">
        <v>21550</v>
      </c>
    </row>
    <row r="26" spans="1:6" hidden="1" x14ac:dyDescent="0.25">
      <c r="A26" s="1"/>
    </row>
    <row r="27" spans="1:6" hidden="1" x14ac:dyDescent="0.25">
      <c r="A27" s="1">
        <v>45028</v>
      </c>
      <c r="B27" t="s">
        <v>2</v>
      </c>
      <c r="C27" t="s">
        <v>8</v>
      </c>
      <c r="D27">
        <v>3000</v>
      </c>
      <c r="E27" s="3">
        <v>21.82</v>
      </c>
      <c r="F27" s="2">
        <v>65460</v>
      </c>
    </row>
    <row r="28" spans="1:6" hidden="1" x14ac:dyDescent="0.25">
      <c r="A28" s="1"/>
    </row>
    <row r="29" spans="1:6" hidden="1" x14ac:dyDescent="0.25">
      <c r="A29" s="1">
        <v>45035</v>
      </c>
      <c r="B29" t="s">
        <v>2</v>
      </c>
      <c r="C29" t="s">
        <v>8</v>
      </c>
      <c r="D29">
        <v>500</v>
      </c>
      <c r="E29" s="3">
        <v>22.08</v>
      </c>
      <c r="F29" s="2">
        <v>11040</v>
      </c>
    </row>
    <row r="30" spans="1:6" hidden="1" x14ac:dyDescent="0.25">
      <c r="A30" s="1"/>
    </row>
    <row r="31" spans="1:6" hidden="1" x14ac:dyDescent="0.25">
      <c r="A31" s="1">
        <v>45040</v>
      </c>
      <c r="B31" t="s">
        <v>2</v>
      </c>
      <c r="C31" t="s">
        <v>8</v>
      </c>
      <c r="D31">
        <v>500</v>
      </c>
      <c r="E31" s="3">
        <v>18.309999999999999</v>
      </c>
      <c r="F31" s="2">
        <v>9155</v>
      </c>
    </row>
    <row r="32" spans="1:6" hidden="1" x14ac:dyDescent="0.25">
      <c r="A32" s="1"/>
    </row>
    <row r="33" spans="1:6" hidden="1" x14ac:dyDescent="0.25">
      <c r="A33" s="1">
        <v>45041</v>
      </c>
      <c r="B33" t="s">
        <v>2</v>
      </c>
      <c r="C33" t="s">
        <v>8</v>
      </c>
      <c r="D33">
        <v>2000</v>
      </c>
      <c r="E33" s="3">
        <v>17.822299999999998</v>
      </c>
      <c r="F33" s="2">
        <v>35644.6</v>
      </c>
    </row>
    <row r="34" spans="1:6" hidden="1" x14ac:dyDescent="0.25">
      <c r="A34" s="1"/>
    </row>
    <row r="35" spans="1:6" hidden="1" x14ac:dyDescent="0.25">
      <c r="A35" s="1">
        <v>45042</v>
      </c>
      <c r="B35" t="s">
        <v>2</v>
      </c>
      <c r="C35" t="s">
        <v>8</v>
      </c>
      <c r="D35">
        <v>150</v>
      </c>
      <c r="E35" s="3">
        <v>17.9879</v>
      </c>
      <c r="F35" s="2">
        <v>2698.19</v>
      </c>
    </row>
    <row r="36" spans="1:6" hidden="1" x14ac:dyDescent="0.25">
      <c r="A36" s="1">
        <v>45042</v>
      </c>
      <c r="B36" t="s">
        <v>2</v>
      </c>
      <c r="C36" t="s">
        <v>8</v>
      </c>
      <c r="D36">
        <v>1000</v>
      </c>
      <c r="E36" s="3">
        <v>17.664999999999999</v>
      </c>
      <c r="F36" s="2">
        <v>17665</v>
      </c>
    </row>
    <row r="37" spans="1:6" hidden="1" x14ac:dyDescent="0.25">
      <c r="A37" s="1"/>
    </row>
    <row r="38" spans="1:6" hidden="1" x14ac:dyDescent="0.25">
      <c r="A38" s="1">
        <v>45043</v>
      </c>
      <c r="B38" t="s">
        <v>2</v>
      </c>
      <c r="C38" t="s">
        <v>8</v>
      </c>
      <c r="D38">
        <v>1000</v>
      </c>
      <c r="E38" s="3">
        <v>17.760000000000002</v>
      </c>
      <c r="F38" s="2">
        <v>17760</v>
      </c>
    </row>
    <row r="39" spans="1:6" hidden="1" x14ac:dyDescent="0.25">
      <c r="A39" s="1"/>
    </row>
    <row r="40" spans="1:6" hidden="1" x14ac:dyDescent="0.25">
      <c r="A40" s="1"/>
    </row>
    <row r="41" spans="1:6" x14ac:dyDescent="0.25">
      <c r="A41" s="1">
        <v>45061</v>
      </c>
      <c r="B41" t="s">
        <v>0</v>
      </c>
      <c r="C41" t="s">
        <v>8</v>
      </c>
      <c r="D41">
        <v>500</v>
      </c>
      <c r="E41" s="3">
        <v>23.94</v>
      </c>
      <c r="F41" s="2">
        <v>11969.83</v>
      </c>
    </row>
    <row r="42" spans="1:6" x14ac:dyDescent="0.25">
      <c r="A42" s="1">
        <v>45061</v>
      </c>
      <c r="B42" t="s">
        <v>0</v>
      </c>
      <c r="C42" t="s">
        <v>8</v>
      </c>
      <c r="D42">
        <v>500</v>
      </c>
      <c r="E42" s="3">
        <v>21.980499999999999</v>
      </c>
      <c r="F42" s="2">
        <v>10990.09</v>
      </c>
    </row>
    <row r="43" spans="1:6" hidden="1" x14ac:dyDescent="0.25">
      <c r="A43" s="1"/>
    </row>
    <row r="44" spans="1:6" x14ac:dyDescent="0.25">
      <c r="A44" s="1">
        <v>45063</v>
      </c>
      <c r="B44" t="s">
        <v>0</v>
      </c>
      <c r="C44" t="s">
        <v>8</v>
      </c>
      <c r="D44">
        <v>3000</v>
      </c>
      <c r="E44" s="3">
        <v>26.29</v>
      </c>
      <c r="F44" s="2">
        <v>78868.92</v>
      </c>
    </row>
    <row r="45" spans="1:6" hidden="1" x14ac:dyDescent="0.25">
      <c r="A45" s="1"/>
    </row>
    <row r="46" spans="1:6" x14ac:dyDescent="0.25">
      <c r="A46" s="1">
        <v>45064</v>
      </c>
      <c r="B46" t="s">
        <v>0</v>
      </c>
      <c r="C46" t="s">
        <v>8</v>
      </c>
      <c r="D46">
        <v>3000</v>
      </c>
      <c r="E46" s="3">
        <v>27.93</v>
      </c>
      <c r="F46" s="2">
        <v>83788.88</v>
      </c>
    </row>
    <row r="47" spans="1:6" hidden="1" x14ac:dyDescent="0.25">
      <c r="A47" s="1"/>
    </row>
    <row r="48" spans="1:6" hidden="1" x14ac:dyDescent="0.25">
      <c r="A48" s="1">
        <v>45071</v>
      </c>
      <c r="B48" t="s">
        <v>2</v>
      </c>
      <c r="C48" t="s">
        <v>8</v>
      </c>
      <c r="D48">
        <v>1000</v>
      </c>
      <c r="E48" s="3">
        <v>27.05</v>
      </c>
      <c r="F48" s="2">
        <v>27050</v>
      </c>
    </row>
    <row r="49" spans="1:6" hidden="1" x14ac:dyDescent="0.25">
      <c r="A49" s="1">
        <v>45071</v>
      </c>
      <c r="B49" t="s">
        <v>2</v>
      </c>
      <c r="C49" t="s">
        <v>8</v>
      </c>
      <c r="D49">
        <v>1000</v>
      </c>
      <c r="E49" s="3">
        <v>27.9</v>
      </c>
      <c r="F49" s="2">
        <v>27900</v>
      </c>
    </row>
    <row r="50" spans="1:6" hidden="1" x14ac:dyDescent="0.25">
      <c r="A50" s="1"/>
    </row>
    <row r="51" spans="1:6" x14ac:dyDescent="0.25">
      <c r="A51" s="1">
        <v>45071</v>
      </c>
      <c r="B51" t="s">
        <v>0</v>
      </c>
      <c r="C51" t="s">
        <v>8</v>
      </c>
      <c r="D51">
        <v>1000</v>
      </c>
      <c r="E51" s="3">
        <v>30.32</v>
      </c>
      <c r="F51" s="2">
        <v>30319.599999999999</v>
      </c>
    </row>
    <row r="52" spans="1:6" hidden="1" x14ac:dyDescent="0.25">
      <c r="A52" s="1"/>
    </row>
    <row r="53" spans="1:6" hidden="1" x14ac:dyDescent="0.25">
      <c r="A53" s="1">
        <v>45071</v>
      </c>
      <c r="B53" t="s">
        <v>2</v>
      </c>
      <c r="C53" t="s">
        <v>8</v>
      </c>
      <c r="D53">
        <v>100</v>
      </c>
      <c r="E53" s="3">
        <v>27.84</v>
      </c>
      <c r="F53" s="2">
        <v>2784</v>
      </c>
    </row>
    <row r="54" spans="1:6" hidden="1" x14ac:dyDescent="0.25">
      <c r="A54" s="1">
        <v>45071</v>
      </c>
      <c r="B54" t="s">
        <v>2</v>
      </c>
      <c r="C54" t="s">
        <v>8</v>
      </c>
      <c r="D54">
        <v>900</v>
      </c>
      <c r="E54" s="3">
        <v>27.849900000000002</v>
      </c>
      <c r="F54" s="2">
        <v>25064.91</v>
      </c>
    </row>
    <row r="55" spans="1:6" hidden="1" x14ac:dyDescent="0.25">
      <c r="A55" s="1"/>
    </row>
    <row r="56" spans="1:6" ht="16.5" customHeight="1" x14ac:dyDescent="0.25">
      <c r="A56" s="1">
        <v>45072</v>
      </c>
      <c r="B56" t="s">
        <v>0</v>
      </c>
      <c r="C56" t="s">
        <v>8</v>
      </c>
      <c r="D56">
        <v>1000</v>
      </c>
      <c r="E56" s="3">
        <v>32.98216</v>
      </c>
      <c r="F56" s="2">
        <v>32981.74</v>
      </c>
    </row>
    <row r="57" spans="1:6" ht="16.5" hidden="1" customHeight="1" x14ac:dyDescent="0.25">
      <c r="A57" s="1"/>
    </row>
    <row r="58" spans="1:6" x14ac:dyDescent="0.25">
      <c r="A58" s="1">
        <v>45076</v>
      </c>
      <c r="B58" t="s">
        <v>0</v>
      </c>
      <c r="C58" t="s">
        <v>8</v>
      </c>
      <c r="D58">
        <v>1000</v>
      </c>
      <c r="E58" s="3">
        <v>40.909999999999997</v>
      </c>
      <c r="F58" s="2">
        <v>40909.519999999997</v>
      </c>
    </row>
    <row r="59" spans="1:6" x14ac:dyDescent="0.25">
      <c r="A59" s="1">
        <v>45076</v>
      </c>
      <c r="B59" t="s">
        <v>0</v>
      </c>
      <c r="C59" t="s">
        <v>8</v>
      </c>
      <c r="D59">
        <v>1000</v>
      </c>
      <c r="E59" s="3">
        <v>41.99</v>
      </c>
      <c r="F59" s="2">
        <v>41989.51</v>
      </c>
    </row>
    <row r="60" spans="1:6" x14ac:dyDescent="0.25">
      <c r="A60" s="1">
        <v>45076</v>
      </c>
      <c r="B60" t="s">
        <v>0</v>
      </c>
      <c r="C60" t="s">
        <v>8</v>
      </c>
      <c r="D60">
        <v>1000</v>
      </c>
      <c r="E60" s="3">
        <v>42.994999999999997</v>
      </c>
      <c r="F60" s="2">
        <v>42994.5</v>
      </c>
    </row>
    <row r="61" spans="1:6" hidden="1" x14ac:dyDescent="0.25">
      <c r="A61" s="1"/>
    </row>
    <row r="62" spans="1:6" hidden="1" x14ac:dyDescent="0.25">
      <c r="A62" s="1">
        <v>45078</v>
      </c>
      <c r="B62" t="s">
        <v>2</v>
      </c>
      <c r="C62" t="s">
        <v>8</v>
      </c>
      <c r="D62">
        <v>1000</v>
      </c>
      <c r="E62" s="3">
        <v>31.384799999999998</v>
      </c>
      <c r="F62" s="2">
        <v>31384.799999999999</v>
      </c>
    </row>
    <row r="63" spans="1:6" hidden="1" x14ac:dyDescent="0.25">
      <c r="A63" s="1">
        <v>45078</v>
      </c>
      <c r="B63" t="s">
        <v>2</v>
      </c>
      <c r="C63" t="s">
        <v>8</v>
      </c>
      <c r="D63">
        <v>1000</v>
      </c>
      <c r="E63" s="3">
        <v>31.635000000000002</v>
      </c>
      <c r="F63" s="2">
        <v>31635</v>
      </c>
    </row>
    <row r="64" spans="1:6" hidden="1" x14ac:dyDescent="0.25">
      <c r="A64" s="1"/>
    </row>
    <row r="65" spans="1:6" x14ac:dyDescent="0.25">
      <c r="A65" s="1">
        <v>45078</v>
      </c>
      <c r="B65" t="s">
        <v>0</v>
      </c>
      <c r="C65" t="s">
        <v>8</v>
      </c>
      <c r="D65">
        <v>1000</v>
      </c>
      <c r="E65" s="3">
        <v>35.954999999999998</v>
      </c>
      <c r="F65" s="2">
        <v>35954.559999999998</v>
      </c>
    </row>
    <row r="66" spans="1:6" x14ac:dyDescent="0.25">
      <c r="A66" s="1">
        <v>45078</v>
      </c>
      <c r="B66" t="s">
        <v>0</v>
      </c>
      <c r="C66" t="s">
        <v>8</v>
      </c>
      <c r="D66">
        <v>1000</v>
      </c>
      <c r="E66" s="3">
        <v>36.1</v>
      </c>
      <c r="F66" s="2">
        <v>36099.56</v>
      </c>
    </row>
    <row r="67" spans="1:6" hidden="1" x14ac:dyDescent="0.25">
      <c r="A67" s="1"/>
    </row>
    <row r="68" spans="1:6" hidden="1" x14ac:dyDescent="0.25">
      <c r="A68" s="1">
        <v>45079</v>
      </c>
      <c r="B68" t="s">
        <v>2</v>
      </c>
      <c r="C68" t="s">
        <v>8</v>
      </c>
      <c r="D68">
        <v>2000</v>
      </c>
      <c r="E68" s="3">
        <v>31.049600000000002</v>
      </c>
      <c r="F68" s="2">
        <v>62099.199999999997</v>
      </c>
    </row>
    <row r="69" spans="1:6" hidden="1" x14ac:dyDescent="0.25">
      <c r="A69" s="1"/>
    </row>
    <row r="70" spans="1:6" x14ac:dyDescent="0.25">
      <c r="A70" s="1">
        <v>45082</v>
      </c>
      <c r="B70" t="s">
        <v>0</v>
      </c>
      <c r="C70" t="s">
        <v>8</v>
      </c>
      <c r="D70">
        <v>1500</v>
      </c>
      <c r="E70" s="3">
        <v>34.318800000000003</v>
      </c>
      <c r="F70" s="2">
        <v>51477.56</v>
      </c>
    </row>
    <row r="71" spans="1:6" hidden="1" x14ac:dyDescent="0.25">
      <c r="A71" s="1"/>
    </row>
    <row r="72" spans="1:6" x14ac:dyDescent="0.25">
      <c r="A72" s="1">
        <v>45084</v>
      </c>
      <c r="B72" t="s">
        <v>0</v>
      </c>
      <c r="C72" t="s">
        <v>8</v>
      </c>
      <c r="D72">
        <v>500</v>
      </c>
      <c r="E72" s="3">
        <v>36.56</v>
      </c>
      <c r="F72" s="2">
        <v>18279.78</v>
      </c>
    </row>
    <row r="73" spans="1:6" hidden="1" x14ac:dyDescent="0.25">
      <c r="A73" s="1"/>
    </row>
    <row r="74" spans="1:6" x14ac:dyDescent="0.25">
      <c r="A74" s="1">
        <v>45085</v>
      </c>
      <c r="B74" t="s">
        <v>0</v>
      </c>
      <c r="C74" t="s">
        <v>8</v>
      </c>
      <c r="D74">
        <v>500</v>
      </c>
      <c r="E74" s="3">
        <v>37.479999999999997</v>
      </c>
      <c r="F74" s="2">
        <v>18739.78</v>
      </c>
    </row>
    <row r="75" spans="1:6" hidden="1" x14ac:dyDescent="0.25">
      <c r="A75" s="1"/>
    </row>
    <row r="76" spans="1:6" hidden="1" x14ac:dyDescent="0.25">
      <c r="A76" s="1">
        <v>45090</v>
      </c>
      <c r="B76" t="s">
        <v>2</v>
      </c>
      <c r="C76" t="s">
        <v>8</v>
      </c>
      <c r="D76">
        <v>500</v>
      </c>
      <c r="E76" s="3">
        <v>40.880000000000003</v>
      </c>
      <c r="F76" s="2">
        <v>20440</v>
      </c>
    </row>
    <row r="77" spans="1:6" hidden="1" x14ac:dyDescent="0.25">
      <c r="A77" s="1"/>
    </row>
    <row r="78" spans="1:6" x14ac:dyDescent="0.25">
      <c r="A78" s="1">
        <v>45091</v>
      </c>
      <c r="B78" t="s">
        <v>0</v>
      </c>
      <c r="C78" t="s">
        <v>8</v>
      </c>
      <c r="D78">
        <v>146</v>
      </c>
      <c r="E78" s="3">
        <v>42.295000000000002</v>
      </c>
      <c r="F78" s="2">
        <v>6175</v>
      </c>
    </row>
    <row r="79" spans="1:6" x14ac:dyDescent="0.25">
      <c r="A79" s="1">
        <v>45091</v>
      </c>
      <c r="B79" t="s">
        <v>0</v>
      </c>
      <c r="C79" t="s">
        <v>8</v>
      </c>
      <c r="D79">
        <v>100</v>
      </c>
      <c r="E79" s="3">
        <v>42.28</v>
      </c>
      <c r="F79" s="2">
        <v>4227.95</v>
      </c>
    </row>
    <row r="80" spans="1:6" x14ac:dyDescent="0.25">
      <c r="A80" s="1">
        <v>45091</v>
      </c>
      <c r="B80" t="s">
        <v>0</v>
      </c>
      <c r="C80" t="s">
        <v>8</v>
      </c>
      <c r="D80">
        <v>54</v>
      </c>
      <c r="E80" s="3">
        <v>42.280099999999997</v>
      </c>
      <c r="F80" s="2">
        <v>2283.1</v>
      </c>
    </row>
    <row r="81" spans="1:6" hidden="1" x14ac:dyDescent="0.25">
      <c r="A81" s="1"/>
    </row>
    <row r="82" spans="1:6" hidden="1" x14ac:dyDescent="0.25">
      <c r="A82" s="1">
        <v>45197</v>
      </c>
      <c r="B82" t="s">
        <v>2</v>
      </c>
      <c r="C82" t="s">
        <v>8</v>
      </c>
      <c r="D82">
        <v>200</v>
      </c>
      <c r="E82" s="3">
        <v>24.02</v>
      </c>
      <c r="F82" s="2">
        <v>4804</v>
      </c>
    </row>
    <row r="83" spans="1:6" hidden="1" x14ac:dyDescent="0.25">
      <c r="A83" s="1">
        <v>45197</v>
      </c>
      <c r="B83" t="s">
        <v>2</v>
      </c>
      <c r="C83" t="s">
        <v>8</v>
      </c>
      <c r="D83">
        <v>400</v>
      </c>
      <c r="E83" s="3">
        <v>24.908000000000001</v>
      </c>
      <c r="F83" s="2">
        <v>9963.2000000000007</v>
      </c>
    </row>
    <row r="84" spans="1:6" hidden="1" x14ac:dyDescent="0.25">
      <c r="A84" s="1"/>
    </row>
    <row r="85" spans="1:6" x14ac:dyDescent="0.25">
      <c r="A85" s="1">
        <v>45250</v>
      </c>
      <c r="B85" t="s">
        <v>0</v>
      </c>
      <c r="C85" t="s">
        <v>8</v>
      </c>
      <c r="D85">
        <v>300</v>
      </c>
      <c r="E85" s="3">
        <v>31.01</v>
      </c>
      <c r="F85" s="2">
        <v>9302.8799999999992</v>
      </c>
    </row>
    <row r="86" spans="1:6" hidden="1" x14ac:dyDescent="0.25">
      <c r="A86" s="1"/>
    </row>
    <row r="87" spans="1:6" x14ac:dyDescent="0.25">
      <c r="A87" s="1">
        <v>45268</v>
      </c>
      <c r="B87" t="s">
        <v>0</v>
      </c>
      <c r="C87" t="s">
        <v>8</v>
      </c>
      <c r="D87">
        <v>200</v>
      </c>
      <c r="E87" s="3">
        <v>27.5077</v>
      </c>
      <c r="F87" s="2">
        <v>5501.46</v>
      </c>
    </row>
    <row r="88" spans="1:6" x14ac:dyDescent="0.25">
      <c r="A88" s="1">
        <v>45268</v>
      </c>
      <c r="B88" t="s">
        <v>0</v>
      </c>
      <c r="C88" t="s">
        <v>8</v>
      </c>
      <c r="D88">
        <v>200</v>
      </c>
      <c r="E88" s="3">
        <v>27.402699999999999</v>
      </c>
      <c r="F88" s="2">
        <v>5480.46</v>
      </c>
    </row>
    <row r="89" spans="1:6" hidden="1" x14ac:dyDescent="0.25">
      <c r="A89" s="1"/>
    </row>
    <row r="90" spans="1:6" x14ac:dyDescent="0.25">
      <c r="A90" s="1">
        <v>45272</v>
      </c>
      <c r="B90" t="s">
        <v>0</v>
      </c>
      <c r="C90" t="s">
        <v>8</v>
      </c>
      <c r="D90">
        <v>100</v>
      </c>
      <c r="E90" s="3">
        <v>27.371099999999998</v>
      </c>
      <c r="F90" s="2">
        <v>2737.07</v>
      </c>
    </row>
    <row r="91" spans="1:6" hidden="1" x14ac:dyDescent="0.25">
      <c r="A91" s="1">
        <v>45250</v>
      </c>
      <c r="B91" t="s">
        <v>2</v>
      </c>
      <c r="C91" t="s">
        <v>15</v>
      </c>
      <c r="D91">
        <v>91</v>
      </c>
      <c r="E91" s="3">
        <v>6.9850000000000003</v>
      </c>
      <c r="F91" s="2">
        <v>635.64</v>
      </c>
    </row>
    <row r="92" spans="1:6" hidden="1" x14ac:dyDescent="0.25">
      <c r="A92" s="1">
        <v>45250</v>
      </c>
      <c r="B92" t="s">
        <v>2</v>
      </c>
      <c r="C92" t="s">
        <v>15</v>
      </c>
      <c r="D92">
        <v>49</v>
      </c>
      <c r="E92" s="3">
        <v>7</v>
      </c>
      <c r="F92" s="2">
        <v>343</v>
      </c>
    </row>
    <row r="93" spans="1:6" hidden="1" x14ac:dyDescent="0.25">
      <c r="A93" s="1">
        <v>45250</v>
      </c>
      <c r="B93" t="s">
        <v>2</v>
      </c>
      <c r="C93" t="s">
        <v>15</v>
      </c>
      <c r="D93">
        <v>600</v>
      </c>
      <c r="E93" s="3">
        <v>7.0002000000000004</v>
      </c>
      <c r="F93" s="2">
        <v>4200.12</v>
      </c>
    </row>
    <row r="94" spans="1:6" hidden="1" x14ac:dyDescent="0.25">
      <c r="A94" s="1">
        <v>45250</v>
      </c>
      <c r="B94" t="s">
        <v>2</v>
      </c>
      <c r="C94" t="s">
        <v>15</v>
      </c>
      <c r="D94">
        <v>600</v>
      </c>
      <c r="E94" s="3">
        <v>7</v>
      </c>
      <c r="F94" s="2">
        <v>4200</v>
      </c>
    </row>
    <row r="95" spans="1:6" hidden="1" x14ac:dyDescent="0.25">
      <c r="A95" s="1">
        <v>45259</v>
      </c>
      <c r="B95" t="s">
        <v>2</v>
      </c>
      <c r="C95" t="s">
        <v>15</v>
      </c>
      <c r="D95">
        <v>350</v>
      </c>
      <c r="E95" s="3">
        <v>3.2250000000000001</v>
      </c>
      <c r="F95" s="2">
        <v>1128.75</v>
      </c>
    </row>
    <row r="96" spans="1:6" x14ac:dyDescent="0.25">
      <c r="A96" s="1">
        <v>45272</v>
      </c>
      <c r="B96" t="s">
        <v>0</v>
      </c>
      <c r="C96" t="s">
        <v>15</v>
      </c>
      <c r="D96">
        <v>500</v>
      </c>
      <c r="E96" s="3">
        <v>2.1821999999999999</v>
      </c>
      <c r="F96" s="2">
        <v>1091.02</v>
      </c>
    </row>
    <row r="97" spans="1:6" x14ac:dyDescent="0.25">
      <c r="A97" s="1">
        <v>45272</v>
      </c>
      <c r="B97" t="s">
        <v>0</v>
      </c>
      <c r="C97" t="s">
        <v>15</v>
      </c>
      <c r="D97">
        <v>500</v>
      </c>
      <c r="E97" s="3">
        <v>2.1501000000000001</v>
      </c>
      <c r="F97" s="2">
        <v>1074.97</v>
      </c>
    </row>
    <row r="98" spans="1:6" x14ac:dyDescent="0.25">
      <c r="A98" s="1">
        <v>45278</v>
      </c>
      <c r="B98" t="s">
        <v>0</v>
      </c>
      <c r="C98" t="s">
        <v>15</v>
      </c>
      <c r="D98">
        <v>390</v>
      </c>
      <c r="E98" s="3">
        <v>2.1901000000000002</v>
      </c>
      <c r="F98" s="2">
        <v>854.07</v>
      </c>
    </row>
    <row r="99" spans="1:6" x14ac:dyDescent="0.25">
      <c r="A99" s="1">
        <v>45278</v>
      </c>
      <c r="B99" t="s">
        <v>0</v>
      </c>
      <c r="C99" t="s">
        <v>15</v>
      </c>
      <c r="D99">
        <v>300</v>
      </c>
      <c r="E99" s="3">
        <v>2.2000000000000002</v>
      </c>
      <c r="F99" s="2">
        <v>659.95</v>
      </c>
    </row>
    <row r="100" spans="1:6" hidden="1" x14ac:dyDescent="0.25">
      <c r="A100" s="1"/>
    </row>
    <row r="101" spans="1:6" hidden="1" x14ac:dyDescent="0.25">
      <c r="A101" s="1"/>
    </row>
    <row r="102" spans="1:6" hidden="1" x14ac:dyDescent="0.25">
      <c r="A102" s="1">
        <v>44999</v>
      </c>
      <c r="B102" t="s">
        <v>2</v>
      </c>
      <c r="C102" t="s">
        <v>12</v>
      </c>
      <c r="D102">
        <v>500</v>
      </c>
      <c r="E102" s="3">
        <v>42.244999999999997</v>
      </c>
      <c r="F102" s="2">
        <v>21122.5</v>
      </c>
    </row>
    <row r="103" spans="1:6" hidden="1" x14ac:dyDescent="0.25">
      <c r="A103" s="1">
        <v>44999</v>
      </c>
      <c r="B103" t="s">
        <v>2</v>
      </c>
      <c r="C103" t="s">
        <v>12</v>
      </c>
      <c r="D103">
        <v>1000</v>
      </c>
      <c r="E103" s="3">
        <v>42.25</v>
      </c>
      <c r="F103" s="2">
        <v>42250</v>
      </c>
    </row>
    <row r="104" spans="1:6" hidden="1" x14ac:dyDescent="0.25">
      <c r="A104" s="1">
        <v>44999</v>
      </c>
      <c r="B104" t="s">
        <v>2</v>
      </c>
      <c r="C104" t="s">
        <v>12</v>
      </c>
      <c r="D104">
        <v>500</v>
      </c>
      <c r="E104" s="3">
        <v>43.392800000000001</v>
      </c>
      <c r="F104" s="2">
        <v>21696.400000000001</v>
      </c>
    </row>
    <row r="105" spans="1:6" hidden="1" x14ac:dyDescent="0.25">
      <c r="A105" s="1">
        <v>45000</v>
      </c>
      <c r="B105" t="s">
        <v>2</v>
      </c>
      <c r="C105" t="s">
        <v>12</v>
      </c>
      <c r="D105">
        <v>1000</v>
      </c>
      <c r="E105" s="3">
        <v>40.397100000000002</v>
      </c>
      <c r="F105" s="2">
        <v>40397.1</v>
      </c>
    </row>
    <row r="106" spans="1:6" hidden="1" x14ac:dyDescent="0.25">
      <c r="A106" s="1">
        <v>45008</v>
      </c>
      <c r="B106" t="s">
        <v>2</v>
      </c>
      <c r="C106" t="s">
        <v>12</v>
      </c>
      <c r="D106">
        <v>400</v>
      </c>
      <c r="E106" s="3">
        <v>38.883499999999998</v>
      </c>
      <c r="F106" s="2">
        <v>15553.4</v>
      </c>
    </row>
    <row r="107" spans="1:6" x14ac:dyDescent="0.25">
      <c r="A107" s="1">
        <v>45020</v>
      </c>
      <c r="B107" t="s">
        <v>0</v>
      </c>
      <c r="C107" t="s">
        <v>12</v>
      </c>
      <c r="D107">
        <v>100</v>
      </c>
      <c r="E107" s="3">
        <v>41.634999999999998</v>
      </c>
      <c r="F107" s="2">
        <v>4163.45</v>
      </c>
    </row>
    <row r="108" spans="1:6" x14ac:dyDescent="0.25">
      <c r="A108" s="1">
        <v>45020</v>
      </c>
      <c r="B108" t="s">
        <v>0</v>
      </c>
      <c r="C108" t="s">
        <v>12</v>
      </c>
      <c r="D108">
        <v>3</v>
      </c>
      <c r="E108" s="3">
        <v>41.63</v>
      </c>
      <c r="F108" s="2">
        <v>124.88</v>
      </c>
    </row>
    <row r="109" spans="1:6" x14ac:dyDescent="0.25">
      <c r="A109" s="1">
        <v>45020</v>
      </c>
      <c r="B109" t="s">
        <v>0</v>
      </c>
      <c r="C109" t="s">
        <v>12</v>
      </c>
      <c r="D109">
        <v>897</v>
      </c>
      <c r="E109" s="3">
        <v>41.623699999999999</v>
      </c>
      <c r="F109" s="2">
        <v>37336.03</v>
      </c>
    </row>
    <row r="110" spans="1:6" x14ac:dyDescent="0.25">
      <c r="A110" s="1">
        <v>45022</v>
      </c>
      <c r="B110" t="s">
        <v>0</v>
      </c>
      <c r="C110" t="s">
        <v>12</v>
      </c>
      <c r="D110">
        <v>1000</v>
      </c>
      <c r="E110" s="3">
        <v>42.24</v>
      </c>
      <c r="F110" s="2">
        <v>42239.51</v>
      </c>
    </row>
    <row r="111" spans="1:6" x14ac:dyDescent="0.25">
      <c r="A111" s="1">
        <v>45037</v>
      </c>
      <c r="B111" t="s">
        <v>0</v>
      </c>
      <c r="C111" t="s">
        <v>12</v>
      </c>
      <c r="D111">
        <v>310</v>
      </c>
      <c r="E111" s="3">
        <v>44.384500000000003</v>
      </c>
      <c r="F111" s="2">
        <v>13759.04</v>
      </c>
    </row>
    <row r="112" spans="1:6" x14ac:dyDescent="0.25">
      <c r="A112" s="1">
        <v>45037</v>
      </c>
      <c r="B112" t="s">
        <v>0</v>
      </c>
      <c r="C112" t="s">
        <v>12</v>
      </c>
      <c r="D112">
        <v>90</v>
      </c>
      <c r="E112" s="3">
        <v>44.380099999999999</v>
      </c>
      <c r="F112" s="2">
        <v>3994.16</v>
      </c>
    </row>
    <row r="113" spans="1:6" x14ac:dyDescent="0.25">
      <c r="A113" s="1">
        <v>45037</v>
      </c>
      <c r="B113" t="s">
        <v>0</v>
      </c>
      <c r="C113" t="s">
        <v>12</v>
      </c>
      <c r="D113">
        <v>500</v>
      </c>
      <c r="E113" s="3">
        <v>44.265300000000003</v>
      </c>
      <c r="F113" s="2">
        <v>22132.400000000001</v>
      </c>
    </row>
    <row r="114" spans="1:6" x14ac:dyDescent="0.25">
      <c r="A114" s="1">
        <v>45041</v>
      </c>
      <c r="B114" t="s">
        <v>0</v>
      </c>
      <c r="C114" t="s">
        <v>12</v>
      </c>
      <c r="D114">
        <v>500</v>
      </c>
      <c r="E114" s="3">
        <v>43.401200000000003</v>
      </c>
      <c r="F114" s="2">
        <v>21700.35</v>
      </c>
    </row>
    <row r="115" spans="1:6" hidden="1" x14ac:dyDescent="0.25">
      <c r="A115" s="1">
        <v>45229</v>
      </c>
      <c r="B115" t="s">
        <v>2</v>
      </c>
      <c r="C115" t="s">
        <v>12</v>
      </c>
      <c r="D115">
        <v>200</v>
      </c>
      <c r="E115" s="3">
        <v>31.33</v>
      </c>
      <c r="F115" s="2">
        <v>6266</v>
      </c>
    </row>
    <row r="116" spans="1:6" hidden="1" x14ac:dyDescent="0.25">
      <c r="A116" s="1">
        <v>45229</v>
      </c>
      <c r="B116" t="s">
        <v>2</v>
      </c>
      <c r="C116" t="s">
        <v>12</v>
      </c>
      <c r="D116">
        <v>100</v>
      </c>
      <c r="E116" s="3">
        <v>31.475000000000001</v>
      </c>
      <c r="F116" s="2">
        <v>3147.5</v>
      </c>
    </row>
    <row r="117" spans="1:6" x14ac:dyDescent="0.25">
      <c r="A117" s="1">
        <v>45257</v>
      </c>
      <c r="B117" t="s">
        <v>0</v>
      </c>
      <c r="C117" t="s">
        <v>12</v>
      </c>
      <c r="D117">
        <v>200</v>
      </c>
      <c r="E117" s="3">
        <v>37</v>
      </c>
      <c r="F117" s="2">
        <v>7399.91</v>
      </c>
    </row>
    <row r="118" spans="1:6" x14ac:dyDescent="0.25">
      <c r="A118" s="1">
        <v>45258</v>
      </c>
      <c r="B118" t="s">
        <v>0</v>
      </c>
      <c r="C118" t="s">
        <v>12</v>
      </c>
      <c r="D118">
        <v>100</v>
      </c>
      <c r="E118" s="3">
        <v>36.69</v>
      </c>
      <c r="F118" s="2">
        <v>3668.96</v>
      </c>
    </row>
    <row r="119" spans="1:6" hidden="1" x14ac:dyDescent="0.25">
      <c r="A119" s="1"/>
    </row>
    <row r="120" spans="1:6" hidden="1" x14ac:dyDescent="0.25">
      <c r="A120" s="1"/>
    </row>
    <row r="121" spans="1:6" hidden="1" x14ac:dyDescent="0.25">
      <c r="A121" s="1"/>
    </row>
    <row r="122" spans="1:6" hidden="1" x14ac:dyDescent="0.25">
      <c r="A122" s="1">
        <v>44946</v>
      </c>
      <c r="B122" t="s">
        <v>2</v>
      </c>
      <c r="C122" t="s">
        <v>5</v>
      </c>
      <c r="D122">
        <v>1000</v>
      </c>
      <c r="E122" s="3">
        <v>5.625</v>
      </c>
      <c r="F122" s="2">
        <v>5625</v>
      </c>
    </row>
    <row r="123" spans="1:6" hidden="1" x14ac:dyDescent="0.25">
      <c r="A123" s="1"/>
    </row>
    <row r="124" spans="1:6" hidden="1" x14ac:dyDescent="0.25">
      <c r="A124" s="1">
        <v>44949</v>
      </c>
      <c r="B124" t="s">
        <v>2</v>
      </c>
      <c r="C124" t="s">
        <v>5</v>
      </c>
      <c r="D124">
        <v>1000</v>
      </c>
      <c r="E124" s="3">
        <v>5.7880000000000003</v>
      </c>
      <c r="F124" s="2">
        <v>5788</v>
      </c>
    </row>
    <row r="125" spans="1:6" hidden="1" x14ac:dyDescent="0.25">
      <c r="A125" s="1"/>
    </row>
    <row r="126" spans="1:6" hidden="1" x14ac:dyDescent="0.25">
      <c r="A126" s="1">
        <v>44953</v>
      </c>
      <c r="B126" t="s">
        <v>2</v>
      </c>
      <c r="C126" t="s">
        <v>5</v>
      </c>
      <c r="D126">
        <v>2000</v>
      </c>
      <c r="E126" s="3">
        <v>5.2393999999999998</v>
      </c>
      <c r="F126" s="2">
        <v>10478.799999999999</v>
      </c>
    </row>
    <row r="127" spans="1:6" hidden="1" x14ac:dyDescent="0.25">
      <c r="A127" s="1"/>
    </row>
    <row r="128" spans="1:6" hidden="1" x14ac:dyDescent="0.25">
      <c r="A128" s="1"/>
    </row>
    <row r="129" spans="1:6" hidden="1" x14ac:dyDescent="0.25">
      <c r="A129" s="1">
        <v>44967</v>
      </c>
      <c r="B129" t="s">
        <v>2</v>
      </c>
      <c r="C129" t="s">
        <v>5</v>
      </c>
      <c r="D129">
        <v>2000</v>
      </c>
      <c r="E129" s="3">
        <v>4.7450000000000001</v>
      </c>
      <c r="F129" s="2">
        <v>9490</v>
      </c>
    </row>
    <row r="130" spans="1:6" hidden="1" x14ac:dyDescent="0.25">
      <c r="A130" s="1">
        <v>44967</v>
      </c>
      <c r="B130" t="s">
        <v>2</v>
      </c>
      <c r="C130" t="s">
        <v>5</v>
      </c>
      <c r="D130">
        <v>1000</v>
      </c>
      <c r="E130" s="3">
        <v>4.78</v>
      </c>
      <c r="F130" s="2">
        <v>4780</v>
      </c>
    </row>
    <row r="131" spans="1:6" hidden="1" x14ac:dyDescent="0.25">
      <c r="A131" s="1"/>
    </row>
    <row r="132" spans="1:6" hidden="1" x14ac:dyDescent="0.25">
      <c r="A132" s="1">
        <v>44970</v>
      </c>
      <c r="B132" t="s">
        <v>2</v>
      </c>
      <c r="C132" t="s">
        <v>5</v>
      </c>
      <c r="D132">
        <v>3000</v>
      </c>
      <c r="E132" s="3">
        <v>4.7295999999999996</v>
      </c>
      <c r="F132" s="2">
        <v>14188.8</v>
      </c>
    </row>
    <row r="133" spans="1:6" hidden="1" x14ac:dyDescent="0.25">
      <c r="A133" s="1">
        <v>44970</v>
      </c>
      <c r="B133" t="s">
        <v>2</v>
      </c>
      <c r="C133" t="s">
        <v>5</v>
      </c>
      <c r="D133">
        <v>1500</v>
      </c>
      <c r="E133" s="3">
        <v>4.7183000000000002</v>
      </c>
      <c r="F133" s="2">
        <v>7077.45</v>
      </c>
    </row>
    <row r="134" spans="1:6" hidden="1" x14ac:dyDescent="0.25">
      <c r="A134" s="1">
        <v>44970</v>
      </c>
      <c r="B134" t="s">
        <v>2</v>
      </c>
      <c r="C134" t="s">
        <v>5</v>
      </c>
      <c r="D134">
        <v>300</v>
      </c>
      <c r="E134" s="3">
        <v>4.7167000000000003</v>
      </c>
      <c r="F134" s="2">
        <v>1415.01</v>
      </c>
    </row>
    <row r="135" spans="1:6" hidden="1" x14ac:dyDescent="0.25">
      <c r="A135" s="1">
        <v>44970</v>
      </c>
      <c r="B135" t="s">
        <v>2</v>
      </c>
      <c r="C135" t="s">
        <v>5</v>
      </c>
      <c r="D135">
        <v>2000</v>
      </c>
      <c r="E135" s="3">
        <v>4.71</v>
      </c>
      <c r="F135" s="2">
        <v>9420</v>
      </c>
    </row>
    <row r="136" spans="1:6" hidden="1" x14ac:dyDescent="0.25">
      <c r="A136" s="1">
        <v>44972</v>
      </c>
      <c r="B136" t="s">
        <v>2</v>
      </c>
      <c r="C136" t="s">
        <v>5</v>
      </c>
      <c r="D136">
        <v>4000</v>
      </c>
      <c r="E136" s="3">
        <v>4.7801</v>
      </c>
      <c r="F136" s="2">
        <v>19120.400000000001</v>
      </c>
    </row>
    <row r="137" spans="1:6" hidden="1" x14ac:dyDescent="0.25">
      <c r="A137" s="1">
        <v>44988</v>
      </c>
      <c r="B137" t="s">
        <v>2</v>
      </c>
      <c r="C137" t="s">
        <v>5</v>
      </c>
      <c r="D137">
        <v>5000</v>
      </c>
      <c r="E137" s="3">
        <v>6.5891000000000002</v>
      </c>
      <c r="F137" s="2">
        <v>32945.5</v>
      </c>
    </row>
    <row r="138" spans="1:6" hidden="1" x14ac:dyDescent="0.25">
      <c r="A138" s="1">
        <v>44988</v>
      </c>
      <c r="B138" t="s">
        <v>2</v>
      </c>
      <c r="C138" t="s">
        <v>5</v>
      </c>
      <c r="D138">
        <v>1000</v>
      </c>
      <c r="E138" s="3">
        <v>6.4850000000000003</v>
      </c>
      <c r="F138" s="2">
        <v>6485</v>
      </c>
    </row>
    <row r="139" spans="1:6" hidden="1" x14ac:dyDescent="0.25">
      <c r="A139" s="1">
        <v>44992</v>
      </c>
      <c r="B139" t="s">
        <v>2</v>
      </c>
      <c r="C139" t="s">
        <v>5</v>
      </c>
      <c r="D139">
        <v>2900</v>
      </c>
      <c r="E139" s="3">
        <v>6.1490999999999998</v>
      </c>
      <c r="F139" s="2">
        <v>17832.39</v>
      </c>
    </row>
    <row r="140" spans="1:6" hidden="1" x14ac:dyDescent="0.25">
      <c r="A140" s="1">
        <v>44992</v>
      </c>
      <c r="B140" t="s">
        <v>2</v>
      </c>
      <c r="C140" t="s">
        <v>5</v>
      </c>
      <c r="D140">
        <v>100</v>
      </c>
      <c r="E140" s="3">
        <v>6.1449999999999996</v>
      </c>
      <c r="F140" s="2">
        <v>614.5</v>
      </c>
    </row>
    <row r="141" spans="1:6" hidden="1" x14ac:dyDescent="0.25">
      <c r="A141" s="1">
        <v>45001</v>
      </c>
      <c r="B141" t="s">
        <v>2</v>
      </c>
      <c r="C141" t="s">
        <v>5</v>
      </c>
      <c r="D141">
        <v>1000</v>
      </c>
      <c r="E141" s="3">
        <v>4.2949999999999999</v>
      </c>
      <c r="F141" s="2">
        <v>4295</v>
      </c>
    </row>
    <row r="142" spans="1:6" hidden="1" x14ac:dyDescent="0.25">
      <c r="A142" s="1">
        <v>45001</v>
      </c>
      <c r="B142" t="s">
        <v>2</v>
      </c>
      <c r="C142" t="s">
        <v>5</v>
      </c>
      <c r="D142">
        <v>2000</v>
      </c>
      <c r="E142" s="3">
        <v>4.3074000000000003</v>
      </c>
      <c r="F142" s="2">
        <v>8614.7999999999993</v>
      </c>
    </row>
    <row r="143" spans="1:6" hidden="1" x14ac:dyDescent="0.25">
      <c r="A143" s="1">
        <v>45002</v>
      </c>
      <c r="B143" t="s">
        <v>2</v>
      </c>
      <c r="C143" t="s">
        <v>5</v>
      </c>
      <c r="D143">
        <v>1000</v>
      </c>
      <c r="E143" s="3">
        <v>4.29</v>
      </c>
      <c r="F143" s="2">
        <v>4290</v>
      </c>
    </row>
    <row r="144" spans="1:6" hidden="1" x14ac:dyDescent="0.25">
      <c r="A144" s="1">
        <v>45002</v>
      </c>
      <c r="B144" t="s">
        <v>2</v>
      </c>
      <c r="C144" t="s">
        <v>5</v>
      </c>
      <c r="D144">
        <v>1000</v>
      </c>
      <c r="E144" s="3">
        <v>4.2249999999999996</v>
      </c>
      <c r="F144" s="2">
        <v>4225</v>
      </c>
    </row>
    <row r="145" spans="1:6" hidden="1" x14ac:dyDescent="0.25">
      <c r="A145" s="1">
        <v>45006</v>
      </c>
      <c r="B145" t="s">
        <v>2</v>
      </c>
      <c r="C145" t="s">
        <v>5</v>
      </c>
      <c r="D145">
        <v>2000</v>
      </c>
      <c r="E145" s="3">
        <v>4.42</v>
      </c>
      <c r="F145" s="2">
        <v>8840</v>
      </c>
    </row>
    <row r="146" spans="1:6" hidden="1" x14ac:dyDescent="0.25">
      <c r="A146" s="1">
        <v>45037</v>
      </c>
      <c r="B146" t="s">
        <v>2</v>
      </c>
      <c r="C146" t="s">
        <v>5</v>
      </c>
      <c r="D146">
        <v>400</v>
      </c>
      <c r="E146" s="3">
        <v>5.01</v>
      </c>
      <c r="F146" s="2">
        <v>2004</v>
      </c>
    </row>
    <row r="147" spans="1:6" hidden="1" x14ac:dyDescent="0.25">
      <c r="A147" s="1">
        <v>45043</v>
      </c>
      <c r="B147" t="s">
        <v>2</v>
      </c>
      <c r="C147" t="s">
        <v>5</v>
      </c>
      <c r="D147">
        <v>700</v>
      </c>
      <c r="E147" s="3">
        <v>5.4450000000000003</v>
      </c>
      <c r="F147" s="2">
        <v>3811.5</v>
      </c>
    </row>
    <row r="148" spans="1:6" hidden="1" x14ac:dyDescent="0.25">
      <c r="A148" s="1">
        <v>45063</v>
      </c>
      <c r="B148" t="s">
        <v>2</v>
      </c>
      <c r="C148" t="s">
        <v>5</v>
      </c>
      <c r="D148">
        <v>1000</v>
      </c>
      <c r="E148" s="3">
        <v>5.0090000000000003</v>
      </c>
      <c r="F148" s="2">
        <v>5009</v>
      </c>
    </row>
    <row r="149" spans="1:6" hidden="1" x14ac:dyDescent="0.25">
      <c r="A149" s="1"/>
    </row>
    <row r="150" spans="1:6" hidden="1" x14ac:dyDescent="0.25">
      <c r="A150" s="1"/>
    </row>
    <row r="151" spans="1:6" hidden="1" x14ac:dyDescent="0.25">
      <c r="A151" s="1"/>
    </row>
    <row r="152" spans="1:6" x14ac:dyDescent="0.25">
      <c r="A152" s="1">
        <v>44953</v>
      </c>
      <c r="B152" t="s">
        <v>0</v>
      </c>
      <c r="C152" t="s">
        <v>5</v>
      </c>
      <c r="D152">
        <v>1000</v>
      </c>
      <c r="E152" s="3">
        <v>5.5124000000000004</v>
      </c>
      <c r="F152" s="2">
        <v>5512.12</v>
      </c>
    </row>
    <row r="153" spans="1:6" hidden="1" x14ac:dyDescent="0.25">
      <c r="A153" s="1"/>
    </row>
    <row r="154" spans="1:6" x14ac:dyDescent="0.25">
      <c r="A154" s="1">
        <v>44960</v>
      </c>
      <c r="B154" t="s">
        <v>0</v>
      </c>
      <c r="C154" t="s">
        <v>5</v>
      </c>
      <c r="D154">
        <v>900</v>
      </c>
      <c r="E154" s="3">
        <v>6.6801000000000004</v>
      </c>
      <c r="F154" s="2">
        <v>6011.82</v>
      </c>
    </row>
    <row r="155" spans="1:6" x14ac:dyDescent="0.25">
      <c r="A155" s="1">
        <v>44960</v>
      </c>
      <c r="B155" t="s">
        <v>0</v>
      </c>
      <c r="C155" t="s">
        <v>5</v>
      </c>
      <c r="D155">
        <v>100</v>
      </c>
      <c r="E155" s="3">
        <v>6.6849999999999996</v>
      </c>
      <c r="F155" s="2">
        <v>668.47</v>
      </c>
    </row>
    <row r="156" spans="1:6" x14ac:dyDescent="0.25">
      <c r="A156" s="1">
        <v>44960</v>
      </c>
      <c r="B156" t="s">
        <v>0</v>
      </c>
      <c r="C156" t="s">
        <v>5</v>
      </c>
      <c r="D156">
        <v>1000</v>
      </c>
      <c r="E156" s="3">
        <v>6.2549999999999999</v>
      </c>
      <c r="F156" s="2">
        <v>6254.7</v>
      </c>
    </row>
    <row r="157" spans="1:6" x14ac:dyDescent="0.25">
      <c r="A157" s="1">
        <v>44960</v>
      </c>
      <c r="B157" t="s">
        <v>0</v>
      </c>
      <c r="C157" t="s">
        <v>5</v>
      </c>
      <c r="D157">
        <v>1000</v>
      </c>
      <c r="E157" s="3">
        <v>6.1901000000000002</v>
      </c>
      <c r="F157" s="2">
        <v>6189.8</v>
      </c>
    </row>
    <row r="158" spans="1:6" hidden="1" x14ac:dyDescent="0.25">
      <c r="A158" s="1"/>
    </row>
    <row r="159" spans="1:6" x14ac:dyDescent="0.25">
      <c r="A159" s="1">
        <v>44978</v>
      </c>
      <c r="B159" t="s">
        <v>0</v>
      </c>
      <c r="C159" t="s">
        <v>5</v>
      </c>
      <c r="D159">
        <v>3000</v>
      </c>
      <c r="E159" s="3">
        <v>5.8550000000000004</v>
      </c>
      <c r="F159" s="2">
        <v>17564.150000000001</v>
      </c>
    </row>
    <row r="160" spans="1:6" x14ac:dyDescent="0.25">
      <c r="A160" s="1">
        <v>44979</v>
      </c>
      <c r="B160" t="s">
        <v>0</v>
      </c>
      <c r="C160" t="s">
        <v>5</v>
      </c>
      <c r="D160">
        <v>6000</v>
      </c>
      <c r="E160" s="3">
        <v>6.6150000000000002</v>
      </c>
      <c r="F160" s="2">
        <v>39688.22</v>
      </c>
    </row>
    <row r="161" spans="1:6" x14ac:dyDescent="0.25">
      <c r="A161" s="1">
        <v>44984</v>
      </c>
      <c r="B161" t="s">
        <v>0</v>
      </c>
      <c r="C161" t="s">
        <v>5</v>
      </c>
      <c r="D161">
        <v>3000</v>
      </c>
      <c r="E161" s="3">
        <v>6.7408000000000001</v>
      </c>
      <c r="F161" s="2">
        <v>20221.79</v>
      </c>
    </row>
    <row r="162" spans="1:6" x14ac:dyDescent="0.25">
      <c r="A162" s="1">
        <v>44984</v>
      </c>
      <c r="B162" t="s">
        <v>0</v>
      </c>
      <c r="C162" t="s">
        <v>5</v>
      </c>
      <c r="D162">
        <v>1850</v>
      </c>
      <c r="E162" s="3">
        <v>7.585</v>
      </c>
      <c r="F162" s="2">
        <v>14031.86</v>
      </c>
    </row>
    <row r="163" spans="1:6" x14ac:dyDescent="0.25">
      <c r="A163" s="1">
        <v>44984</v>
      </c>
      <c r="B163" t="s">
        <v>0</v>
      </c>
      <c r="C163" t="s">
        <v>5</v>
      </c>
      <c r="D163">
        <v>1000</v>
      </c>
      <c r="E163" s="3">
        <v>7.8159999999999998</v>
      </c>
      <c r="F163" s="2">
        <v>7815.78</v>
      </c>
    </row>
    <row r="164" spans="1:6" x14ac:dyDescent="0.25">
      <c r="A164" s="1">
        <v>44988</v>
      </c>
      <c r="B164" t="s">
        <v>0</v>
      </c>
      <c r="C164" t="s">
        <v>5</v>
      </c>
      <c r="D164">
        <v>3000</v>
      </c>
      <c r="E164" s="3">
        <v>6.5513000000000003</v>
      </c>
      <c r="F164" s="2">
        <v>19653.3</v>
      </c>
    </row>
    <row r="165" spans="1:6" x14ac:dyDescent="0.25">
      <c r="A165" s="1">
        <v>44993</v>
      </c>
      <c r="B165" t="s">
        <v>0</v>
      </c>
      <c r="C165" t="s">
        <v>5</v>
      </c>
      <c r="D165">
        <v>500</v>
      </c>
      <c r="E165" s="3">
        <v>5.8449999999999998</v>
      </c>
      <c r="F165" s="2">
        <v>2922.4</v>
      </c>
    </row>
    <row r="166" spans="1:6" x14ac:dyDescent="0.25">
      <c r="A166" s="1">
        <v>44993</v>
      </c>
      <c r="B166" t="s">
        <v>0</v>
      </c>
      <c r="C166" t="s">
        <v>5</v>
      </c>
      <c r="D166">
        <v>3000</v>
      </c>
      <c r="E166" s="3">
        <v>5.9450000000000003</v>
      </c>
      <c r="F166" s="2">
        <v>17834.41</v>
      </c>
    </row>
    <row r="167" spans="1:6" x14ac:dyDescent="0.25">
      <c r="A167" s="1">
        <v>44993</v>
      </c>
      <c r="B167" t="s">
        <v>0</v>
      </c>
      <c r="C167" t="s">
        <v>5</v>
      </c>
      <c r="D167">
        <v>2000</v>
      </c>
      <c r="E167" s="3">
        <v>5.7549999999999999</v>
      </c>
      <c r="F167" s="2">
        <v>11509.61</v>
      </c>
    </row>
    <row r="168" spans="1:6" x14ac:dyDescent="0.25">
      <c r="A168" s="1">
        <v>44993</v>
      </c>
      <c r="B168" t="s">
        <v>0</v>
      </c>
      <c r="C168" t="s">
        <v>5</v>
      </c>
      <c r="D168">
        <v>500</v>
      </c>
      <c r="E168" s="3">
        <v>5.72</v>
      </c>
      <c r="F168" s="2">
        <v>2859.9</v>
      </c>
    </row>
    <row r="169" spans="1:6" x14ac:dyDescent="0.25">
      <c r="A169" s="1">
        <v>45022</v>
      </c>
      <c r="B169" t="s">
        <v>0</v>
      </c>
      <c r="C169" t="s">
        <v>5</v>
      </c>
      <c r="D169">
        <v>2000</v>
      </c>
      <c r="E169" s="3">
        <v>4.915</v>
      </c>
      <c r="F169" s="2">
        <v>9829.6299999999992</v>
      </c>
    </row>
    <row r="170" spans="1:6" x14ac:dyDescent="0.25">
      <c r="A170" s="1">
        <v>45036</v>
      </c>
      <c r="B170" t="s">
        <v>0</v>
      </c>
      <c r="C170" t="s">
        <v>5</v>
      </c>
      <c r="D170">
        <v>3000</v>
      </c>
      <c r="E170" s="3">
        <v>4.9893999999999998</v>
      </c>
      <c r="F170" s="2">
        <v>14967.64</v>
      </c>
    </row>
    <row r="171" spans="1:6" x14ac:dyDescent="0.25">
      <c r="A171" s="1">
        <v>45036</v>
      </c>
      <c r="B171" t="s">
        <v>0</v>
      </c>
      <c r="C171" t="s">
        <v>5</v>
      </c>
      <c r="D171">
        <v>190</v>
      </c>
      <c r="E171" s="3">
        <v>4.97</v>
      </c>
      <c r="F171" s="2">
        <v>944.26</v>
      </c>
    </row>
    <row r="172" spans="1:6" x14ac:dyDescent="0.25">
      <c r="A172" s="1">
        <v>45036</v>
      </c>
      <c r="B172" t="s">
        <v>0</v>
      </c>
      <c r="C172" t="s">
        <v>5</v>
      </c>
      <c r="D172">
        <v>1000</v>
      </c>
      <c r="E172" s="3">
        <v>4.9550000000000001</v>
      </c>
      <c r="F172" s="2">
        <v>4954.8100000000004</v>
      </c>
    </row>
    <row r="173" spans="1:6" x14ac:dyDescent="0.25">
      <c r="A173" s="1">
        <v>45036</v>
      </c>
      <c r="B173" t="s">
        <v>0</v>
      </c>
      <c r="C173" t="s">
        <v>5</v>
      </c>
      <c r="D173">
        <v>810</v>
      </c>
      <c r="E173" s="3">
        <v>4.9450000000000003</v>
      </c>
      <c r="F173" s="2">
        <v>4005.29</v>
      </c>
    </row>
    <row r="174" spans="1:6" x14ac:dyDescent="0.25">
      <c r="A174" s="1">
        <v>45076</v>
      </c>
      <c r="B174" t="s">
        <v>0</v>
      </c>
      <c r="C174" t="s">
        <v>5</v>
      </c>
      <c r="D174">
        <v>1000</v>
      </c>
      <c r="E174" s="3">
        <v>4.5827999999999998</v>
      </c>
      <c r="F174" s="2">
        <v>4582.6099999999997</v>
      </c>
    </row>
    <row r="175" spans="1:6" x14ac:dyDescent="0.25">
      <c r="A175" s="1">
        <v>45079</v>
      </c>
      <c r="B175" t="s">
        <v>0</v>
      </c>
      <c r="C175" t="s">
        <v>5</v>
      </c>
      <c r="D175">
        <v>1100</v>
      </c>
      <c r="E175" s="3">
        <v>4.54</v>
      </c>
      <c r="F175" s="2">
        <v>4993.8</v>
      </c>
    </row>
    <row r="176" spans="1:6" hidden="1" x14ac:dyDescent="0.25">
      <c r="A176" s="1"/>
    </row>
    <row r="177" spans="1:6" hidden="1" x14ac:dyDescent="0.25">
      <c r="A177" s="1"/>
    </row>
    <row r="178" spans="1:6" hidden="1" x14ac:dyDescent="0.25">
      <c r="A178" s="1"/>
    </row>
    <row r="179" spans="1:6" hidden="1" x14ac:dyDescent="0.25">
      <c r="A179" s="1"/>
    </row>
    <row r="180" spans="1:6" hidden="1" x14ac:dyDescent="0.25">
      <c r="A180" s="1"/>
    </row>
    <row r="181" spans="1:6" hidden="1" x14ac:dyDescent="0.25">
      <c r="A181" s="1">
        <v>44946</v>
      </c>
      <c r="B181" t="s">
        <v>2</v>
      </c>
      <c r="C181" t="s">
        <v>4</v>
      </c>
      <c r="D181">
        <v>100</v>
      </c>
      <c r="E181" s="3">
        <v>95.924999999999997</v>
      </c>
      <c r="F181" s="2">
        <v>9592.5</v>
      </c>
    </row>
    <row r="182" spans="1:6" x14ac:dyDescent="0.25">
      <c r="A182" s="1">
        <v>44988</v>
      </c>
      <c r="B182" t="s">
        <v>0</v>
      </c>
      <c r="C182" t="s">
        <v>4</v>
      </c>
      <c r="D182">
        <v>50</v>
      </c>
      <c r="E182" s="3">
        <v>94.325000000000003</v>
      </c>
      <c r="F182" s="2">
        <v>4716.2</v>
      </c>
    </row>
    <row r="183" spans="1:6" x14ac:dyDescent="0.25">
      <c r="A183" s="1">
        <v>44988</v>
      </c>
      <c r="B183" t="s">
        <v>0</v>
      </c>
      <c r="C183" t="s">
        <v>4</v>
      </c>
      <c r="D183">
        <v>50</v>
      </c>
      <c r="E183" s="3">
        <v>94.055000000000007</v>
      </c>
      <c r="F183" s="2">
        <v>4702.7</v>
      </c>
    </row>
    <row r="184" spans="1:6" hidden="1" x14ac:dyDescent="0.25">
      <c r="A184" s="1">
        <v>44946</v>
      </c>
      <c r="B184" t="s">
        <v>2</v>
      </c>
      <c r="C184" t="s">
        <v>3</v>
      </c>
      <c r="D184">
        <v>1000</v>
      </c>
      <c r="E184" s="3">
        <v>12.309900000000001</v>
      </c>
      <c r="F184" s="2">
        <v>12309.9</v>
      </c>
    </row>
    <row r="185" spans="1:6" hidden="1" x14ac:dyDescent="0.25">
      <c r="A185" s="1">
        <v>44949</v>
      </c>
      <c r="B185" t="s">
        <v>2</v>
      </c>
      <c r="C185" t="s">
        <v>3</v>
      </c>
      <c r="D185">
        <v>1000</v>
      </c>
      <c r="E185" s="3">
        <v>12.7773</v>
      </c>
      <c r="F185" s="2">
        <v>12777.3</v>
      </c>
    </row>
    <row r="186" spans="1:6" hidden="1" x14ac:dyDescent="0.25">
      <c r="A186" s="1">
        <v>44964</v>
      </c>
      <c r="B186" t="s">
        <v>2</v>
      </c>
      <c r="C186" t="s">
        <v>3</v>
      </c>
      <c r="D186">
        <v>1000</v>
      </c>
      <c r="E186" s="3">
        <v>13.26</v>
      </c>
      <c r="F186" s="2">
        <v>13260</v>
      </c>
    </row>
    <row r="187" spans="1:6" hidden="1" x14ac:dyDescent="0.25">
      <c r="A187" s="1">
        <v>44979</v>
      </c>
      <c r="B187" t="s">
        <v>2</v>
      </c>
      <c r="C187" t="s">
        <v>3</v>
      </c>
      <c r="D187">
        <v>2000</v>
      </c>
      <c r="E187" s="3">
        <v>12.296900000000001</v>
      </c>
      <c r="F187" s="2">
        <v>24593.8</v>
      </c>
    </row>
    <row r="188" spans="1:6" hidden="1" x14ac:dyDescent="0.25">
      <c r="A188" s="1">
        <v>44985</v>
      </c>
      <c r="B188" t="s">
        <v>2</v>
      </c>
      <c r="C188" t="s">
        <v>3</v>
      </c>
      <c r="D188">
        <v>1000</v>
      </c>
      <c r="E188" s="3">
        <v>12.09</v>
      </c>
      <c r="F188" s="2">
        <v>12090</v>
      </c>
    </row>
    <row r="189" spans="1:6" x14ac:dyDescent="0.25">
      <c r="A189" s="1">
        <v>44986</v>
      </c>
      <c r="B189" t="s">
        <v>0</v>
      </c>
      <c r="C189" t="s">
        <v>3</v>
      </c>
      <c r="D189">
        <v>2000</v>
      </c>
      <c r="E189" s="3">
        <v>12.430400000000001</v>
      </c>
      <c r="F189" s="2">
        <v>24860.31</v>
      </c>
    </row>
    <row r="190" spans="1:6" x14ac:dyDescent="0.25">
      <c r="A190" s="1">
        <v>44986</v>
      </c>
      <c r="B190" t="s">
        <v>0</v>
      </c>
      <c r="C190" t="s">
        <v>3</v>
      </c>
      <c r="D190">
        <v>3000</v>
      </c>
      <c r="E190" s="3">
        <v>12.363</v>
      </c>
      <c r="F190" s="2">
        <v>37088.26</v>
      </c>
    </row>
    <row r="191" spans="1:6" x14ac:dyDescent="0.25">
      <c r="A191" s="1">
        <v>44988</v>
      </c>
      <c r="B191" t="s">
        <v>0</v>
      </c>
      <c r="C191" t="s">
        <v>3</v>
      </c>
      <c r="D191">
        <v>500</v>
      </c>
      <c r="E191" s="3">
        <v>13.03</v>
      </c>
      <c r="F191" s="2">
        <v>6514.87</v>
      </c>
    </row>
    <row r="192" spans="1:6" x14ac:dyDescent="0.25">
      <c r="A192" s="1">
        <v>44988</v>
      </c>
      <c r="B192" t="s">
        <v>0</v>
      </c>
      <c r="C192" t="s">
        <v>3</v>
      </c>
      <c r="D192">
        <v>500</v>
      </c>
      <c r="E192" s="3">
        <v>13.025</v>
      </c>
      <c r="F192" s="2">
        <v>6512.37</v>
      </c>
    </row>
    <row r="193" spans="1:6" hidden="1" x14ac:dyDescent="0.25">
      <c r="A193" s="1">
        <v>44999</v>
      </c>
      <c r="B193" t="s">
        <v>2</v>
      </c>
      <c r="C193" t="s">
        <v>3</v>
      </c>
      <c r="D193">
        <v>1000</v>
      </c>
      <c r="E193" s="3">
        <v>12.185</v>
      </c>
      <c r="F193" s="2">
        <v>12185</v>
      </c>
    </row>
    <row r="194" spans="1:6" x14ac:dyDescent="0.25">
      <c r="A194" s="1">
        <v>45019</v>
      </c>
      <c r="B194" t="s">
        <v>0</v>
      </c>
      <c r="C194" t="s">
        <v>3</v>
      </c>
      <c r="D194">
        <v>500</v>
      </c>
      <c r="E194" s="3">
        <v>12.68</v>
      </c>
      <c r="F194" s="2">
        <v>6339.87</v>
      </c>
    </row>
    <row r="195" spans="1:6" x14ac:dyDescent="0.25">
      <c r="A195" s="1">
        <v>45020</v>
      </c>
      <c r="B195" t="s">
        <v>0</v>
      </c>
      <c r="C195" t="s">
        <v>3</v>
      </c>
      <c r="D195">
        <v>500</v>
      </c>
      <c r="E195" s="3">
        <v>12.5823</v>
      </c>
      <c r="F195" s="2">
        <v>6291.02</v>
      </c>
    </row>
    <row r="196" spans="1:6" hidden="1" x14ac:dyDescent="0.25">
      <c r="A196" s="1">
        <v>45063</v>
      </c>
      <c r="B196" t="s">
        <v>2</v>
      </c>
      <c r="C196" t="s">
        <v>3</v>
      </c>
      <c r="D196">
        <v>1000</v>
      </c>
      <c r="E196" s="3">
        <v>11.435</v>
      </c>
      <c r="F196" s="2">
        <v>11435</v>
      </c>
    </row>
    <row r="197" spans="1:6" hidden="1" x14ac:dyDescent="0.25">
      <c r="A197" s="1">
        <v>45063</v>
      </c>
      <c r="B197" t="s">
        <v>2</v>
      </c>
      <c r="C197" t="s">
        <v>3</v>
      </c>
      <c r="D197">
        <v>500</v>
      </c>
      <c r="E197" s="3">
        <v>11.5</v>
      </c>
      <c r="F197" s="2">
        <v>5750</v>
      </c>
    </row>
    <row r="198" spans="1:6" hidden="1" x14ac:dyDescent="0.25">
      <c r="A198" s="1">
        <v>45071</v>
      </c>
      <c r="B198" t="s">
        <v>2</v>
      </c>
      <c r="C198" t="s">
        <v>3</v>
      </c>
      <c r="D198">
        <v>2000</v>
      </c>
      <c r="E198" s="3">
        <v>11.4</v>
      </c>
      <c r="F198" s="2">
        <v>22800</v>
      </c>
    </row>
    <row r="199" spans="1:6" hidden="1" x14ac:dyDescent="0.25">
      <c r="A199" s="1">
        <v>45071</v>
      </c>
      <c r="B199" t="s">
        <v>2</v>
      </c>
      <c r="C199" t="s">
        <v>3</v>
      </c>
      <c r="D199">
        <v>2000</v>
      </c>
      <c r="E199" s="3">
        <v>11.41</v>
      </c>
      <c r="F199" s="2">
        <v>22820</v>
      </c>
    </row>
    <row r="200" spans="1:6" hidden="1" x14ac:dyDescent="0.25">
      <c r="A200" s="1">
        <v>45079</v>
      </c>
      <c r="B200" t="s">
        <v>2</v>
      </c>
      <c r="C200" t="s">
        <v>3</v>
      </c>
      <c r="D200">
        <v>5000</v>
      </c>
      <c r="E200" s="3">
        <v>12.2097</v>
      </c>
      <c r="F200" s="2">
        <v>61048.5</v>
      </c>
    </row>
    <row r="201" spans="1:6" x14ac:dyDescent="0.25">
      <c r="A201" s="1">
        <v>45082</v>
      </c>
      <c r="B201" t="s">
        <v>0</v>
      </c>
      <c r="C201" t="s">
        <v>3</v>
      </c>
      <c r="D201">
        <v>5000</v>
      </c>
      <c r="E201" s="3">
        <v>12.5808</v>
      </c>
      <c r="F201" s="2">
        <v>62902.76</v>
      </c>
    </row>
    <row r="202" spans="1:6" x14ac:dyDescent="0.25">
      <c r="A202" s="1">
        <v>45085</v>
      </c>
      <c r="B202" t="s">
        <v>0</v>
      </c>
      <c r="C202" t="s">
        <v>3</v>
      </c>
      <c r="D202">
        <v>5500</v>
      </c>
      <c r="E202" s="3">
        <v>13.55</v>
      </c>
      <c r="F202" s="2">
        <v>74523.600000000006</v>
      </c>
    </row>
    <row r="203" spans="1:6" hidden="1" x14ac:dyDescent="0.25">
      <c r="A203" s="1">
        <v>44985</v>
      </c>
      <c r="B203" t="s">
        <v>2</v>
      </c>
      <c r="C203" t="s">
        <v>10</v>
      </c>
      <c r="D203">
        <v>1000</v>
      </c>
      <c r="E203" s="3">
        <v>19.18</v>
      </c>
      <c r="F203" s="2">
        <v>19180</v>
      </c>
    </row>
    <row r="204" spans="1:6" x14ac:dyDescent="0.25">
      <c r="A204" s="1">
        <v>44988</v>
      </c>
      <c r="B204" t="s">
        <v>0</v>
      </c>
      <c r="C204" t="s">
        <v>10</v>
      </c>
      <c r="D204">
        <v>500</v>
      </c>
      <c r="E204" s="3">
        <v>19.0017</v>
      </c>
      <c r="F204" s="2">
        <v>9500.7000000000007</v>
      </c>
    </row>
    <row r="205" spans="1:6" x14ac:dyDescent="0.25">
      <c r="A205" s="1">
        <v>44988</v>
      </c>
      <c r="B205" t="s">
        <v>0</v>
      </c>
      <c r="C205" t="s">
        <v>10</v>
      </c>
      <c r="D205">
        <v>500</v>
      </c>
      <c r="E205" s="3">
        <v>18.96</v>
      </c>
      <c r="F205" s="2">
        <v>9479.85</v>
      </c>
    </row>
    <row r="206" spans="1:6" hidden="1" x14ac:dyDescent="0.25">
      <c r="A206" s="1">
        <v>44988</v>
      </c>
      <c r="B206" t="s">
        <v>2</v>
      </c>
      <c r="C206" t="s">
        <v>11</v>
      </c>
      <c r="D206">
        <v>1000</v>
      </c>
      <c r="E206" s="3">
        <v>16.456</v>
      </c>
      <c r="F206" s="2">
        <v>16456</v>
      </c>
    </row>
    <row r="207" spans="1:6" hidden="1" x14ac:dyDescent="0.25">
      <c r="A207" s="1">
        <v>44991</v>
      </c>
      <c r="B207" t="s">
        <v>2</v>
      </c>
      <c r="C207" t="s">
        <v>11</v>
      </c>
      <c r="D207">
        <v>400</v>
      </c>
      <c r="E207" s="3">
        <v>16.2272</v>
      </c>
      <c r="F207" s="2">
        <v>6490.88</v>
      </c>
    </row>
    <row r="208" spans="1:6" hidden="1" x14ac:dyDescent="0.25">
      <c r="A208" s="1">
        <v>44992</v>
      </c>
      <c r="B208" t="s">
        <v>2</v>
      </c>
      <c r="C208" t="s">
        <v>11</v>
      </c>
      <c r="D208">
        <v>600</v>
      </c>
      <c r="E208" s="3">
        <v>15.8392</v>
      </c>
      <c r="F208" s="2">
        <v>9503.52</v>
      </c>
    </row>
    <row r="209" spans="1:8" x14ac:dyDescent="0.25">
      <c r="A209" s="1">
        <v>44993</v>
      </c>
      <c r="B209" t="s">
        <v>0</v>
      </c>
      <c r="C209" t="s">
        <v>11</v>
      </c>
      <c r="D209">
        <v>1000</v>
      </c>
      <c r="E209" s="3">
        <v>15.671099999999999</v>
      </c>
      <c r="F209" s="2">
        <v>15670.82</v>
      </c>
    </row>
    <row r="210" spans="1:8" x14ac:dyDescent="0.25">
      <c r="A210" s="1">
        <v>44993</v>
      </c>
      <c r="B210" t="s">
        <v>0</v>
      </c>
      <c r="C210" t="s">
        <v>11</v>
      </c>
      <c r="D210">
        <v>500</v>
      </c>
      <c r="E210" s="3">
        <v>15.664999999999999</v>
      </c>
      <c r="F210" s="2">
        <v>7832.36</v>
      </c>
    </row>
    <row r="211" spans="1:8" x14ac:dyDescent="0.25">
      <c r="A211" s="1">
        <v>44993</v>
      </c>
      <c r="B211" t="s">
        <v>0</v>
      </c>
      <c r="C211" t="s">
        <v>11</v>
      </c>
      <c r="D211">
        <v>500</v>
      </c>
      <c r="E211" s="3">
        <v>15.645</v>
      </c>
      <c r="F211" s="2">
        <v>7822.36</v>
      </c>
    </row>
    <row r="212" spans="1:8" hidden="1" x14ac:dyDescent="0.25">
      <c r="A212" s="1">
        <v>45098</v>
      </c>
      <c r="B212" t="s">
        <v>2</v>
      </c>
      <c r="C212" t="s">
        <v>11</v>
      </c>
      <c r="D212">
        <v>500</v>
      </c>
      <c r="E212" s="3">
        <v>16.2376</v>
      </c>
      <c r="F212" s="2">
        <v>8118.8</v>
      </c>
    </row>
    <row r="213" spans="1:8" x14ac:dyDescent="0.25">
      <c r="A213" s="1">
        <v>45114</v>
      </c>
      <c r="B213" t="s">
        <v>0</v>
      </c>
      <c r="C213" t="s">
        <v>11</v>
      </c>
      <c r="D213">
        <v>500</v>
      </c>
      <c r="E213" s="3">
        <v>16.386099999999999</v>
      </c>
      <c r="F213" s="2">
        <v>8192.91</v>
      </c>
    </row>
    <row r="214" spans="1:8" hidden="1" x14ac:dyDescent="0.25">
      <c r="A214" s="1"/>
    </row>
    <row r="215" spans="1:8" hidden="1" x14ac:dyDescent="0.25">
      <c r="A215" s="1"/>
    </row>
    <row r="216" spans="1:8" x14ac:dyDescent="0.25">
      <c r="A216" s="1">
        <v>44943</v>
      </c>
      <c r="B216" t="s">
        <v>0</v>
      </c>
      <c r="C216" t="s">
        <v>1</v>
      </c>
      <c r="D216">
        <v>250</v>
      </c>
      <c r="E216" s="3">
        <v>135.78</v>
      </c>
      <c r="F216" s="2">
        <v>33944.18</v>
      </c>
    </row>
    <row r="217" spans="1:8" x14ac:dyDescent="0.25">
      <c r="A217" s="1">
        <v>44945</v>
      </c>
      <c r="B217" t="s">
        <v>0</v>
      </c>
      <c r="C217" t="s">
        <v>1</v>
      </c>
      <c r="D217">
        <v>200</v>
      </c>
      <c r="E217" s="3">
        <v>135.505</v>
      </c>
      <c r="F217" s="2">
        <v>27100.34</v>
      </c>
    </row>
    <row r="218" spans="1:8" x14ac:dyDescent="0.25">
      <c r="A218" s="1">
        <v>44951</v>
      </c>
      <c r="B218" t="s">
        <v>0</v>
      </c>
      <c r="C218" t="s">
        <v>1</v>
      </c>
      <c r="D218">
        <v>100</v>
      </c>
      <c r="E218" s="3">
        <v>141.49</v>
      </c>
      <c r="F218" s="2">
        <v>14148.66</v>
      </c>
    </row>
    <row r="219" spans="1:8" x14ac:dyDescent="0.25">
      <c r="A219" s="1">
        <v>44952</v>
      </c>
      <c r="B219" t="s">
        <v>0</v>
      </c>
      <c r="C219" t="s">
        <v>1</v>
      </c>
      <c r="D219">
        <v>100</v>
      </c>
      <c r="E219" s="3">
        <v>144.88</v>
      </c>
      <c r="F219" s="2">
        <v>14487.65</v>
      </c>
    </row>
    <row r="220" spans="1:8" x14ac:dyDescent="0.25">
      <c r="A220" s="1">
        <v>44953</v>
      </c>
      <c r="B220" t="s">
        <v>0</v>
      </c>
      <c r="C220" t="s">
        <v>1</v>
      </c>
      <c r="D220">
        <v>70</v>
      </c>
      <c r="E220" s="3">
        <v>152.29249999999999</v>
      </c>
      <c r="F220" s="2">
        <v>10660.22</v>
      </c>
    </row>
    <row r="221" spans="1:8" x14ac:dyDescent="0.25">
      <c r="A221" s="1">
        <v>44959</v>
      </c>
      <c r="B221" t="s">
        <v>0</v>
      </c>
      <c r="C221" t="s">
        <v>1</v>
      </c>
      <c r="D221">
        <v>100</v>
      </c>
      <c r="E221" s="3">
        <v>189.0334</v>
      </c>
      <c r="F221" s="2">
        <v>18902.89</v>
      </c>
    </row>
    <row r="222" spans="1:8" hidden="1" x14ac:dyDescent="0.25">
      <c r="A222" s="1"/>
      <c r="H222" s="2" t="e">
        <f>SUM(#REF!)</f>
        <v>#REF!</v>
      </c>
    </row>
    <row r="223" spans="1:8" hidden="1" x14ac:dyDescent="0.25">
      <c r="A223" s="1"/>
    </row>
    <row r="224" spans="1:8" hidden="1" x14ac:dyDescent="0.25">
      <c r="A224" s="1"/>
    </row>
    <row r="225" spans="1:6" hidden="1" x14ac:dyDescent="0.25">
      <c r="A225" s="1">
        <v>44984</v>
      </c>
      <c r="B225" t="s">
        <v>2</v>
      </c>
      <c r="C225" t="s">
        <v>9</v>
      </c>
      <c r="D225">
        <v>100</v>
      </c>
      <c r="E225" s="3">
        <v>140.59010000000001</v>
      </c>
      <c r="F225" s="2">
        <v>14059.01</v>
      </c>
    </row>
    <row r="226" spans="1:6" x14ac:dyDescent="0.25">
      <c r="A226" s="1">
        <v>44985</v>
      </c>
      <c r="B226" t="s">
        <v>0</v>
      </c>
      <c r="C226" t="s">
        <v>9</v>
      </c>
      <c r="D226">
        <v>100</v>
      </c>
      <c r="E226" s="3">
        <v>139.80439999999999</v>
      </c>
      <c r="F226" s="2">
        <v>13980.31</v>
      </c>
    </row>
    <row r="227" spans="1:6" hidden="1" x14ac:dyDescent="0.25">
      <c r="A227" s="1">
        <v>44967</v>
      </c>
      <c r="B227" t="s">
        <v>2</v>
      </c>
      <c r="C227" t="s">
        <v>7</v>
      </c>
      <c r="D227">
        <v>100</v>
      </c>
      <c r="E227" s="3">
        <v>262.10000000000002</v>
      </c>
      <c r="F227" s="2">
        <v>26210</v>
      </c>
    </row>
    <row r="228" spans="1:6" x14ac:dyDescent="0.25">
      <c r="A228" s="1">
        <v>44970</v>
      </c>
      <c r="B228" t="s">
        <v>0</v>
      </c>
      <c r="C228" t="s">
        <v>7</v>
      </c>
      <c r="D228">
        <v>100</v>
      </c>
      <c r="E228" s="3">
        <v>271.24740000000003</v>
      </c>
      <c r="F228" s="2">
        <v>27124.1</v>
      </c>
    </row>
    <row r="229" spans="1:6" hidden="1" x14ac:dyDescent="0.25">
      <c r="A229" s="1">
        <v>44985</v>
      </c>
      <c r="B229" t="s">
        <v>2</v>
      </c>
      <c r="C229" t="s">
        <v>7</v>
      </c>
      <c r="D229">
        <v>100</v>
      </c>
      <c r="E229" s="3">
        <v>249.255</v>
      </c>
      <c r="F229" s="2">
        <v>24925.5</v>
      </c>
    </row>
    <row r="230" spans="1:6" x14ac:dyDescent="0.25">
      <c r="A230" s="1">
        <v>44987</v>
      </c>
      <c r="B230" t="s">
        <v>0</v>
      </c>
      <c r="C230" t="s">
        <v>7</v>
      </c>
      <c r="D230">
        <v>9</v>
      </c>
      <c r="E230" s="3">
        <v>249.62</v>
      </c>
      <c r="F230" s="2">
        <v>2246.56</v>
      </c>
    </row>
    <row r="231" spans="1:6" x14ac:dyDescent="0.25">
      <c r="A231" s="1">
        <v>44987</v>
      </c>
      <c r="B231" t="s">
        <v>0</v>
      </c>
      <c r="C231" t="s">
        <v>7</v>
      </c>
      <c r="D231">
        <v>41</v>
      </c>
      <c r="E231" s="3">
        <v>249.61</v>
      </c>
      <c r="F231" s="2">
        <v>10233.91</v>
      </c>
    </row>
    <row r="232" spans="1:6" x14ac:dyDescent="0.25">
      <c r="A232" s="1">
        <v>44988</v>
      </c>
      <c r="B232" t="s">
        <v>0</v>
      </c>
      <c r="C232" t="s">
        <v>7</v>
      </c>
      <c r="D232">
        <v>50</v>
      </c>
      <c r="E232" s="3">
        <v>254.4836</v>
      </c>
      <c r="F232" s="2">
        <v>12724.06</v>
      </c>
    </row>
    <row r="233" spans="1:6" hidden="1" x14ac:dyDescent="0.25">
      <c r="A233" s="1">
        <v>44999</v>
      </c>
      <c r="B233" t="s">
        <v>2</v>
      </c>
      <c r="C233" t="s">
        <v>7</v>
      </c>
      <c r="D233">
        <v>100</v>
      </c>
      <c r="E233" s="3">
        <v>259.67559999999997</v>
      </c>
      <c r="F233" s="2">
        <v>25967.56</v>
      </c>
    </row>
    <row r="234" spans="1:6" x14ac:dyDescent="0.25">
      <c r="A234" s="1">
        <v>45001</v>
      </c>
      <c r="B234" t="s">
        <v>0</v>
      </c>
      <c r="C234" t="s">
        <v>7</v>
      </c>
      <c r="D234">
        <v>100</v>
      </c>
      <c r="E234" s="3">
        <v>264.75</v>
      </c>
      <c r="F234" s="2">
        <v>26474.77</v>
      </c>
    </row>
    <row r="235" spans="1:6" hidden="1" x14ac:dyDescent="0.25">
      <c r="A235" s="1">
        <v>45082</v>
      </c>
      <c r="B235" t="s">
        <v>2</v>
      </c>
      <c r="C235" t="s">
        <v>13</v>
      </c>
      <c r="D235">
        <v>10000</v>
      </c>
      <c r="E235" s="3">
        <v>0.56069999999999998</v>
      </c>
      <c r="F235" s="2">
        <v>5607</v>
      </c>
    </row>
    <row r="236" spans="1:6" hidden="1" x14ac:dyDescent="0.25">
      <c r="A236" s="1">
        <v>45084</v>
      </c>
      <c r="B236" t="s">
        <v>2</v>
      </c>
      <c r="C236" t="s">
        <v>13</v>
      </c>
      <c r="D236">
        <v>20000</v>
      </c>
      <c r="E236" s="3">
        <v>0.56979999999999997</v>
      </c>
      <c r="F236" s="2">
        <v>11396</v>
      </c>
    </row>
    <row r="237" spans="1:6" hidden="1" x14ac:dyDescent="0.25">
      <c r="A237" s="1">
        <v>45085</v>
      </c>
      <c r="B237" t="s">
        <v>2</v>
      </c>
      <c r="C237" t="s">
        <v>13</v>
      </c>
      <c r="D237">
        <v>100000</v>
      </c>
      <c r="E237" s="3">
        <v>0.65</v>
      </c>
      <c r="F237" s="2">
        <v>65000</v>
      </c>
    </row>
    <row r="238" spans="1:6" hidden="1" x14ac:dyDescent="0.25">
      <c r="A238" s="1">
        <v>45085</v>
      </c>
      <c r="B238" t="s">
        <v>2</v>
      </c>
      <c r="C238" t="s">
        <v>13</v>
      </c>
      <c r="D238">
        <v>100000</v>
      </c>
      <c r="E238" s="3">
        <v>0.64710000000000001</v>
      </c>
      <c r="F238" s="2">
        <v>64710</v>
      </c>
    </row>
    <row r="239" spans="1:6" hidden="1" x14ac:dyDescent="0.25">
      <c r="A239" s="1">
        <v>45090</v>
      </c>
      <c r="B239" t="s">
        <v>2</v>
      </c>
      <c r="C239" t="s">
        <v>13</v>
      </c>
      <c r="D239">
        <v>50000</v>
      </c>
      <c r="E239" s="3">
        <v>0.76300000000000001</v>
      </c>
      <c r="F239" s="2">
        <v>38150</v>
      </c>
    </row>
    <row r="240" spans="1:6" hidden="1" x14ac:dyDescent="0.25">
      <c r="A240" s="1">
        <v>45090</v>
      </c>
      <c r="B240" t="s">
        <v>2</v>
      </c>
      <c r="C240" t="s">
        <v>13</v>
      </c>
      <c r="D240">
        <v>3500</v>
      </c>
      <c r="E240" s="3">
        <v>0.91359999999999997</v>
      </c>
      <c r="F240" s="2">
        <v>3197.6</v>
      </c>
    </row>
    <row r="241" spans="1:6" hidden="1" x14ac:dyDescent="0.25">
      <c r="A241" s="1">
        <v>45090</v>
      </c>
      <c r="B241" t="s">
        <v>2</v>
      </c>
      <c r="C241" t="s">
        <v>13</v>
      </c>
      <c r="D241">
        <v>397</v>
      </c>
      <c r="E241" s="3">
        <v>0.89829999999999999</v>
      </c>
      <c r="F241" s="2">
        <v>356.63</v>
      </c>
    </row>
    <row r="242" spans="1:6" hidden="1" x14ac:dyDescent="0.25">
      <c r="A242" s="1">
        <v>45090</v>
      </c>
      <c r="B242" t="s">
        <v>2</v>
      </c>
      <c r="C242" t="s">
        <v>13</v>
      </c>
      <c r="D242">
        <v>646</v>
      </c>
      <c r="E242" s="3">
        <v>0.8982</v>
      </c>
      <c r="F242" s="2">
        <v>580.24</v>
      </c>
    </row>
    <row r="243" spans="1:6" hidden="1" x14ac:dyDescent="0.25">
      <c r="A243" s="1">
        <v>45090</v>
      </c>
      <c r="B243" t="s">
        <v>2</v>
      </c>
      <c r="C243" t="s">
        <v>13</v>
      </c>
      <c r="D243">
        <v>9717</v>
      </c>
      <c r="E243" s="3">
        <v>0.89839999999999998</v>
      </c>
      <c r="F243" s="2">
        <v>8729.75</v>
      </c>
    </row>
    <row r="244" spans="1:6" hidden="1" x14ac:dyDescent="0.25">
      <c r="A244" s="1">
        <v>45090</v>
      </c>
      <c r="B244" t="s">
        <v>2</v>
      </c>
      <c r="C244" t="s">
        <v>13</v>
      </c>
      <c r="D244">
        <v>592</v>
      </c>
      <c r="E244" s="3">
        <v>0.89859999999999995</v>
      </c>
      <c r="F244" s="2">
        <v>531.97</v>
      </c>
    </row>
    <row r="245" spans="1:6" hidden="1" x14ac:dyDescent="0.25">
      <c r="A245" s="1">
        <v>45090</v>
      </c>
      <c r="B245" t="s">
        <v>2</v>
      </c>
      <c r="C245" t="s">
        <v>13</v>
      </c>
      <c r="D245">
        <v>31831</v>
      </c>
      <c r="E245" s="3">
        <v>0.89880000000000004</v>
      </c>
      <c r="F245" s="2">
        <v>28609.7</v>
      </c>
    </row>
    <row r="246" spans="1:6" hidden="1" x14ac:dyDescent="0.25">
      <c r="A246" s="1">
        <v>45090</v>
      </c>
      <c r="B246" t="s">
        <v>2</v>
      </c>
      <c r="C246" t="s">
        <v>13</v>
      </c>
      <c r="D246">
        <v>1500</v>
      </c>
      <c r="E246" s="3">
        <v>0.89734999999999998</v>
      </c>
      <c r="F246" s="2">
        <v>1346.03</v>
      </c>
    </row>
    <row r="247" spans="1:6" hidden="1" x14ac:dyDescent="0.25">
      <c r="A247" s="1">
        <v>45090</v>
      </c>
      <c r="B247" t="s">
        <v>2</v>
      </c>
      <c r="C247" t="s">
        <v>13</v>
      </c>
      <c r="D247">
        <v>15317</v>
      </c>
      <c r="E247" s="3">
        <v>0.89810000000000001</v>
      </c>
      <c r="F247" s="2">
        <v>13756.2</v>
      </c>
    </row>
    <row r="248" spans="1:6" hidden="1" x14ac:dyDescent="0.25">
      <c r="A248" s="1">
        <v>45090</v>
      </c>
      <c r="B248" t="s">
        <v>2</v>
      </c>
      <c r="C248" t="s">
        <v>13</v>
      </c>
      <c r="D248">
        <v>600</v>
      </c>
      <c r="E248" s="3">
        <v>0.91920000000000002</v>
      </c>
      <c r="F248" s="2">
        <v>551.52</v>
      </c>
    </row>
    <row r="249" spans="1:6" hidden="1" x14ac:dyDescent="0.25">
      <c r="A249" s="1">
        <v>45090</v>
      </c>
      <c r="B249" t="s">
        <v>2</v>
      </c>
      <c r="C249" t="s">
        <v>13</v>
      </c>
      <c r="D249">
        <v>11400</v>
      </c>
      <c r="E249" s="3">
        <v>0.92</v>
      </c>
      <c r="F249" s="2">
        <v>10488</v>
      </c>
    </row>
    <row r="250" spans="1:6" hidden="1" x14ac:dyDescent="0.25">
      <c r="A250" s="1">
        <v>45104</v>
      </c>
      <c r="B250" t="s">
        <v>2</v>
      </c>
      <c r="C250" t="s">
        <v>13</v>
      </c>
      <c r="D250">
        <v>4000</v>
      </c>
      <c r="E250" s="3">
        <v>1.0185999999999999</v>
      </c>
      <c r="F250" s="2">
        <v>4074.4</v>
      </c>
    </row>
    <row r="251" spans="1:6" hidden="1" x14ac:dyDescent="0.25">
      <c r="A251" s="1">
        <v>45169</v>
      </c>
      <c r="B251" t="s">
        <v>2</v>
      </c>
      <c r="C251" t="s">
        <v>13</v>
      </c>
      <c r="D251">
        <v>6000</v>
      </c>
      <c r="E251" s="3">
        <v>1.175</v>
      </c>
      <c r="F251" s="2">
        <v>7050</v>
      </c>
    </row>
    <row r="252" spans="1:6" hidden="1" x14ac:dyDescent="0.25">
      <c r="A252" s="1"/>
    </row>
    <row r="253" spans="1:6" hidden="1" x14ac:dyDescent="0.25">
      <c r="A253" s="1"/>
    </row>
    <row r="254" spans="1:6" x14ac:dyDescent="0.25">
      <c r="A254" s="1">
        <v>45177</v>
      </c>
      <c r="B254" t="s">
        <v>0</v>
      </c>
      <c r="C254" t="s">
        <v>13</v>
      </c>
      <c r="D254">
        <v>401</v>
      </c>
      <c r="E254" s="3">
        <v>0.91849999999999998</v>
      </c>
      <c r="F254" s="2">
        <v>368.25</v>
      </c>
    </row>
    <row r="255" spans="1:6" x14ac:dyDescent="0.25">
      <c r="A255" s="1">
        <v>45177</v>
      </c>
      <c r="B255" t="s">
        <v>0</v>
      </c>
      <c r="C255" t="s">
        <v>13</v>
      </c>
      <c r="D255">
        <v>96900</v>
      </c>
      <c r="E255" s="3">
        <v>0.91830000000000001</v>
      </c>
      <c r="F255" s="2">
        <v>88975.28</v>
      </c>
    </row>
    <row r="256" spans="1:6" x14ac:dyDescent="0.25">
      <c r="A256" s="1">
        <v>45177</v>
      </c>
      <c r="B256" t="s">
        <v>0</v>
      </c>
      <c r="C256" t="s">
        <v>13</v>
      </c>
      <c r="D256">
        <v>2699</v>
      </c>
      <c r="E256" s="3">
        <v>0.91839999999999999</v>
      </c>
      <c r="F256" s="2">
        <v>2478.35</v>
      </c>
    </row>
    <row r="257" spans="1:6" hidden="1" x14ac:dyDescent="0.25">
      <c r="A257" s="1"/>
    </row>
    <row r="258" spans="1:6" hidden="1" x14ac:dyDescent="0.25">
      <c r="A258" s="1"/>
    </row>
    <row r="259" spans="1:6" hidden="1" x14ac:dyDescent="0.25">
      <c r="A259" s="1">
        <v>45180</v>
      </c>
      <c r="B259" t="s">
        <v>2</v>
      </c>
      <c r="C259" t="s">
        <v>13</v>
      </c>
      <c r="D259">
        <v>50000</v>
      </c>
      <c r="E259" s="3">
        <v>0.92490000000000006</v>
      </c>
      <c r="F259" s="2">
        <v>46245</v>
      </c>
    </row>
    <row r="260" spans="1:6" hidden="1" x14ac:dyDescent="0.25">
      <c r="A260" s="1">
        <v>45180</v>
      </c>
      <c r="B260" t="s">
        <v>2</v>
      </c>
      <c r="C260" t="s">
        <v>13</v>
      </c>
      <c r="D260">
        <v>45000</v>
      </c>
      <c r="E260" s="3">
        <v>0.9224</v>
      </c>
      <c r="F260" s="2">
        <v>41508</v>
      </c>
    </row>
    <row r="261" spans="1:6" hidden="1" x14ac:dyDescent="0.25">
      <c r="A261" s="1">
        <v>45183</v>
      </c>
      <c r="B261" t="s">
        <v>2</v>
      </c>
      <c r="C261" t="s">
        <v>13</v>
      </c>
      <c r="D261">
        <v>4000</v>
      </c>
      <c r="E261" s="3">
        <v>1.1200000000000001</v>
      </c>
      <c r="F261" s="2">
        <v>4480</v>
      </c>
    </row>
    <row r="262" spans="1:6" hidden="1" x14ac:dyDescent="0.25">
      <c r="A262" s="1">
        <v>45187</v>
      </c>
      <c r="B262" t="s">
        <v>2</v>
      </c>
      <c r="C262" t="s">
        <v>13</v>
      </c>
      <c r="D262">
        <v>6000</v>
      </c>
      <c r="E262" s="3">
        <v>1.56</v>
      </c>
      <c r="F262" s="2">
        <v>9360</v>
      </c>
    </row>
    <row r="263" spans="1:6" hidden="1" x14ac:dyDescent="0.25">
      <c r="A263" s="1">
        <v>45195</v>
      </c>
      <c r="B263" t="s">
        <v>2</v>
      </c>
      <c r="C263" t="s">
        <v>13</v>
      </c>
      <c r="D263">
        <v>20000</v>
      </c>
      <c r="E263" s="3">
        <v>1.47</v>
      </c>
      <c r="F263" s="2">
        <v>29400</v>
      </c>
    </row>
    <row r="264" spans="1:6" hidden="1" x14ac:dyDescent="0.25">
      <c r="A264" s="1">
        <v>45197</v>
      </c>
      <c r="B264" t="s">
        <v>2</v>
      </c>
      <c r="C264" t="s">
        <v>13</v>
      </c>
      <c r="D264">
        <v>5000</v>
      </c>
      <c r="E264" s="3">
        <v>1.5649999999999999</v>
      </c>
      <c r="F264" s="2">
        <v>7825</v>
      </c>
    </row>
    <row r="265" spans="1:6" hidden="1" x14ac:dyDescent="0.25">
      <c r="A265" s="1">
        <v>45197</v>
      </c>
      <c r="B265" t="s">
        <v>2</v>
      </c>
      <c r="C265" t="s">
        <v>13</v>
      </c>
      <c r="D265">
        <v>17100</v>
      </c>
      <c r="E265" s="3">
        <v>1.68</v>
      </c>
      <c r="F265" s="2">
        <v>28728</v>
      </c>
    </row>
    <row r="266" spans="1:6" hidden="1" x14ac:dyDescent="0.25">
      <c r="A266" s="1">
        <v>45197</v>
      </c>
      <c r="B266" t="s">
        <v>2</v>
      </c>
      <c r="C266" t="s">
        <v>13</v>
      </c>
      <c r="D266">
        <v>900</v>
      </c>
      <c r="E266" s="3">
        <v>1.6798999999999999</v>
      </c>
      <c r="F266" s="2">
        <v>1511.91</v>
      </c>
    </row>
    <row r="267" spans="1:6" hidden="1" x14ac:dyDescent="0.25">
      <c r="A267" s="1">
        <v>45229</v>
      </c>
      <c r="B267" t="s">
        <v>2</v>
      </c>
      <c r="C267" t="s">
        <v>13</v>
      </c>
      <c r="D267">
        <v>1500</v>
      </c>
      <c r="E267" s="3">
        <v>1.0271999999999999</v>
      </c>
      <c r="F267" s="2">
        <v>1540.8</v>
      </c>
    </row>
    <row r="268" spans="1:6" hidden="1" x14ac:dyDescent="0.25">
      <c r="A268" s="1">
        <v>45258</v>
      </c>
      <c r="B268" t="s">
        <v>2</v>
      </c>
      <c r="C268" t="s">
        <v>13</v>
      </c>
      <c r="D268">
        <v>10000</v>
      </c>
      <c r="E268" s="3">
        <v>0.996</v>
      </c>
      <c r="F268" s="2">
        <v>9960</v>
      </c>
    </row>
    <row r="269" spans="1:6" hidden="1" x14ac:dyDescent="0.25">
      <c r="A269" s="1">
        <v>45268</v>
      </c>
      <c r="B269" t="s">
        <v>2</v>
      </c>
      <c r="C269" t="s">
        <v>13</v>
      </c>
      <c r="D269">
        <v>7000</v>
      </c>
      <c r="E269" s="3">
        <v>0.69530000000000003</v>
      </c>
      <c r="F269" s="2">
        <v>4867.1000000000004</v>
      </c>
    </row>
    <row r="270" spans="1:6" hidden="1" x14ac:dyDescent="0.25">
      <c r="A270" s="1">
        <v>45268</v>
      </c>
      <c r="B270" t="s">
        <v>2</v>
      </c>
      <c r="C270" t="s">
        <v>13</v>
      </c>
      <c r="D270">
        <v>7000</v>
      </c>
      <c r="E270" s="3">
        <v>0.69969999999999999</v>
      </c>
      <c r="F270" s="2">
        <v>4897.8999999999996</v>
      </c>
    </row>
    <row r="271" spans="1:6" hidden="1" x14ac:dyDescent="0.25">
      <c r="A271" s="1">
        <v>45273</v>
      </c>
      <c r="B271" t="s">
        <v>2</v>
      </c>
      <c r="C271" t="s">
        <v>13</v>
      </c>
      <c r="D271">
        <v>8000</v>
      </c>
      <c r="E271" s="3">
        <v>0.71660000000000001</v>
      </c>
      <c r="F271" s="2">
        <v>5732.8</v>
      </c>
    </row>
    <row r="272" spans="1:6" hidden="1" x14ac:dyDescent="0.25">
      <c r="A272" s="1">
        <v>45281</v>
      </c>
      <c r="B272" t="s">
        <v>2</v>
      </c>
      <c r="C272" t="s">
        <v>13</v>
      </c>
      <c r="D272">
        <v>2000</v>
      </c>
      <c r="E272" s="3">
        <v>0.83819999999999995</v>
      </c>
      <c r="F272" s="2">
        <v>1676.4</v>
      </c>
    </row>
    <row r="273" spans="1:6" hidden="1" x14ac:dyDescent="0.25">
      <c r="A273" s="1">
        <v>45090</v>
      </c>
      <c r="B273" t="s">
        <v>2</v>
      </c>
      <c r="C273" t="s">
        <v>14</v>
      </c>
      <c r="D273">
        <v>100</v>
      </c>
      <c r="E273" s="3">
        <v>128.49959999999999</v>
      </c>
      <c r="F273" s="2">
        <v>12849.96</v>
      </c>
    </row>
    <row r="274" spans="1:6" hidden="1" x14ac:dyDescent="0.25">
      <c r="A274" s="1">
        <v>45090</v>
      </c>
      <c r="B274" t="s">
        <v>2</v>
      </c>
      <c r="C274" t="s">
        <v>14</v>
      </c>
      <c r="D274">
        <v>100</v>
      </c>
      <c r="E274" s="3">
        <v>128.5</v>
      </c>
      <c r="F274" s="2">
        <v>12850</v>
      </c>
    </row>
    <row r="275" spans="1:6" hidden="1" x14ac:dyDescent="0.25">
      <c r="A275" s="1">
        <v>45090</v>
      </c>
      <c r="B275" t="s">
        <v>2</v>
      </c>
      <c r="C275" t="s">
        <v>14</v>
      </c>
      <c r="D275">
        <v>300</v>
      </c>
      <c r="E275" s="3">
        <v>128.1</v>
      </c>
      <c r="F275" s="2">
        <v>38430</v>
      </c>
    </row>
    <row r="276" spans="1:6" x14ac:dyDescent="0.25">
      <c r="A276" s="1">
        <v>45114</v>
      </c>
      <c r="B276" t="s">
        <v>0</v>
      </c>
      <c r="C276" t="s">
        <v>14</v>
      </c>
      <c r="D276">
        <v>100</v>
      </c>
      <c r="E276" s="3">
        <v>131.22139999999999</v>
      </c>
      <c r="F276" s="2">
        <v>13122.02</v>
      </c>
    </row>
    <row r="277" spans="1:6" x14ac:dyDescent="0.25">
      <c r="A277" s="1">
        <v>45190</v>
      </c>
      <c r="B277" t="s">
        <v>0</v>
      </c>
      <c r="C277" t="s">
        <v>14</v>
      </c>
      <c r="D277">
        <v>200</v>
      </c>
      <c r="E277" s="3">
        <v>118.49</v>
      </c>
      <c r="F277" s="2">
        <v>23697.78</v>
      </c>
    </row>
    <row r="278" spans="1:6" x14ac:dyDescent="0.25">
      <c r="A278" s="1">
        <v>45191</v>
      </c>
      <c r="B278" t="s">
        <v>0</v>
      </c>
      <c r="C278" t="s">
        <v>14</v>
      </c>
      <c r="D278">
        <v>200</v>
      </c>
      <c r="E278" s="3">
        <v>114.38379999999999</v>
      </c>
      <c r="F278" s="2">
        <v>22876.54</v>
      </c>
    </row>
    <row r="279" spans="1:6" hidden="1" x14ac:dyDescent="0.25">
      <c r="A279" s="1">
        <v>44946</v>
      </c>
      <c r="B279" t="s">
        <v>2</v>
      </c>
      <c r="C279" t="s">
        <v>6</v>
      </c>
      <c r="D279">
        <v>100</v>
      </c>
      <c r="E279" s="3">
        <v>131.03</v>
      </c>
      <c r="F279" s="2">
        <v>13103</v>
      </c>
    </row>
    <row r="280" spans="1:6" x14ac:dyDescent="0.25">
      <c r="A280" s="1">
        <v>44949</v>
      </c>
      <c r="B280" t="s">
        <v>0</v>
      </c>
      <c r="C280" t="s">
        <v>6</v>
      </c>
      <c r="D280">
        <v>50</v>
      </c>
      <c r="E280" s="3">
        <v>142.11500000000001</v>
      </c>
      <c r="F280" s="2">
        <v>7105.57</v>
      </c>
    </row>
    <row r="281" spans="1:6" x14ac:dyDescent="0.25">
      <c r="A281" s="1">
        <v>44952</v>
      </c>
      <c r="B281" t="s">
        <v>0</v>
      </c>
      <c r="C281" t="s">
        <v>6</v>
      </c>
      <c r="D281">
        <v>50</v>
      </c>
      <c r="E281" s="3">
        <v>158.88</v>
      </c>
      <c r="F281" s="2">
        <v>7943.8</v>
      </c>
    </row>
    <row r="282" spans="1:6" hidden="1" x14ac:dyDescent="0.25">
      <c r="F282" s="2">
        <f>SUM(F2:F281)</f>
        <v>3518585.55</v>
      </c>
    </row>
    <row r="283" spans="1:6" hidden="1" x14ac:dyDescent="0.25"/>
    <row r="284" spans="1:6" hidden="1" x14ac:dyDescent="0.25"/>
    <row r="285" spans="1:6" hidden="1" x14ac:dyDescent="0.25"/>
    <row r="286" spans="1:6" hidden="1" x14ac:dyDescent="0.25"/>
    <row r="287" spans="1:6" hidden="1" x14ac:dyDescent="0.25"/>
    <row r="288" spans="1:6" hidden="1" x14ac:dyDescent="0.25"/>
    <row r="289" hidden="1" x14ac:dyDescent="0.25"/>
    <row r="290" hidden="1" x14ac:dyDescent="0.25"/>
    <row r="291" hidden="1" x14ac:dyDescent="0.25"/>
  </sheetData>
  <autoFilter ref="A1:I291" xr:uid="{00000000-0001-0000-0000-000000000000}">
    <filterColumn colId="1">
      <filters>
        <filter val="Sell"/>
      </filters>
    </filterColumn>
  </autoFilter>
  <sortState xmlns:xlrd2="http://schemas.microsoft.com/office/spreadsheetml/2017/richdata2" ref="A122:G175">
    <sortCondition ref="B122:B17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93BAD-2A26-43A9-9CCE-7DD98B0A8555}">
  <dimension ref="A1:N259"/>
  <sheetViews>
    <sheetView topLeftCell="A55" workbookViewId="0">
      <selection activeCell="A55" sqref="A1:XFD1048576"/>
    </sheetView>
  </sheetViews>
  <sheetFormatPr defaultRowHeight="15" x14ac:dyDescent="0.25"/>
  <cols>
    <col min="1" max="1" width="10.42578125" style="1" bestFit="1" customWidth="1"/>
    <col min="6" max="6" width="11.7109375" style="2" bestFit="1" customWidth="1"/>
    <col min="8" max="8" width="13" customWidth="1"/>
    <col min="10" max="10" width="12" customWidth="1"/>
    <col min="14" max="14" width="12.42578125" bestFit="1" customWidth="1"/>
  </cols>
  <sheetData>
    <row r="1" spans="1:6" x14ac:dyDescent="0.25">
      <c r="A1" s="1" t="s">
        <v>16</v>
      </c>
      <c r="B1" t="s">
        <v>17</v>
      </c>
      <c r="C1" t="s">
        <v>18</v>
      </c>
      <c r="D1" t="s">
        <v>19</v>
      </c>
      <c r="E1" s="3" t="s">
        <v>20</v>
      </c>
      <c r="F1" s="2" t="s">
        <v>21</v>
      </c>
    </row>
    <row r="2" spans="1:6" x14ac:dyDescent="0.25">
      <c r="A2" s="1">
        <v>44926</v>
      </c>
      <c r="B2" t="s">
        <v>25</v>
      </c>
      <c r="C2" t="s">
        <v>26</v>
      </c>
      <c r="D2">
        <v>820</v>
      </c>
      <c r="E2" s="3">
        <v>120.34</v>
      </c>
      <c r="F2" s="2">
        <f>E2*D2</f>
        <v>98678.8</v>
      </c>
    </row>
    <row r="3" spans="1:6" x14ac:dyDescent="0.25">
      <c r="E3" s="3"/>
    </row>
    <row r="4" spans="1:6" x14ac:dyDescent="0.25">
      <c r="A4" s="1">
        <v>44978</v>
      </c>
      <c r="B4" t="s">
        <v>2</v>
      </c>
      <c r="C4" t="s">
        <v>8</v>
      </c>
      <c r="D4">
        <v>800</v>
      </c>
      <c r="E4">
        <v>22.345300000000002</v>
      </c>
      <c r="F4" s="2">
        <v>17876.240000000002</v>
      </c>
    </row>
    <row r="5" spans="1:6" x14ac:dyDescent="0.25">
      <c r="A5" s="1">
        <v>44978</v>
      </c>
      <c r="B5" t="s">
        <v>2</v>
      </c>
      <c r="C5" t="s">
        <v>8</v>
      </c>
      <c r="D5">
        <v>80</v>
      </c>
      <c r="E5">
        <v>22.548400000000001</v>
      </c>
      <c r="F5" s="2">
        <v>1803.87</v>
      </c>
    </row>
    <row r="6" spans="1:6" x14ac:dyDescent="0.25">
      <c r="A6" s="1">
        <v>44978</v>
      </c>
      <c r="B6" t="s">
        <v>2</v>
      </c>
      <c r="C6" t="s">
        <v>8</v>
      </c>
      <c r="D6">
        <v>800</v>
      </c>
      <c r="E6">
        <v>21.748000000000001</v>
      </c>
      <c r="F6" s="2">
        <v>17398.400000000001</v>
      </c>
    </row>
    <row r="7" spans="1:6" x14ac:dyDescent="0.25">
      <c r="A7" s="1">
        <v>44986</v>
      </c>
      <c r="B7" t="s">
        <v>2</v>
      </c>
      <c r="C7" t="s">
        <v>8</v>
      </c>
      <c r="D7">
        <v>1000</v>
      </c>
      <c r="E7">
        <v>20.695</v>
      </c>
      <c r="F7" s="2">
        <v>20695</v>
      </c>
    </row>
    <row r="8" spans="1:6" x14ac:dyDescent="0.25">
      <c r="A8" s="1">
        <v>44986</v>
      </c>
      <c r="B8" t="s">
        <v>2</v>
      </c>
      <c r="C8" t="s">
        <v>8</v>
      </c>
      <c r="D8">
        <v>1000</v>
      </c>
      <c r="E8">
        <v>20.880400000000002</v>
      </c>
      <c r="F8" s="2">
        <v>20880.400000000001</v>
      </c>
    </row>
    <row r="9" spans="1:6" x14ac:dyDescent="0.25">
      <c r="A9" s="1">
        <v>44986</v>
      </c>
      <c r="B9" t="s">
        <v>2</v>
      </c>
      <c r="C9" t="s">
        <v>8</v>
      </c>
      <c r="D9">
        <v>800</v>
      </c>
      <c r="E9">
        <v>20.75</v>
      </c>
      <c r="F9" s="2">
        <v>16600</v>
      </c>
    </row>
    <row r="10" spans="1:6" x14ac:dyDescent="0.25">
      <c r="A10" s="1">
        <v>45016</v>
      </c>
      <c r="B10" t="s">
        <v>2</v>
      </c>
      <c r="C10" t="s">
        <v>8</v>
      </c>
      <c r="D10">
        <v>50</v>
      </c>
      <c r="E10">
        <v>31.71</v>
      </c>
      <c r="F10" s="2">
        <v>1585.5</v>
      </c>
    </row>
    <row r="11" spans="1:6" x14ac:dyDescent="0.25">
      <c r="A11" s="1">
        <v>45021</v>
      </c>
      <c r="B11" t="s">
        <v>2</v>
      </c>
      <c r="C11" t="s">
        <v>8</v>
      </c>
      <c r="D11">
        <v>300</v>
      </c>
      <c r="E11">
        <v>21.309200000000001</v>
      </c>
      <c r="F11" s="2">
        <v>6392.76</v>
      </c>
    </row>
    <row r="12" spans="1:6" x14ac:dyDescent="0.25">
      <c r="A12" s="1">
        <v>45026</v>
      </c>
      <c r="B12" t="s">
        <v>2</v>
      </c>
      <c r="C12" t="s">
        <v>8</v>
      </c>
      <c r="D12">
        <v>1000</v>
      </c>
      <c r="E12">
        <v>21.55</v>
      </c>
      <c r="F12" s="2">
        <v>21550</v>
      </c>
    </row>
    <row r="13" spans="1:6" x14ac:dyDescent="0.25">
      <c r="A13" s="1">
        <v>45028</v>
      </c>
      <c r="B13" t="s">
        <v>2</v>
      </c>
      <c r="C13" t="s">
        <v>8</v>
      </c>
      <c r="D13">
        <v>3000</v>
      </c>
      <c r="E13">
        <v>21.82</v>
      </c>
      <c r="F13" s="2">
        <v>65460</v>
      </c>
    </row>
    <row r="14" spans="1:6" x14ac:dyDescent="0.25">
      <c r="A14" s="1">
        <v>45035</v>
      </c>
      <c r="B14" t="s">
        <v>2</v>
      </c>
      <c r="C14" t="s">
        <v>8</v>
      </c>
      <c r="D14">
        <v>500</v>
      </c>
      <c r="E14">
        <v>22.08</v>
      </c>
      <c r="F14" s="2">
        <v>11040</v>
      </c>
    </row>
    <row r="15" spans="1:6" x14ac:dyDescent="0.25">
      <c r="A15" s="1">
        <v>45040</v>
      </c>
      <c r="B15" t="s">
        <v>2</v>
      </c>
      <c r="C15" t="s">
        <v>8</v>
      </c>
      <c r="D15">
        <v>500</v>
      </c>
      <c r="E15">
        <v>18.309999999999999</v>
      </c>
      <c r="F15" s="2">
        <v>9155</v>
      </c>
    </row>
    <row r="16" spans="1:6" x14ac:dyDescent="0.25">
      <c r="A16" s="1">
        <v>45041</v>
      </c>
      <c r="B16" t="s">
        <v>2</v>
      </c>
      <c r="C16" t="s">
        <v>8</v>
      </c>
      <c r="D16">
        <v>2000</v>
      </c>
      <c r="E16">
        <v>17.822299999999998</v>
      </c>
      <c r="F16" s="2">
        <v>35644.6</v>
      </c>
    </row>
    <row r="17" spans="1:10" x14ac:dyDescent="0.25">
      <c r="A17" s="1">
        <v>45042</v>
      </c>
      <c r="B17" t="s">
        <v>2</v>
      </c>
      <c r="C17" t="s">
        <v>8</v>
      </c>
      <c r="D17">
        <v>150</v>
      </c>
      <c r="E17">
        <v>17.9879</v>
      </c>
      <c r="F17" s="2">
        <v>2698.19</v>
      </c>
    </row>
    <row r="18" spans="1:10" x14ac:dyDescent="0.25">
      <c r="A18" s="1">
        <v>45042</v>
      </c>
      <c r="B18" t="s">
        <v>2</v>
      </c>
      <c r="C18" t="s">
        <v>8</v>
      </c>
      <c r="D18">
        <v>1000</v>
      </c>
      <c r="E18">
        <v>17.664999999999999</v>
      </c>
      <c r="F18" s="2">
        <v>17665</v>
      </c>
    </row>
    <row r="19" spans="1:10" x14ac:dyDescent="0.25">
      <c r="A19" s="1">
        <v>45043</v>
      </c>
      <c r="B19" t="s">
        <v>2</v>
      </c>
      <c r="C19" t="s">
        <v>8</v>
      </c>
      <c r="D19">
        <v>1000</v>
      </c>
      <c r="E19">
        <v>17.760000000000002</v>
      </c>
      <c r="F19" s="2">
        <v>17760</v>
      </c>
    </row>
    <row r="20" spans="1:10" x14ac:dyDescent="0.25">
      <c r="A20" s="1">
        <v>45071</v>
      </c>
      <c r="B20" t="s">
        <v>2</v>
      </c>
      <c r="C20" t="s">
        <v>8</v>
      </c>
      <c r="D20">
        <v>1000</v>
      </c>
      <c r="E20">
        <v>27.05</v>
      </c>
      <c r="F20" s="2">
        <v>27050</v>
      </c>
    </row>
    <row r="21" spans="1:10" x14ac:dyDescent="0.25">
      <c r="A21" s="1">
        <v>45071</v>
      </c>
      <c r="B21" t="s">
        <v>2</v>
      </c>
      <c r="C21" t="s">
        <v>8</v>
      </c>
      <c r="D21">
        <v>1000</v>
      </c>
      <c r="E21">
        <v>27.9</v>
      </c>
      <c r="F21" s="2">
        <v>27900</v>
      </c>
    </row>
    <row r="22" spans="1:10" x14ac:dyDescent="0.25">
      <c r="A22" s="1">
        <v>45071</v>
      </c>
      <c r="B22" t="s">
        <v>2</v>
      </c>
      <c r="C22" t="s">
        <v>8</v>
      </c>
      <c r="D22">
        <v>100</v>
      </c>
      <c r="E22">
        <v>27.84</v>
      </c>
      <c r="F22" s="2">
        <v>2784</v>
      </c>
    </row>
    <row r="23" spans="1:10" x14ac:dyDescent="0.25">
      <c r="A23" s="1">
        <v>45071</v>
      </c>
      <c r="B23" t="s">
        <v>2</v>
      </c>
      <c r="C23" t="s">
        <v>8</v>
      </c>
      <c r="D23">
        <v>900</v>
      </c>
      <c r="E23">
        <v>27.849900000000002</v>
      </c>
      <c r="F23" s="2">
        <v>25064.91</v>
      </c>
    </row>
    <row r="24" spans="1:10" x14ac:dyDescent="0.25">
      <c r="A24" s="1">
        <v>45078</v>
      </c>
      <c r="B24" t="s">
        <v>2</v>
      </c>
      <c r="C24" t="s">
        <v>8</v>
      </c>
      <c r="D24">
        <v>1000</v>
      </c>
      <c r="E24">
        <v>31.384799999999998</v>
      </c>
      <c r="F24" s="2">
        <v>31384.799999999999</v>
      </c>
    </row>
    <row r="25" spans="1:10" x14ac:dyDescent="0.25">
      <c r="A25" s="1">
        <v>45078</v>
      </c>
      <c r="B25" t="s">
        <v>2</v>
      </c>
      <c r="C25" t="s">
        <v>8</v>
      </c>
      <c r="D25">
        <v>1000</v>
      </c>
      <c r="E25">
        <v>31.635000000000002</v>
      </c>
      <c r="F25" s="2">
        <v>31635</v>
      </c>
    </row>
    <row r="26" spans="1:10" x14ac:dyDescent="0.25">
      <c r="A26" s="1">
        <v>45079</v>
      </c>
      <c r="B26" t="s">
        <v>2</v>
      </c>
      <c r="C26" t="s">
        <v>8</v>
      </c>
      <c r="D26">
        <v>2000</v>
      </c>
      <c r="E26">
        <v>31.049600000000002</v>
      </c>
      <c r="F26" s="2">
        <v>62099.199999999997</v>
      </c>
    </row>
    <row r="27" spans="1:10" x14ac:dyDescent="0.25">
      <c r="A27" s="1">
        <v>45090</v>
      </c>
      <c r="B27" t="s">
        <v>2</v>
      </c>
      <c r="C27" t="s">
        <v>8</v>
      </c>
      <c r="D27">
        <v>500</v>
      </c>
      <c r="E27">
        <v>40.880000000000003</v>
      </c>
      <c r="F27" s="2">
        <v>20440</v>
      </c>
    </row>
    <row r="28" spans="1:10" x14ac:dyDescent="0.25">
      <c r="A28" s="1">
        <v>45197</v>
      </c>
      <c r="B28" t="s">
        <v>2</v>
      </c>
      <c r="C28" t="s">
        <v>8</v>
      </c>
      <c r="D28">
        <v>200</v>
      </c>
      <c r="E28">
        <v>24.02</v>
      </c>
      <c r="F28" s="2">
        <v>4804</v>
      </c>
    </row>
    <row r="29" spans="1:10" x14ac:dyDescent="0.25">
      <c r="A29" s="1">
        <v>45197</v>
      </c>
      <c r="B29" t="s">
        <v>2</v>
      </c>
      <c r="C29" t="s">
        <v>8</v>
      </c>
      <c r="D29">
        <v>400</v>
      </c>
      <c r="E29">
        <v>24.908000000000001</v>
      </c>
      <c r="F29" s="2">
        <v>9963.2000000000007</v>
      </c>
    </row>
    <row r="30" spans="1:10" x14ac:dyDescent="0.25">
      <c r="H30">
        <f>SUM(D4:D29)</f>
        <v>22080</v>
      </c>
      <c r="J30">
        <f>SUM(F4:F29)</f>
        <v>527330.06999999995</v>
      </c>
    </row>
    <row r="31" spans="1:10" x14ac:dyDescent="0.25">
      <c r="A31" s="1">
        <v>45250</v>
      </c>
      <c r="B31" t="s">
        <v>2</v>
      </c>
      <c r="C31" t="s">
        <v>15</v>
      </c>
      <c r="D31">
        <v>91</v>
      </c>
      <c r="E31">
        <v>6.9850000000000003</v>
      </c>
      <c r="F31" s="2">
        <v>635.64</v>
      </c>
    </row>
    <row r="32" spans="1:10" x14ac:dyDescent="0.25">
      <c r="A32" s="1">
        <v>45250</v>
      </c>
      <c r="B32" t="s">
        <v>2</v>
      </c>
      <c r="C32" t="s">
        <v>15</v>
      </c>
      <c r="D32">
        <v>49</v>
      </c>
      <c r="E32">
        <v>7</v>
      </c>
      <c r="F32" s="2">
        <v>343</v>
      </c>
    </row>
    <row r="33" spans="1:10" x14ac:dyDescent="0.25">
      <c r="A33" s="1">
        <v>45250</v>
      </c>
      <c r="B33" t="s">
        <v>2</v>
      </c>
      <c r="C33" t="s">
        <v>15</v>
      </c>
      <c r="D33">
        <v>600</v>
      </c>
      <c r="E33">
        <v>7.0002000000000004</v>
      </c>
      <c r="F33" s="2">
        <v>4200.12</v>
      </c>
    </row>
    <row r="34" spans="1:10" x14ac:dyDescent="0.25">
      <c r="A34" s="1">
        <v>45250</v>
      </c>
      <c r="B34" t="s">
        <v>2</v>
      </c>
      <c r="C34" t="s">
        <v>15</v>
      </c>
      <c r="D34">
        <v>600</v>
      </c>
      <c r="E34">
        <v>7</v>
      </c>
      <c r="F34" s="2">
        <v>4200</v>
      </c>
    </row>
    <row r="35" spans="1:10" x14ac:dyDescent="0.25">
      <c r="A35" s="1">
        <v>45259</v>
      </c>
      <c r="B35" t="s">
        <v>2</v>
      </c>
      <c r="C35" t="s">
        <v>15</v>
      </c>
      <c r="D35">
        <v>350</v>
      </c>
      <c r="E35">
        <v>3.2250000000000001</v>
      </c>
      <c r="F35" s="2">
        <v>1128.75</v>
      </c>
    </row>
    <row r="36" spans="1:10" x14ac:dyDescent="0.25">
      <c r="H36">
        <f>SUM(D31:D35)</f>
        <v>1690</v>
      </c>
      <c r="J36">
        <f>SUM(F31:F35)</f>
        <v>10507.51</v>
      </c>
    </row>
    <row r="37" spans="1:10" x14ac:dyDescent="0.25">
      <c r="A37" s="1">
        <v>44999</v>
      </c>
      <c r="B37" t="s">
        <v>2</v>
      </c>
      <c r="C37" t="s">
        <v>12</v>
      </c>
      <c r="D37">
        <v>500</v>
      </c>
      <c r="E37">
        <v>42.244999999999997</v>
      </c>
      <c r="F37" s="2">
        <v>21122.5</v>
      </c>
    </row>
    <row r="38" spans="1:10" x14ac:dyDescent="0.25">
      <c r="A38" s="1">
        <v>44999</v>
      </c>
      <c r="B38" t="s">
        <v>2</v>
      </c>
      <c r="C38" t="s">
        <v>12</v>
      </c>
      <c r="D38">
        <v>1000</v>
      </c>
      <c r="E38">
        <v>42.25</v>
      </c>
      <c r="F38" s="2">
        <v>42250</v>
      </c>
    </row>
    <row r="39" spans="1:10" x14ac:dyDescent="0.25">
      <c r="A39" s="1">
        <v>44999</v>
      </c>
      <c r="B39" t="s">
        <v>2</v>
      </c>
      <c r="C39" t="s">
        <v>12</v>
      </c>
      <c r="D39">
        <v>500</v>
      </c>
      <c r="E39">
        <v>43.392800000000001</v>
      </c>
      <c r="F39" s="2">
        <v>21696.400000000001</v>
      </c>
    </row>
    <row r="40" spans="1:10" x14ac:dyDescent="0.25">
      <c r="A40" s="1">
        <v>45000</v>
      </c>
      <c r="B40" t="s">
        <v>2</v>
      </c>
      <c r="C40" t="s">
        <v>12</v>
      </c>
      <c r="D40">
        <v>1000</v>
      </c>
      <c r="E40">
        <v>40.397100000000002</v>
      </c>
      <c r="F40" s="2">
        <v>40397.1</v>
      </c>
    </row>
    <row r="41" spans="1:10" x14ac:dyDescent="0.25">
      <c r="A41" s="1">
        <v>45008</v>
      </c>
      <c r="B41" t="s">
        <v>2</v>
      </c>
      <c r="C41" t="s">
        <v>12</v>
      </c>
      <c r="D41">
        <v>400</v>
      </c>
      <c r="E41">
        <v>38.883499999999998</v>
      </c>
      <c r="F41" s="2">
        <v>15553.4</v>
      </c>
    </row>
    <row r="42" spans="1:10" x14ac:dyDescent="0.25">
      <c r="A42" s="1">
        <v>45229</v>
      </c>
      <c r="B42" t="s">
        <v>2</v>
      </c>
      <c r="C42" t="s">
        <v>12</v>
      </c>
      <c r="D42">
        <v>200</v>
      </c>
      <c r="E42">
        <v>31.33</v>
      </c>
      <c r="F42" s="2">
        <v>6266</v>
      </c>
    </row>
    <row r="43" spans="1:10" x14ac:dyDescent="0.25">
      <c r="A43" s="1">
        <v>45229</v>
      </c>
      <c r="B43" t="s">
        <v>2</v>
      </c>
      <c r="C43" t="s">
        <v>12</v>
      </c>
      <c r="D43">
        <v>100</v>
      </c>
      <c r="E43">
        <v>31.475000000000001</v>
      </c>
      <c r="F43" s="2">
        <v>3147.5</v>
      </c>
    </row>
    <row r="44" spans="1:10" x14ac:dyDescent="0.25">
      <c r="H44">
        <f>SUM(D37:D43)</f>
        <v>3700</v>
      </c>
      <c r="J44">
        <f>SUM(F37:F43)</f>
        <v>150432.9</v>
      </c>
    </row>
    <row r="45" spans="1:10" x14ac:dyDescent="0.25">
      <c r="A45" s="1">
        <v>44946</v>
      </c>
      <c r="B45" t="s">
        <v>2</v>
      </c>
      <c r="C45" t="s">
        <v>5</v>
      </c>
      <c r="D45">
        <v>1000</v>
      </c>
      <c r="E45">
        <v>5.625</v>
      </c>
      <c r="F45" s="2">
        <v>5625</v>
      </c>
    </row>
    <row r="46" spans="1:10" x14ac:dyDescent="0.25">
      <c r="A46" s="1">
        <v>44949</v>
      </c>
      <c r="B46" t="s">
        <v>2</v>
      </c>
      <c r="C46" t="s">
        <v>5</v>
      </c>
      <c r="D46">
        <v>1000</v>
      </c>
      <c r="E46">
        <v>5.7880000000000003</v>
      </c>
      <c r="F46" s="2">
        <v>5788</v>
      </c>
    </row>
    <row r="47" spans="1:10" x14ac:dyDescent="0.25">
      <c r="A47" s="1">
        <v>44953</v>
      </c>
      <c r="B47" t="s">
        <v>2</v>
      </c>
      <c r="C47" t="s">
        <v>5</v>
      </c>
      <c r="D47">
        <v>2000</v>
      </c>
      <c r="E47">
        <v>5.2393999999999998</v>
      </c>
      <c r="F47" s="2">
        <v>10478.799999999999</v>
      </c>
    </row>
    <row r="48" spans="1:10" x14ac:dyDescent="0.25">
      <c r="A48" s="1">
        <v>44967</v>
      </c>
      <c r="B48" t="s">
        <v>2</v>
      </c>
      <c r="C48" t="s">
        <v>5</v>
      </c>
      <c r="D48">
        <v>2000</v>
      </c>
      <c r="E48">
        <v>4.7450000000000001</v>
      </c>
      <c r="F48" s="2">
        <v>9490</v>
      </c>
    </row>
    <row r="49" spans="1:6" x14ac:dyDescent="0.25">
      <c r="A49" s="1">
        <v>44967</v>
      </c>
      <c r="B49" t="s">
        <v>2</v>
      </c>
      <c r="C49" t="s">
        <v>5</v>
      </c>
      <c r="D49">
        <v>1000</v>
      </c>
      <c r="E49">
        <v>4.78</v>
      </c>
      <c r="F49" s="2">
        <v>4780</v>
      </c>
    </row>
    <row r="50" spans="1:6" x14ac:dyDescent="0.25">
      <c r="A50" s="1">
        <v>44970</v>
      </c>
      <c r="B50" t="s">
        <v>2</v>
      </c>
      <c r="C50" t="s">
        <v>5</v>
      </c>
      <c r="D50">
        <v>3000</v>
      </c>
      <c r="E50">
        <v>4.7295999999999996</v>
      </c>
      <c r="F50" s="2">
        <v>14188.8</v>
      </c>
    </row>
    <row r="51" spans="1:6" x14ac:dyDescent="0.25">
      <c r="A51" s="1">
        <v>44970</v>
      </c>
      <c r="B51" t="s">
        <v>2</v>
      </c>
      <c r="C51" t="s">
        <v>5</v>
      </c>
      <c r="D51">
        <v>1500</v>
      </c>
      <c r="E51">
        <v>4.7183000000000002</v>
      </c>
      <c r="F51" s="2">
        <v>7077.45</v>
      </c>
    </row>
    <row r="52" spans="1:6" x14ac:dyDescent="0.25">
      <c r="A52" s="1">
        <v>44970</v>
      </c>
      <c r="B52" t="s">
        <v>2</v>
      </c>
      <c r="C52" t="s">
        <v>5</v>
      </c>
      <c r="D52">
        <v>300</v>
      </c>
      <c r="E52">
        <v>4.7167000000000003</v>
      </c>
      <c r="F52" s="2">
        <v>1415.01</v>
      </c>
    </row>
    <row r="53" spans="1:6" x14ac:dyDescent="0.25">
      <c r="A53" s="1">
        <v>44970</v>
      </c>
      <c r="B53" t="s">
        <v>2</v>
      </c>
      <c r="C53" t="s">
        <v>5</v>
      </c>
      <c r="D53">
        <v>2000</v>
      </c>
      <c r="E53">
        <v>4.71</v>
      </c>
      <c r="F53" s="2">
        <v>9420</v>
      </c>
    </row>
    <row r="54" spans="1:6" x14ac:dyDescent="0.25">
      <c r="A54" s="1">
        <v>44972</v>
      </c>
      <c r="B54" t="s">
        <v>2</v>
      </c>
      <c r="C54" t="s">
        <v>5</v>
      </c>
      <c r="D54">
        <v>4000</v>
      </c>
      <c r="E54">
        <v>4.7801</v>
      </c>
      <c r="F54" s="2">
        <v>19120.400000000001</v>
      </c>
    </row>
    <row r="55" spans="1:6" x14ac:dyDescent="0.25">
      <c r="A55" s="1">
        <v>44988</v>
      </c>
      <c r="B55" t="s">
        <v>2</v>
      </c>
      <c r="C55" t="s">
        <v>5</v>
      </c>
      <c r="D55">
        <v>5000</v>
      </c>
      <c r="E55">
        <v>6.5891000000000002</v>
      </c>
      <c r="F55" s="2">
        <v>32945.5</v>
      </c>
    </row>
    <row r="56" spans="1:6" x14ac:dyDescent="0.25">
      <c r="A56" s="1">
        <v>44988</v>
      </c>
      <c r="B56" t="s">
        <v>2</v>
      </c>
      <c r="C56" t="s">
        <v>5</v>
      </c>
      <c r="D56">
        <v>1000</v>
      </c>
      <c r="E56">
        <v>6.4850000000000003</v>
      </c>
      <c r="F56" s="2">
        <v>6485</v>
      </c>
    </row>
    <row r="57" spans="1:6" x14ac:dyDescent="0.25">
      <c r="A57" s="1">
        <v>44992</v>
      </c>
      <c r="B57" t="s">
        <v>2</v>
      </c>
      <c r="C57" t="s">
        <v>5</v>
      </c>
      <c r="D57">
        <v>2900</v>
      </c>
      <c r="E57">
        <v>6.1490999999999998</v>
      </c>
      <c r="F57" s="2">
        <v>17832.39</v>
      </c>
    </row>
    <row r="58" spans="1:6" x14ac:dyDescent="0.25">
      <c r="A58" s="1">
        <v>44992</v>
      </c>
      <c r="B58" t="s">
        <v>2</v>
      </c>
      <c r="C58" t="s">
        <v>5</v>
      </c>
      <c r="D58">
        <v>100</v>
      </c>
      <c r="E58">
        <v>6.1449999999999996</v>
      </c>
      <c r="F58" s="2">
        <v>614.5</v>
      </c>
    </row>
    <row r="59" spans="1:6" x14ac:dyDescent="0.25">
      <c r="A59" s="1">
        <v>45001</v>
      </c>
      <c r="B59" t="s">
        <v>2</v>
      </c>
      <c r="C59" t="s">
        <v>5</v>
      </c>
      <c r="D59">
        <v>1000</v>
      </c>
      <c r="E59">
        <v>4.2949999999999999</v>
      </c>
      <c r="F59" s="2">
        <v>4295</v>
      </c>
    </row>
    <row r="60" spans="1:6" x14ac:dyDescent="0.25">
      <c r="A60" s="1">
        <v>45001</v>
      </c>
      <c r="B60" t="s">
        <v>2</v>
      </c>
      <c r="C60" t="s">
        <v>5</v>
      </c>
      <c r="D60">
        <v>2000</v>
      </c>
      <c r="E60">
        <v>4.3074000000000003</v>
      </c>
      <c r="F60" s="2">
        <v>8614.7999999999993</v>
      </c>
    </row>
    <row r="61" spans="1:6" x14ac:dyDescent="0.25">
      <c r="A61" s="1">
        <v>45002</v>
      </c>
      <c r="B61" t="s">
        <v>2</v>
      </c>
      <c r="C61" t="s">
        <v>5</v>
      </c>
      <c r="D61">
        <v>1000</v>
      </c>
      <c r="E61">
        <v>4.29</v>
      </c>
      <c r="F61" s="2">
        <v>4290</v>
      </c>
    </row>
    <row r="62" spans="1:6" x14ac:dyDescent="0.25">
      <c r="A62" s="1">
        <v>45002</v>
      </c>
      <c r="B62" t="s">
        <v>2</v>
      </c>
      <c r="C62" t="s">
        <v>5</v>
      </c>
      <c r="D62">
        <v>1000</v>
      </c>
      <c r="E62">
        <v>4.2249999999999996</v>
      </c>
      <c r="F62" s="2">
        <v>4225</v>
      </c>
    </row>
    <row r="63" spans="1:6" x14ac:dyDescent="0.25">
      <c r="A63" s="1">
        <v>45006</v>
      </c>
      <c r="B63" t="s">
        <v>2</v>
      </c>
      <c r="C63" t="s">
        <v>5</v>
      </c>
      <c r="D63">
        <v>2000</v>
      </c>
      <c r="E63">
        <v>4.42</v>
      </c>
      <c r="F63" s="2">
        <v>8840</v>
      </c>
    </row>
    <row r="64" spans="1:6" x14ac:dyDescent="0.25">
      <c r="A64" s="1">
        <v>45037</v>
      </c>
      <c r="B64" t="s">
        <v>2</v>
      </c>
      <c r="C64" t="s">
        <v>5</v>
      </c>
      <c r="D64">
        <v>400</v>
      </c>
      <c r="E64">
        <v>5.01</v>
      </c>
      <c r="F64" s="2">
        <v>2004</v>
      </c>
    </row>
    <row r="65" spans="1:10" x14ac:dyDescent="0.25">
      <c r="A65" s="1">
        <v>45043</v>
      </c>
      <c r="B65" t="s">
        <v>2</v>
      </c>
      <c r="C65" t="s">
        <v>5</v>
      </c>
      <c r="D65">
        <v>700</v>
      </c>
      <c r="E65">
        <v>5.4450000000000003</v>
      </c>
      <c r="F65" s="2">
        <v>3811.5</v>
      </c>
      <c r="G65" t="s">
        <v>22</v>
      </c>
    </row>
    <row r="66" spans="1:10" x14ac:dyDescent="0.25">
      <c r="A66" s="1">
        <v>45063</v>
      </c>
      <c r="B66" t="s">
        <v>2</v>
      </c>
      <c r="C66" t="s">
        <v>5</v>
      </c>
      <c r="D66">
        <v>1000</v>
      </c>
      <c r="E66">
        <v>5.0090000000000003</v>
      </c>
      <c r="F66" s="2">
        <v>5009</v>
      </c>
      <c r="G66" t="s">
        <v>22</v>
      </c>
      <c r="H66">
        <f>SUM(D45:D66)</f>
        <v>35900</v>
      </c>
      <c r="J66">
        <f>SUM(F45:F66)</f>
        <v>186350.14999999997</v>
      </c>
    </row>
    <row r="67" spans="1:10" ht="15.75" thickBot="1" x14ac:dyDescent="0.3">
      <c r="A67" s="5">
        <v>44926</v>
      </c>
      <c r="B67" s="7" t="s">
        <v>25</v>
      </c>
      <c r="C67" s="7"/>
      <c r="D67" s="7">
        <v>1050</v>
      </c>
      <c r="E67" s="7">
        <v>4.07</v>
      </c>
      <c r="F67" s="8">
        <f>D67*E67</f>
        <v>4273.5</v>
      </c>
      <c r="H67" s="6">
        <v>1050</v>
      </c>
      <c r="I67" s="7"/>
      <c r="J67" s="8">
        <f>F67</f>
        <v>4273.5</v>
      </c>
    </row>
    <row r="68" spans="1:10" ht="15.75" x14ac:dyDescent="0.25">
      <c r="A68" s="5" t="s">
        <v>24</v>
      </c>
      <c r="D68">
        <f>SUM(D45:D67)</f>
        <v>36950</v>
      </c>
    </row>
    <row r="70" spans="1:10" x14ac:dyDescent="0.25">
      <c r="A70" s="1">
        <v>44946</v>
      </c>
      <c r="B70" t="s">
        <v>2</v>
      </c>
      <c r="C70" t="s">
        <v>4</v>
      </c>
      <c r="D70">
        <v>100</v>
      </c>
      <c r="E70">
        <v>95.924999999999997</v>
      </c>
      <c r="F70" s="2">
        <v>9592.5</v>
      </c>
      <c r="H70">
        <f>D70</f>
        <v>100</v>
      </c>
      <c r="J70">
        <f>F70</f>
        <v>9592.5</v>
      </c>
    </row>
    <row r="72" spans="1:10" x14ac:dyDescent="0.25">
      <c r="A72" s="1">
        <v>44946</v>
      </c>
      <c r="B72" t="s">
        <v>2</v>
      </c>
      <c r="C72" t="s">
        <v>3</v>
      </c>
      <c r="D72">
        <v>1000</v>
      </c>
      <c r="E72">
        <v>12.309900000000001</v>
      </c>
      <c r="F72" s="2">
        <v>12309.9</v>
      </c>
    </row>
    <row r="73" spans="1:10" x14ac:dyDescent="0.25">
      <c r="A73" s="1">
        <v>44949</v>
      </c>
      <c r="B73" t="s">
        <v>2</v>
      </c>
      <c r="C73" t="s">
        <v>3</v>
      </c>
      <c r="D73">
        <v>1000</v>
      </c>
      <c r="E73">
        <v>12.7773</v>
      </c>
      <c r="F73" s="2">
        <v>12777.3</v>
      </c>
    </row>
    <row r="74" spans="1:10" x14ac:dyDescent="0.25">
      <c r="A74" s="1">
        <v>44964</v>
      </c>
      <c r="B74" t="s">
        <v>2</v>
      </c>
      <c r="C74" t="s">
        <v>3</v>
      </c>
      <c r="D74">
        <v>1000</v>
      </c>
      <c r="E74">
        <v>13.26</v>
      </c>
      <c r="F74" s="2">
        <v>13260</v>
      </c>
    </row>
    <row r="75" spans="1:10" x14ac:dyDescent="0.25">
      <c r="A75" s="1">
        <v>44979</v>
      </c>
      <c r="B75" t="s">
        <v>2</v>
      </c>
      <c r="C75" t="s">
        <v>3</v>
      </c>
      <c r="D75">
        <v>2000</v>
      </c>
      <c r="E75">
        <v>12.296900000000001</v>
      </c>
      <c r="F75" s="2">
        <v>24593.8</v>
      </c>
    </row>
    <row r="76" spans="1:10" x14ac:dyDescent="0.25">
      <c r="A76" s="1">
        <v>44985</v>
      </c>
      <c r="B76" t="s">
        <v>2</v>
      </c>
      <c r="C76" t="s">
        <v>3</v>
      </c>
      <c r="D76">
        <v>1000</v>
      </c>
      <c r="E76">
        <v>12.09</v>
      </c>
      <c r="F76" s="2">
        <v>12090</v>
      </c>
    </row>
    <row r="77" spans="1:10" x14ac:dyDescent="0.25">
      <c r="A77" s="1">
        <v>44999</v>
      </c>
      <c r="B77" t="s">
        <v>2</v>
      </c>
      <c r="C77" t="s">
        <v>3</v>
      </c>
      <c r="D77">
        <v>1000</v>
      </c>
      <c r="E77">
        <v>12.185</v>
      </c>
      <c r="F77" s="2">
        <v>12185</v>
      </c>
    </row>
    <row r="78" spans="1:10" x14ac:dyDescent="0.25">
      <c r="A78" s="1">
        <v>45063</v>
      </c>
      <c r="B78" t="s">
        <v>2</v>
      </c>
      <c r="C78" t="s">
        <v>3</v>
      </c>
      <c r="D78">
        <v>1000</v>
      </c>
      <c r="E78">
        <v>11.435</v>
      </c>
      <c r="F78" s="2">
        <v>11435</v>
      </c>
    </row>
    <row r="79" spans="1:10" x14ac:dyDescent="0.25">
      <c r="A79" s="1">
        <v>45063</v>
      </c>
      <c r="B79" t="s">
        <v>2</v>
      </c>
      <c r="C79" t="s">
        <v>3</v>
      </c>
      <c r="D79">
        <v>500</v>
      </c>
      <c r="E79">
        <v>11.5</v>
      </c>
      <c r="F79" s="2">
        <v>5750</v>
      </c>
    </row>
    <row r="80" spans="1:10" x14ac:dyDescent="0.25">
      <c r="A80" s="1">
        <v>45071</v>
      </c>
      <c r="B80" t="s">
        <v>2</v>
      </c>
      <c r="C80" t="s">
        <v>3</v>
      </c>
      <c r="D80">
        <v>2000</v>
      </c>
      <c r="E80">
        <v>11.4</v>
      </c>
      <c r="F80" s="2">
        <v>22800</v>
      </c>
    </row>
    <row r="81" spans="1:10" x14ac:dyDescent="0.25">
      <c r="A81" s="1">
        <v>45071</v>
      </c>
      <c r="B81" t="s">
        <v>2</v>
      </c>
      <c r="C81" t="s">
        <v>3</v>
      </c>
      <c r="D81">
        <v>2000</v>
      </c>
      <c r="E81">
        <v>11.41</v>
      </c>
      <c r="F81" s="2">
        <v>22820</v>
      </c>
    </row>
    <row r="82" spans="1:10" x14ac:dyDescent="0.25">
      <c r="A82" s="1">
        <v>45079</v>
      </c>
      <c r="B82" t="s">
        <v>2</v>
      </c>
      <c r="C82" t="s">
        <v>3</v>
      </c>
      <c r="D82">
        <v>5000</v>
      </c>
      <c r="E82">
        <v>12.2097</v>
      </c>
      <c r="F82" s="2">
        <v>61048.5</v>
      </c>
    </row>
    <row r="83" spans="1:10" x14ac:dyDescent="0.25">
      <c r="H83">
        <f>SUM(D72:D82)</f>
        <v>17500</v>
      </c>
      <c r="J83">
        <f>SUM(F72:F82)</f>
        <v>211069.5</v>
      </c>
    </row>
    <row r="85" spans="1:10" x14ac:dyDescent="0.25">
      <c r="A85" s="1">
        <v>44985</v>
      </c>
      <c r="B85" t="s">
        <v>2</v>
      </c>
      <c r="C85" t="s">
        <v>10</v>
      </c>
      <c r="D85">
        <v>1000</v>
      </c>
      <c r="E85">
        <v>19.18</v>
      </c>
      <c r="F85" s="2">
        <v>19180</v>
      </c>
      <c r="H85">
        <f>D85</f>
        <v>1000</v>
      </c>
      <c r="J85">
        <f>F85</f>
        <v>19180</v>
      </c>
    </row>
    <row r="87" spans="1:10" x14ac:dyDescent="0.25">
      <c r="A87" s="1">
        <v>44988</v>
      </c>
      <c r="B87" t="s">
        <v>2</v>
      </c>
      <c r="C87" t="s">
        <v>11</v>
      </c>
      <c r="D87">
        <v>1000</v>
      </c>
      <c r="E87">
        <v>16.456</v>
      </c>
      <c r="F87" s="2">
        <v>16456</v>
      </c>
    </row>
    <row r="88" spans="1:10" x14ac:dyDescent="0.25">
      <c r="A88" s="1">
        <v>44991</v>
      </c>
      <c r="B88" t="s">
        <v>2</v>
      </c>
      <c r="C88" t="s">
        <v>11</v>
      </c>
      <c r="D88">
        <v>400</v>
      </c>
      <c r="E88">
        <v>16.2272</v>
      </c>
      <c r="F88" s="2">
        <v>6490.88</v>
      </c>
    </row>
    <row r="89" spans="1:10" x14ac:dyDescent="0.25">
      <c r="A89" s="1">
        <v>44992</v>
      </c>
      <c r="B89" t="s">
        <v>2</v>
      </c>
      <c r="C89" t="s">
        <v>11</v>
      </c>
      <c r="D89">
        <v>600</v>
      </c>
      <c r="E89">
        <v>15.8392</v>
      </c>
      <c r="F89" s="2">
        <v>9503.52</v>
      </c>
    </row>
    <row r="90" spans="1:10" x14ac:dyDescent="0.25">
      <c r="A90" s="1">
        <v>45098</v>
      </c>
      <c r="B90" t="s">
        <v>2</v>
      </c>
      <c r="C90" t="s">
        <v>11</v>
      </c>
      <c r="D90">
        <v>500</v>
      </c>
      <c r="E90">
        <v>16.2376</v>
      </c>
      <c r="F90" s="2">
        <v>8118.8</v>
      </c>
      <c r="H90">
        <f>SUM(D87:D90)</f>
        <v>2500</v>
      </c>
      <c r="J90">
        <f>SUM(F87:F90)</f>
        <v>40569.200000000004</v>
      </c>
    </row>
    <row r="92" spans="1:10" x14ac:dyDescent="0.25">
      <c r="A92" s="1">
        <v>44984</v>
      </c>
      <c r="B92" t="s">
        <v>2</v>
      </c>
      <c r="C92" t="s">
        <v>9</v>
      </c>
      <c r="D92">
        <v>100</v>
      </c>
      <c r="E92">
        <v>140.59010000000001</v>
      </c>
      <c r="F92" s="2">
        <v>14059.01</v>
      </c>
      <c r="H92">
        <f>D92</f>
        <v>100</v>
      </c>
      <c r="J92">
        <f>F92</f>
        <v>14059.01</v>
      </c>
    </row>
    <row r="94" spans="1:10" x14ac:dyDescent="0.25">
      <c r="A94" s="1">
        <v>44967</v>
      </c>
      <c r="B94" t="s">
        <v>2</v>
      </c>
      <c r="C94" t="s">
        <v>7</v>
      </c>
      <c r="D94">
        <v>100</v>
      </c>
      <c r="E94">
        <v>262.10000000000002</v>
      </c>
      <c r="F94" s="2">
        <v>26210</v>
      </c>
    </row>
    <row r="95" spans="1:10" x14ac:dyDescent="0.25">
      <c r="A95" s="1">
        <v>44985</v>
      </c>
      <c r="B95" t="s">
        <v>2</v>
      </c>
      <c r="C95" t="s">
        <v>7</v>
      </c>
      <c r="D95">
        <v>100</v>
      </c>
      <c r="E95">
        <v>249.255</v>
      </c>
      <c r="F95" s="2">
        <v>24925.5</v>
      </c>
    </row>
    <row r="96" spans="1:10" x14ac:dyDescent="0.25">
      <c r="A96" s="1">
        <v>44999</v>
      </c>
      <c r="B96" t="s">
        <v>2</v>
      </c>
      <c r="C96" t="s">
        <v>7</v>
      </c>
      <c r="D96">
        <v>100</v>
      </c>
      <c r="E96">
        <v>259.67559999999997</v>
      </c>
      <c r="F96" s="2">
        <v>25967.56</v>
      </c>
      <c r="H96">
        <f>SUM(D94:D96)</f>
        <v>300</v>
      </c>
      <c r="J96">
        <f>SUM(F94:F96)</f>
        <v>77103.06</v>
      </c>
    </row>
    <row r="98" spans="1:6" x14ac:dyDescent="0.25">
      <c r="A98" s="1">
        <v>45082</v>
      </c>
      <c r="B98" t="s">
        <v>2</v>
      </c>
      <c r="C98" t="s">
        <v>13</v>
      </c>
      <c r="D98">
        <v>10000</v>
      </c>
      <c r="E98">
        <v>0.56069999999999998</v>
      </c>
      <c r="F98" s="2">
        <v>5607</v>
      </c>
    </row>
    <row r="99" spans="1:6" x14ac:dyDescent="0.25">
      <c r="A99" s="1">
        <v>45084</v>
      </c>
      <c r="B99" t="s">
        <v>2</v>
      </c>
      <c r="C99" t="s">
        <v>13</v>
      </c>
      <c r="D99">
        <v>20000</v>
      </c>
      <c r="E99">
        <v>0.56979999999999997</v>
      </c>
      <c r="F99" s="2">
        <v>11396</v>
      </c>
    </row>
    <row r="100" spans="1:6" x14ac:dyDescent="0.25">
      <c r="A100" s="1">
        <v>45085</v>
      </c>
      <c r="B100" t="s">
        <v>2</v>
      </c>
      <c r="C100" t="s">
        <v>13</v>
      </c>
      <c r="D100">
        <v>100000</v>
      </c>
      <c r="E100">
        <v>0.65</v>
      </c>
      <c r="F100" s="2">
        <v>65000</v>
      </c>
    </row>
    <row r="101" spans="1:6" x14ac:dyDescent="0.25">
      <c r="A101" s="1">
        <v>45085</v>
      </c>
      <c r="B101" t="s">
        <v>2</v>
      </c>
      <c r="C101" t="s">
        <v>13</v>
      </c>
      <c r="D101">
        <v>100000</v>
      </c>
      <c r="E101">
        <v>0.64710000000000001</v>
      </c>
      <c r="F101" s="2">
        <v>64710</v>
      </c>
    </row>
    <row r="102" spans="1:6" x14ac:dyDescent="0.25">
      <c r="A102" s="1">
        <v>45090</v>
      </c>
      <c r="B102" t="s">
        <v>2</v>
      </c>
      <c r="C102" t="s">
        <v>13</v>
      </c>
      <c r="D102">
        <v>50000</v>
      </c>
      <c r="E102">
        <v>0.76300000000000001</v>
      </c>
      <c r="F102" s="2">
        <v>38150</v>
      </c>
    </row>
    <row r="103" spans="1:6" x14ac:dyDescent="0.25">
      <c r="A103" s="1">
        <v>45090</v>
      </c>
      <c r="B103" t="s">
        <v>2</v>
      </c>
      <c r="C103" t="s">
        <v>13</v>
      </c>
      <c r="D103">
        <v>3500</v>
      </c>
      <c r="E103">
        <v>0.91359999999999997</v>
      </c>
      <c r="F103" s="2">
        <v>3197.6</v>
      </c>
    </row>
    <row r="104" spans="1:6" x14ac:dyDescent="0.25">
      <c r="A104" s="1">
        <v>45090</v>
      </c>
      <c r="B104" t="s">
        <v>2</v>
      </c>
      <c r="C104" t="s">
        <v>13</v>
      </c>
      <c r="D104">
        <v>397</v>
      </c>
      <c r="E104">
        <v>0.89829999999999999</v>
      </c>
      <c r="F104" s="2">
        <v>356.63</v>
      </c>
    </row>
    <row r="105" spans="1:6" x14ac:dyDescent="0.25">
      <c r="A105" s="1">
        <v>45090</v>
      </c>
      <c r="B105" t="s">
        <v>2</v>
      </c>
      <c r="C105" t="s">
        <v>13</v>
      </c>
      <c r="D105">
        <v>646</v>
      </c>
      <c r="E105">
        <v>0.8982</v>
      </c>
      <c r="F105" s="2">
        <v>580.24</v>
      </c>
    </row>
    <row r="106" spans="1:6" x14ac:dyDescent="0.25">
      <c r="A106" s="1">
        <v>45090</v>
      </c>
      <c r="B106" t="s">
        <v>2</v>
      </c>
      <c r="C106" t="s">
        <v>13</v>
      </c>
      <c r="D106">
        <v>9717</v>
      </c>
      <c r="E106">
        <v>0.89839999999999998</v>
      </c>
      <c r="F106" s="2">
        <v>8729.75</v>
      </c>
    </row>
    <row r="107" spans="1:6" x14ac:dyDescent="0.25">
      <c r="A107" s="1">
        <v>45090</v>
      </c>
      <c r="B107" t="s">
        <v>2</v>
      </c>
      <c r="C107" t="s">
        <v>13</v>
      </c>
      <c r="D107">
        <v>592</v>
      </c>
      <c r="E107">
        <v>0.89859999999999995</v>
      </c>
      <c r="F107" s="2">
        <v>531.97</v>
      </c>
    </row>
    <row r="108" spans="1:6" x14ac:dyDescent="0.25">
      <c r="A108" s="1">
        <v>45090</v>
      </c>
      <c r="B108" t="s">
        <v>2</v>
      </c>
      <c r="C108" t="s">
        <v>13</v>
      </c>
      <c r="D108">
        <v>31831</v>
      </c>
      <c r="E108">
        <v>0.89880000000000004</v>
      </c>
      <c r="F108" s="2">
        <v>28609.7</v>
      </c>
    </row>
    <row r="109" spans="1:6" x14ac:dyDescent="0.25">
      <c r="A109" s="1">
        <v>45090</v>
      </c>
      <c r="B109" t="s">
        <v>2</v>
      </c>
      <c r="C109" t="s">
        <v>13</v>
      </c>
      <c r="D109">
        <v>1500</v>
      </c>
      <c r="E109">
        <v>0.89734999999999998</v>
      </c>
      <c r="F109" s="2">
        <v>1346.03</v>
      </c>
    </row>
    <row r="110" spans="1:6" x14ac:dyDescent="0.25">
      <c r="A110" s="1">
        <v>45090</v>
      </c>
      <c r="B110" t="s">
        <v>2</v>
      </c>
      <c r="C110" t="s">
        <v>13</v>
      </c>
      <c r="D110">
        <v>15317</v>
      </c>
      <c r="E110">
        <v>0.89810000000000001</v>
      </c>
      <c r="F110" s="2">
        <v>13756.2</v>
      </c>
    </row>
    <row r="111" spans="1:6" x14ac:dyDescent="0.25">
      <c r="A111" s="1">
        <v>45090</v>
      </c>
      <c r="B111" t="s">
        <v>2</v>
      </c>
      <c r="C111" t="s">
        <v>13</v>
      </c>
      <c r="D111">
        <v>600</v>
      </c>
      <c r="E111">
        <v>0.91920000000000002</v>
      </c>
      <c r="F111" s="2">
        <v>551.52</v>
      </c>
    </row>
    <row r="112" spans="1:6" x14ac:dyDescent="0.25">
      <c r="A112" s="1">
        <v>45090</v>
      </c>
      <c r="B112" t="s">
        <v>2</v>
      </c>
      <c r="C112" t="s">
        <v>13</v>
      </c>
      <c r="D112">
        <v>11400</v>
      </c>
      <c r="E112">
        <v>0.92</v>
      </c>
      <c r="F112" s="2">
        <v>10488</v>
      </c>
    </row>
    <row r="113" spans="1:10" x14ac:dyDescent="0.25">
      <c r="A113" s="1">
        <v>45104</v>
      </c>
      <c r="B113" t="s">
        <v>2</v>
      </c>
      <c r="C113" t="s">
        <v>13</v>
      </c>
      <c r="D113">
        <v>4000</v>
      </c>
      <c r="E113">
        <v>1.0185999999999999</v>
      </c>
      <c r="F113" s="2">
        <v>4074.4</v>
      </c>
    </row>
    <row r="114" spans="1:10" x14ac:dyDescent="0.25">
      <c r="A114" s="1">
        <v>45169</v>
      </c>
      <c r="B114" t="s">
        <v>2</v>
      </c>
      <c r="C114" t="s">
        <v>13</v>
      </c>
      <c r="D114">
        <v>6000</v>
      </c>
      <c r="E114">
        <v>1.175</v>
      </c>
      <c r="F114" s="2">
        <v>7050</v>
      </c>
    </row>
    <row r="115" spans="1:10" x14ac:dyDescent="0.25">
      <c r="A115" s="1">
        <v>45180</v>
      </c>
      <c r="B115" t="s">
        <v>2</v>
      </c>
      <c r="C115" t="s">
        <v>13</v>
      </c>
      <c r="D115">
        <v>50000</v>
      </c>
      <c r="E115">
        <v>0.92490000000000006</v>
      </c>
      <c r="F115" s="2">
        <v>46245</v>
      </c>
    </row>
    <row r="116" spans="1:10" x14ac:dyDescent="0.25">
      <c r="A116" s="1">
        <v>45180</v>
      </c>
      <c r="B116" t="s">
        <v>2</v>
      </c>
      <c r="C116" t="s">
        <v>13</v>
      </c>
      <c r="D116">
        <v>45000</v>
      </c>
      <c r="E116">
        <v>0.9224</v>
      </c>
      <c r="F116" s="2">
        <v>41508</v>
      </c>
    </row>
    <row r="117" spans="1:10" x14ac:dyDescent="0.25">
      <c r="A117" s="1">
        <v>45183</v>
      </c>
      <c r="B117" t="s">
        <v>2</v>
      </c>
      <c r="C117" t="s">
        <v>13</v>
      </c>
      <c r="D117">
        <v>4000</v>
      </c>
      <c r="E117">
        <v>1.1200000000000001</v>
      </c>
      <c r="F117" s="2">
        <v>4480</v>
      </c>
    </row>
    <row r="118" spans="1:10" x14ac:dyDescent="0.25">
      <c r="A118" s="1">
        <v>45187</v>
      </c>
      <c r="B118" t="s">
        <v>2</v>
      </c>
      <c r="C118" t="s">
        <v>13</v>
      </c>
      <c r="D118">
        <v>6000</v>
      </c>
      <c r="E118">
        <v>1.56</v>
      </c>
      <c r="F118" s="2">
        <v>9360</v>
      </c>
    </row>
    <row r="119" spans="1:10" x14ac:dyDescent="0.25">
      <c r="A119" s="1">
        <v>45195</v>
      </c>
      <c r="B119" t="s">
        <v>2</v>
      </c>
      <c r="C119" t="s">
        <v>13</v>
      </c>
      <c r="D119">
        <v>20000</v>
      </c>
      <c r="E119">
        <v>1.47</v>
      </c>
      <c r="F119" s="2">
        <v>29400</v>
      </c>
    </row>
    <row r="120" spans="1:10" x14ac:dyDescent="0.25">
      <c r="A120" s="1">
        <v>45197</v>
      </c>
      <c r="B120" t="s">
        <v>2</v>
      </c>
      <c r="C120" t="s">
        <v>13</v>
      </c>
      <c r="D120">
        <v>5000</v>
      </c>
      <c r="E120">
        <v>1.5649999999999999</v>
      </c>
      <c r="F120" s="2">
        <v>7825</v>
      </c>
    </row>
    <row r="121" spans="1:10" x14ac:dyDescent="0.25">
      <c r="A121" s="1">
        <v>45197</v>
      </c>
      <c r="B121" t="s">
        <v>2</v>
      </c>
      <c r="C121" t="s">
        <v>13</v>
      </c>
      <c r="D121">
        <v>17100</v>
      </c>
      <c r="E121">
        <v>1.68</v>
      </c>
      <c r="F121" s="2">
        <v>28728</v>
      </c>
    </row>
    <row r="122" spans="1:10" x14ac:dyDescent="0.25">
      <c r="A122" s="1">
        <v>45197</v>
      </c>
      <c r="B122" t="s">
        <v>2</v>
      </c>
      <c r="C122" t="s">
        <v>13</v>
      </c>
      <c r="D122">
        <v>900</v>
      </c>
      <c r="E122">
        <v>1.6798999999999999</v>
      </c>
      <c r="F122" s="2">
        <v>1511.91</v>
      </c>
    </row>
    <row r="123" spans="1:10" x14ac:dyDescent="0.25">
      <c r="A123" s="1">
        <v>45229</v>
      </c>
      <c r="B123" t="s">
        <v>2</v>
      </c>
      <c r="C123" t="s">
        <v>13</v>
      </c>
      <c r="D123">
        <v>1500</v>
      </c>
      <c r="E123">
        <v>1.0271999999999999</v>
      </c>
      <c r="F123" s="2">
        <v>1540.8</v>
      </c>
    </row>
    <row r="124" spans="1:10" x14ac:dyDescent="0.25">
      <c r="A124" s="1">
        <v>45258</v>
      </c>
      <c r="B124" t="s">
        <v>2</v>
      </c>
      <c r="C124" t="s">
        <v>13</v>
      </c>
      <c r="D124">
        <v>10000</v>
      </c>
      <c r="E124">
        <v>0.996</v>
      </c>
      <c r="F124" s="2">
        <v>9960</v>
      </c>
    </row>
    <row r="125" spans="1:10" x14ac:dyDescent="0.25">
      <c r="A125" s="1">
        <v>45268</v>
      </c>
      <c r="B125" t="s">
        <v>2</v>
      </c>
      <c r="C125" t="s">
        <v>13</v>
      </c>
      <c r="D125">
        <v>7000</v>
      </c>
      <c r="E125">
        <v>0.69530000000000003</v>
      </c>
      <c r="F125" s="2">
        <v>4867.1000000000004</v>
      </c>
    </row>
    <row r="126" spans="1:10" x14ac:dyDescent="0.25">
      <c r="A126" s="1">
        <v>45268</v>
      </c>
      <c r="B126" t="s">
        <v>2</v>
      </c>
      <c r="C126" t="s">
        <v>13</v>
      </c>
      <c r="D126">
        <v>7000</v>
      </c>
      <c r="E126">
        <v>0.69969999999999999</v>
      </c>
      <c r="F126" s="2">
        <v>4897.8999999999996</v>
      </c>
    </row>
    <row r="127" spans="1:10" x14ac:dyDescent="0.25">
      <c r="A127" s="1">
        <v>45273</v>
      </c>
      <c r="B127" t="s">
        <v>2</v>
      </c>
      <c r="C127" t="s">
        <v>13</v>
      </c>
      <c r="D127">
        <v>8000</v>
      </c>
      <c r="E127">
        <v>0.71660000000000001</v>
      </c>
      <c r="F127" s="2">
        <v>5732.8</v>
      </c>
    </row>
    <row r="128" spans="1:10" x14ac:dyDescent="0.25">
      <c r="A128" s="1">
        <v>45281</v>
      </c>
      <c r="B128" t="s">
        <v>2</v>
      </c>
      <c r="C128" t="s">
        <v>13</v>
      </c>
      <c r="D128">
        <v>2000</v>
      </c>
      <c r="E128">
        <v>0.83819999999999995</v>
      </c>
      <c r="F128" s="2">
        <v>1676.4</v>
      </c>
      <c r="H128">
        <f>SUM(D98:D128)</f>
        <v>549000</v>
      </c>
      <c r="J128">
        <f>SUM(F98:F128)</f>
        <v>461867.95</v>
      </c>
    </row>
    <row r="130" spans="1:14" x14ac:dyDescent="0.25">
      <c r="A130" s="1">
        <v>45090</v>
      </c>
      <c r="B130" t="s">
        <v>2</v>
      </c>
      <c r="C130" t="s">
        <v>14</v>
      </c>
      <c r="D130">
        <v>100</v>
      </c>
      <c r="E130">
        <v>128.49959999999999</v>
      </c>
      <c r="F130" s="2">
        <v>12849.96</v>
      </c>
    </row>
    <row r="131" spans="1:14" x14ac:dyDescent="0.25">
      <c r="A131" s="1">
        <v>45090</v>
      </c>
      <c r="B131" t="s">
        <v>2</v>
      </c>
      <c r="C131" t="s">
        <v>14</v>
      </c>
      <c r="D131">
        <v>100</v>
      </c>
      <c r="E131">
        <v>128.5</v>
      </c>
      <c r="F131" s="2">
        <v>12850</v>
      </c>
    </row>
    <row r="132" spans="1:14" x14ac:dyDescent="0.25">
      <c r="A132" s="1">
        <v>45090</v>
      </c>
      <c r="B132" t="s">
        <v>2</v>
      </c>
      <c r="C132" t="s">
        <v>14</v>
      </c>
      <c r="D132">
        <v>300</v>
      </c>
      <c r="E132">
        <v>128.1</v>
      </c>
      <c r="F132" s="2">
        <v>38430</v>
      </c>
      <c r="H132">
        <f>SUM(D130:D132)</f>
        <v>500</v>
      </c>
      <c r="J132">
        <f>SUM(F130:F132)</f>
        <v>64129.96</v>
      </c>
    </row>
    <row r="134" spans="1:14" x14ac:dyDescent="0.25">
      <c r="A134" s="1">
        <v>44946</v>
      </c>
      <c r="B134" t="s">
        <v>2</v>
      </c>
      <c r="C134" t="s">
        <v>6</v>
      </c>
      <c r="D134">
        <v>100</v>
      </c>
      <c r="E134">
        <v>131.03</v>
      </c>
      <c r="F134" s="2">
        <v>13103</v>
      </c>
      <c r="H134">
        <f>D134</f>
        <v>100</v>
      </c>
      <c r="J134">
        <f>F134</f>
        <v>13103</v>
      </c>
    </row>
    <row r="137" spans="1:14" x14ac:dyDescent="0.25">
      <c r="F137" s="2">
        <f>SUM(F4:F134)</f>
        <v>1789568.31</v>
      </c>
      <c r="H137" s="2" t="s">
        <v>22</v>
      </c>
      <c r="J137" s="2">
        <f>SUM(J4:J134)</f>
        <v>1789568.3099999998</v>
      </c>
      <c r="L137">
        <v>177166.95</v>
      </c>
      <c r="N137" s="2">
        <f>L137-J137</f>
        <v>-1612401.3599999999</v>
      </c>
    </row>
    <row r="140" spans="1:14" x14ac:dyDescent="0.25">
      <c r="A140" s="1" t="s">
        <v>23</v>
      </c>
    </row>
    <row r="142" spans="1:14" x14ac:dyDescent="0.25">
      <c r="A142" s="1">
        <v>44987</v>
      </c>
      <c r="B142" t="s">
        <v>0</v>
      </c>
      <c r="C142" t="s">
        <v>8</v>
      </c>
      <c r="D142">
        <v>50</v>
      </c>
      <c r="E142">
        <v>21.375</v>
      </c>
      <c r="F142" s="2">
        <v>1068.73</v>
      </c>
    </row>
    <row r="143" spans="1:14" x14ac:dyDescent="0.25">
      <c r="A143" s="1">
        <v>44987</v>
      </c>
      <c r="B143" t="s">
        <v>0</v>
      </c>
      <c r="C143" t="s">
        <v>8</v>
      </c>
      <c r="D143">
        <v>1275</v>
      </c>
      <c r="E143">
        <v>21.265000000000001</v>
      </c>
      <c r="F143" s="2">
        <v>27112.48</v>
      </c>
    </row>
    <row r="144" spans="1:14" x14ac:dyDescent="0.25">
      <c r="A144" s="1">
        <v>44987</v>
      </c>
      <c r="B144" t="s">
        <v>0</v>
      </c>
      <c r="C144" t="s">
        <v>8</v>
      </c>
      <c r="D144">
        <v>215</v>
      </c>
      <c r="E144">
        <v>21.271000000000001</v>
      </c>
      <c r="F144" s="2">
        <v>4573.2</v>
      </c>
    </row>
    <row r="145" spans="1:6" x14ac:dyDescent="0.25">
      <c r="A145" s="1">
        <v>44987</v>
      </c>
      <c r="B145" t="s">
        <v>0</v>
      </c>
      <c r="C145" t="s">
        <v>8</v>
      </c>
      <c r="D145">
        <v>510</v>
      </c>
      <c r="E145">
        <v>21.27</v>
      </c>
      <c r="F145" s="2">
        <v>10847.54</v>
      </c>
    </row>
    <row r="146" spans="1:6" x14ac:dyDescent="0.25">
      <c r="A146" s="1">
        <v>44988</v>
      </c>
      <c r="B146" t="s">
        <v>0</v>
      </c>
      <c r="C146" t="s">
        <v>8</v>
      </c>
      <c r="D146">
        <v>300</v>
      </c>
      <c r="E146">
        <v>26.200299999999999</v>
      </c>
      <c r="F146" s="2">
        <v>7859.98</v>
      </c>
    </row>
    <row r="147" spans="1:6" x14ac:dyDescent="0.25">
      <c r="A147" s="1">
        <v>44988</v>
      </c>
      <c r="B147" t="s">
        <v>0</v>
      </c>
      <c r="C147" t="s">
        <v>8</v>
      </c>
      <c r="D147">
        <v>70</v>
      </c>
      <c r="E147">
        <v>26.201000000000001</v>
      </c>
      <c r="F147" s="2">
        <v>1834.04</v>
      </c>
    </row>
    <row r="148" spans="1:6" x14ac:dyDescent="0.25">
      <c r="A148" s="1">
        <v>44988</v>
      </c>
      <c r="B148" t="s">
        <v>0</v>
      </c>
      <c r="C148" t="s">
        <v>8</v>
      </c>
      <c r="D148">
        <v>600</v>
      </c>
      <c r="E148">
        <v>26.201499999999999</v>
      </c>
      <c r="F148" s="2">
        <v>15720.68</v>
      </c>
    </row>
    <row r="149" spans="1:6" x14ac:dyDescent="0.25">
      <c r="A149" s="1">
        <v>44988</v>
      </c>
      <c r="B149" t="s">
        <v>0</v>
      </c>
      <c r="C149" t="s">
        <v>8</v>
      </c>
      <c r="D149">
        <v>460</v>
      </c>
      <c r="E149">
        <v>26.21</v>
      </c>
      <c r="F149" s="2">
        <v>12056.43</v>
      </c>
    </row>
    <row r="150" spans="1:6" x14ac:dyDescent="0.25">
      <c r="A150" s="1">
        <v>44988</v>
      </c>
      <c r="B150" t="s">
        <v>0</v>
      </c>
      <c r="C150" t="s">
        <v>8</v>
      </c>
      <c r="D150">
        <v>500</v>
      </c>
      <c r="E150">
        <v>26.29</v>
      </c>
      <c r="F150" s="2">
        <v>13144.82</v>
      </c>
    </row>
    <row r="151" spans="1:6" x14ac:dyDescent="0.25">
      <c r="A151" s="1">
        <v>44988</v>
      </c>
      <c r="B151" t="s">
        <v>0</v>
      </c>
      <c r="C151" t="s">
        <v>8</v>
      </c>
      <c r="D151">
        <v>500</v>
      </c>
      <c r="E151">
        <v>26.48</v>
      </c>
      <c r="F151" s="2">
        <v>13239.82</v>
      </c>
    </row>
    <row r="152" spans="1:6" x14ac:dyDescent="0.25">
      <c r="A152" s="1">
        <v>45061</v>
      </c>
      <c r="B152" t="s">
        <v>0</v>
      </c>
      <c r="C152" t="s">
        <v>8</v>
      </c>
      <c r="D152">
        <v>500</v>
      </c>
      <c r="E152">
        <v>23.94</v>
      </c>
      <c r="F152" s="2">
        <v>11969.83</v>
      </c>
    </row>
    <row r="153" spans="1:6" x14ac:dyDescent="0.25">
      <c r="A153" s="1">
        <v>45061</v>
      </c>
      <c r="B153" t="s">
        <v>0</v>
      </c>
      <c r="C153" t="s">
        <v>8</v>
      </c>
      <c r="D153">
        <v>500</v>
      </c>
      <c r="E153">
        <v>21.980499999999999</v>
      </c>
      <c r="F153" s="2">
        <v>10990.09</v>
      </c>
    </row>
    <row r="154" spans="1:6" x14ac:dyDescent="0.25">
      <c r="A154" s="1">
        <v>45063</v>
      </c>
      <c r="B154" t="s">
        <v>0</v>
      </c>
      <c r="C154" t="s">
        <v>8</v>
      </c>
      <c r="D154">
        <v>3000</v>
      </c>
      <c r="E154">
        <v>26.29</v>
      </c>
      <c r="F154" s="2">
        <v>78868.92</v>
      </c>
    </row>
    <row r="155" spans="1:6" x14ac:dyDescent="0.25">
      <c r="A155" s="1">
        <v>45064</v>
      </c>
      <c r="B155" t="s">
        <v>0</v>
      </c>
      <c r="C155" t="s">
        <v>8</v>
      </c>
      <c r="D155">
        <v>3000</v>
      </c>
      <c r="E155">
        <v>27.93</v>
      </c>
      <c r="F155" s="2">
        <v>83788.88</v>
      </c>
    </row>
    <row r="156" spans="1:6" x14ac:dyDescent="0.25">
      <c r="A156" s="1">
        <v>45071</v>
      </c>
      <c r="B156" t="s">
        <v>0</v>
      </c>
      <c r="C156" t="s">
        <v>8</v>
      </c>
      <c r="D156">
        <v>1000</v>
      </c>
      <c r="E156">
        <v>30.32</v>
      </c>
      <c r="F156" s="2">
        <v>30319.599999999999</v>
      </c>
    </row>
    <row r="157" spans="1:6" x14ac:dyDescent="0.25">
      <c r="A157" s="1">
        <v>45072</v>
      </c>
      <c r="B157" t="s">
        <v>0</v>
      </c>
      <c r="C157" t="s">
        <v>8</v>
      </c>
      <c r="D157">
        <v>1000</v>
      </c>
      <c r="E157">
        <v>32.98216</v>
      </c>
      <c r="F157" s="2">
        <v>32981.74</v>
      </c>
    </row>
    <row r="158" spans="1:6" x14ac:dyDescent="0.25">
      <c r="A158" s="1">
        <v>45076</v>
      </c>
      <c r="B158" t="s">
        <v>0</v>
      </c>
      <c r="C158" t="s">
        <v>8</v>
      </c>
      <c r="D158">
        <v>1000</v>
      </c>
      <c r="E158">
        <v>40.909999999999997</v>
      </c>
      <c r="F158" s="2">
        <v>40909.519999999997</v>
      </c>
    </row>
    <row r="159" spans="1:6" x14ac:dyDescent="0.25">
      <c r="A159" s="1">
        <v>45076</v>
      </c>
      <c r="B159" t="s">
        <v>0</v>
      </c>
      <c r="C159" t="s">
        <v>8</v>
      </c>
      <c r="D159">
        <v>1000</v>
      </c>
      <c r="E159">
        <v>41.99</v>
      </c>
      <c r="F159" s="2">
        <v>41989.51</v>
      </c>
    </row>
    <row r="160" spans="1:6" x14ac:dyDescent="0.25">
      <c r="A160" s="1">
        <v>45076</v>
      </c>
      <c r="B160" t="s">
        <v>0</v>
      </c>
      <c r="C160" t="s">
        <v>8</v>
      </c>
      <c r="D160">
        <v>1000</v>
      </c>
      <c r="E160">
        <v>42.994999999999997</v>
      </c>
      <c r="F160" s="2">
        <v>42994.5</v>
      </c>
    </row>
    <row r="161" spans="1:10" x14ac:dyDescent="0.25">
      <c r="A161" s="1">
        <v>45078</v>
      </c>
      <c r="B161" t="s">
        <v>0</v>
      </c>
      <c r="C161" t="s">
        <v>8</v>
      </c>
      <c r="D161">
        <v>1000</v>
      </c>
      <c r="E161">
        <v>35.954999999999998</v>
      </c>
      <c r="F161" s="2">
        <v>35954.559999999998</v>
      </c>
    </row>
    <row r="162" spans="1:10" x14ac:dyDescent="0.25">
      <c r="A162" s="1">
        <v>45078</v>
      </c>
      <c r="B162" t="s">
        <v>0</v>
      </c>
      <c r="C162" t="s">
        <v>8</v>
      </c>
      <c r="D162">
        <v>1000</v>
      </c>
      <c r="E162">
        <v>36.1</v>
      </c>
      <c r="F162" s="2">
        <v>36099.56</v>
      </c>
    </row>
    <row r="163" spans="1:10" x14ac:dyDescent="0.25">
      <c r="A163" s="1">
        <v>45082</v>
      </c>
      <c r="B163" t="s">
        <v>0</v>
      </c>
      <c r="C163" t="s">
        <v>8</v>
      </c>
      <c r="D163">
        <v>1500</v>
      </c>
      <c r="E163">
        <v>34.318800000000003</v>
      </c>
      <c r="F163" s="2">
        <v>51477.56</v>
      </c>
    </row>
    <row r="164" spans="1:10" x14ac:dyDescent="0.25">
      <c r="A164" s="1">
        <v>45084</v>
      </c>
      <c r="B164" t="s">
        <v>0</v>
      </c>
      <c r="C164" t="s">
        <v>8</v>
      </c>
      <c r="D164">
        <v>500</v>
      </c>
      <c r="E164">
        <v>36.56</v>
      </c>
      <c r="F164" s="2">
        <v>18279.78</v>
      </c>
    </row>
    <row r="165" spans="1:10" x14ac:dyDescent="0.25">
      <c r="A165" s="1">
        <v>45085</v>
      </c>
      <c r="B165" t="s">
        <v>0</v>
      </c>
      <c r="C165" t="s">
        <v>8</v>
      </c>
      <c r="D165">
        <v>500</v>
      </c>
      <c r="E165">
        <v>37.479999999999997</v>
      </c>
      <c r="F165" s="2">
        <v>18739.78</v>
      </c>
    </row>
    <row r="166" spans="1:10" x14ac:dyDescent="0.25">
      <c r="A166" s="1">
        <v>45091</v>
      </c>
      <c r="B166" t="s">
        <v>0</v>
      </c>
      <c r="C166" t="s">
        <v>8</v>
      </c>
      <c r="D166">
        <v>146</v>
      </c>
      <c r="E166">
        <v>42.295000000000002</v>
      </c>
      <c r="F166" s="2">
        <v>6175</v>
      </c>
    </row>
    <row r="167" spans="1:10" x14ac:dyDescent="0.25">
      <c r="A167" s="1">
        <v>45091</v>
      </c>
      <c r="B167" t="s">
        <v>0</v>
      </c>
      <c r="C167" t="s">
        <v>8</v>
      </c>
      <c r="D167">
        <v>100</v>
      </c>
      <c r="E167">
        <v>42.28</v>
      </c>
      <c r="F167" s="2">
        <v>4227.95</v>
      </c>
    </row>
    <row r="168" spans="1:10" x14ac:dyDescent="0.25">
      <c r="A168" s="1">
        <v>45091</v>
      </c>
      <c r="B168" t="s">
        <v>0</v>
      </c>
      <c r="C168" t="s">
        <v>8</v>
      </c>
      <c r="D168">
        <v>54</v>
      </c>
      <c r="E168">
        <v>42.280099999999997</v>
      </c>
      <c r="F168" s="2">
        <v>2283.1</v>
      </c>
    </row>
    <row r="169" spans="1:10" x14ac:dyDescent="0.25">
      <c r="A169" s="1">
        <v>45250</v>
      </c>
      <c r="B169" t="s">
        <v>0</v>
      </c>
      <c r="C169" t="s">
        <v>8</v>
      </c>
      <c r="D169">
        <v>300</v>
      </c>
      <c r="E169">
        <v>31.01</v>
      </c>
      <c r="F169" s="2">
        <v>9302.8799999999992</v>
      </c>
    </row>
    <row r="170" spans="1:10" x14ac:dyDescent="0.25">
      <c r="A170" s="1">
        <v>45268</v>
      </c>
      <c r="B170" t="s">
        <v>0</v>
      </c>
      <c r="C170" t="s">
        <v>8</v>
      </c>
      <c r="D170">
        <v>200</v>
      </c>
      <c r="E170">
        <v>27.5077</v>
      </c>
      <c r="F170" s="2">
        <v>5501.46</v>
      </c>
    </row>
    <row r="171" spans="1:10" x14ac:dyDescent="0.25">
      <c r="A171" s="1">
        <v>45268</v>
      </c>
      <c r="B171" t="s">
        <v>0</v>
      </c>
      <c r="C171" t="s">
        <v>8</v>
      </c>
      <c r="D171">
        <v>200</v>
      </c>
      <c r="E171">
        <v>27.402699999999999</v>
      </c>
      <c r="F171" s="2">
        <v>5480.46</v>
      </c>
    </row>
    <row r="172" spans="1:10" x14ac:dyDescent="0.25">
      <c r="A172" s="1">
        <v>45272</v>
      </c>
      <c r="B172" t="s">
        <v>0</v>
      </c>
      <c r="C172" t="s">
        <v>8</v>
      </c>
      <c r="D172">
        <v>100</v>
      </c>
      <c r="E172">
        <v>27.371099999999998</v>
      </c>
      <c r="F172" s="2">
        <v>2737.07</v>
      </c>
      <c r="H172">
        <f>SUM(D142:D172)</f>
        <v>22080</v>
      </c>
      <c r="J172">
        <f>SUM(F142:F172)</f>
        <v>678529.46999999986</v>
      </c>
    </row>
    <row r="174" spans="1:10" x14ac:dyDescent="0.25">
      <c r="A174" s="1">
        <v>45272</v>
      </c>
      <c r="B174" t="s">
        <v>0</v>
      </c>
      <c r="C174" t="s">
        <v>15</v>
      </c>
      <c r="D174">
        <v>500</v>
      </c>
      <c r="E174">
        <v>2.1821999999999999</v>
      </c>
      <c r="F174" s="2">
        <v>1091.02</v>
      </c>
    </row>
    <row r="175" spans="1:10" x14ac:dyDescent="0.25">
      <c r="A175" s="1">
        <v>45272</v>
      </c>
      <c r="B175" t="s">
        <v>0</v>
      </c>
      <c r="C175" t="s">
        <v>15</v>
      </c>
      <c r="D175">
        <v>500</v>
      </c>
      <c r="E175">
        <v>2.1501000000000001</v>
      </c>
      <c r="F175" s="2">
        <v>1074.97</v>
      </c>
    </row>
    <row r="176" spans="1:10" x14ac:dyDescent="0.25">
      <c r="A176" s="1">
        <v>45278</v>
      </c>
      <c r="B176" t="s">
        <v>0</v>
      </c>
      <c r="C176" t="s">
        <v>15</v>
      </c>
      <c r="D176">
        <v>390</v>
      </c>
      <c r="E176">
        <v>2.1901000000000002</v>
      </c>
      <c r="F176" s="2">
        <v>854.07</v>
      </c>
    </row>
    <row r="177" spans="1:10" x14ac:dyDescent="0.25">
      <c r="A177" s="1">
        <v>45278</v>
      </c>
      <c r="B177" t="s">
        <v>0</v>
      </c>
      <c r="C177" t="s">
        <v>15</v>
      </c>
      <c r="D177">
        <v>300</v>
      </c>
      <c r="E177">
        <v>2.2000000000000002</v>
      </c>
      <c r="F177" s="2">
        <v>659.95</v>
      </c>
      <c r="H177">
        <f>SUM(D174:D177)</f>
        <v>1690</v>
      </c>
      <c r="J177">
        <f>SUM(F174:F177)</f>
        <v>3680.01</v>
      </c>
    </row>
    <row r="179" spans="1:10" x14ac:dyDescent="0.25">
      <c r="A179" s="1">
        <v>45020</v>
      </c>
      <c r="B179" t="s">
        <v>0</v>
      </c>
      <c r="C179" t="s">
        <v>12</v>
      </c>
      <c r="D179">
        <v>100</v>
      </c>
      <c r="E179">
        <v>41.634999999999998</v>
      </c>
      <c r="F179" s="2">
        <v>4163.45</v>
      </c>
    </row>
    <row r="180" spans="1:10" x14ac:dyDescent="0.25">
      <c r="A180" s="1">
        <v>45020</v>
      </c>
      <c r="B180" t="s">
        <v>0</v>
      </c>
      <c r="C180" t="s">
        <v>12</v>
      </c>
      <c r="D180">
        <v>3</v>
      </c>
      <c r="E180">
        <v>41.63</v>
      </c>
      <c r="F180" s="2">
        <v>124.88</v>
      </c>
    </row>
    <row r="181" spans="1:10" x14ac:dyDescent="0.25">
      <c r="A181" s="1">
        <v>45020</v>
      </c>
      <c r="B181" t="s">
        <v>0</v>
      </c>
      <c r="C181" t="s">
        <v>12</v>
      </c>
      <c r="D181">
        <v>897</v>
      </c>
      <c r="E181">
        <v>41.623699999999999</v>
      </c>
      <c r="F181" s="2">
        <v>37336.03</v>
      </c>
    </row>
    <row r="182" spans="1:10" x14ac:dyDescent="0.25">
      <c r="A182" s="1">
        <v>45022</v>
      </c>
      <c r="B182" t="s">
        <v>0</v>
      </c>
      <c r="C182" t="s">
        <v>12</v>
      </c>
      <c r="D182">
        <v>1000</v>
      </c>
      <c r="E182">
        <v>42.24</v>
      </c>
      <c r="F182" s="2">
        <v>42239.51</v>
      </c>
    </row>
    <row r="183" spans="1:10" x14ac:dyDescent="0.25">
      <c r="A183" s="1">
        <v>45037</v>
      </c>
      <c r="B183" t="s">
        <v>0</v>
      </c>
      <c r="C183" t="s">
        <v>12</v>
      </c>
      <c r="D183">
        <v>310</v>
      </c>
      <c r="E183">
        <v>44.384500000000003</v>
      </c>
      <c r="F183" s="2">
        <v>13759.04</v>
      </c>
    </row>
    <row r="184" spans="1:10" x14ac:dyDescent="0.25">
      <c r="A184" s="1">
        <v>45037</v>
      </c>
      <c r="B184" t="s">
        <v>0</v>
      </c>
      <c r="C184" t="s">
        <v>12</v>
      </c>
      <c r="D184">
        <v>90</v>
      </c>
      <c r="E184">
        <v>44.380099999999999</v>
      </c>
      <c r="F184" s="2">
        <v>3994.16</v>
      </c>
    </row>
    <row r="185" spans="1:10" x14ac:dyDescent="0.25">
      <c r="A185" s="1">
        <v>45037</v>
      </c>
      <c r="B185" t="s">
        <v>0</v>
      </c>
      <c r="C185" t="s">
        <v>12</v>
      </c>
      <c r="D185">
        <v>500</v>
      </c>
      <c r="E185">
        <v>44.265300000000003</v>
      </c>
      <c r="F185" s="2">
        <v>22132.400000000001</v>
      </c>
    </row>
    <row r="186" spans="1:10" x14ac:dyDescent="0.25">
      <c r="A186" s="1">
        <v>45041</v>
      </c>
      <c r="B186" t="s">
        <v>0</v>
      </c>
      <c r="C186" t="s">
        <v>12</v>
      </c>
      <c r="D186">
        <v>500</v>
      </c>
      <c r="E186">
        <v>43.401200000000003</v>
      </c>
      <c r="F186" s="2">
        <v>21700.35</v>
      </c>
    </row>
    <row r="187" spans="1:10" x14ac:dyDescent="0.25">
      <c r="A187" s="1">
        <v>45257</v>
      </c>
      <c r="B187" t="s">
        <v>0</v>
      </c>
      <c r="C187" t="s">
        <v>12</v>
      </c>
      <c r="D187">
        <v>200</v>
      </c>
      <c r="E187">
        <v>37</v>
      </c>
      <c r="F187" s="2">
        <v>7399.91</v>
      </c>
    </row>
    <row r="188" spans="1:10" x14ac:dyDescent="0.25">
      <c r="A188" s="1">
        <v>45258</v>
      </c>
      <c r="B188" t="s">
        <v>0</v>
      </c>
      <c r="C188" t="s">
        <v>12</v>
      </c>
      <c r="D188">
        <v>100</v>
      </c>
      <c r="E188">
        <v>36.69</v>
      </c>
      <c r="F188" s="2">
        <v>3668.96</v>
      </c>
      <c r="H188">
        <f>SUM(D179:D188)</f>
        <v>3700</v>
      </c>
      <c r="J188">
        <f>SUM(F179:F188)</f>
        <v>156518.69</v>
      </c>
    </row>
    <row r="190" spans="1:10" x14ac:dyDescent="0.25">
      <c r="A190" s="1">
        <v>44953</v>
      </c>
      <c r="B190" t="s">
        <v>0</v>
      </c>
      <c r="C190" t="s">
        <v>5</v>
      </c>
      <c r="D190">
        <v>1000</v>
      </c>
      <c r="E190">
        <v>5.5124000000000004</v>
      </c>
      <c r="F190" s="2">
        <v>5512.12</v>
      </c>
    </row>
    <row r="191" spans="1:10" x14ac:dyDescent="0.25">
      <c r="A191" s="1">
        <v>44960</v>
      </c>
      <c r="B191" t="s">
        <v>0</v>
      </c>
      <c r="C191" t="s">
        <v>5</v>
      </c>
      <c r="D191">
        <v>900</v>
      </c>
      <c r="E191">
        <v>6.6801000000000004</v>
      </c>
      <c r="F191" s="2">
        <v>6011.82</v>
      </c>
    </row>
    <row r="192" spans="1:10" x14ac:dyDescent="0.25">
      <c r="A192" s="1">
        <v>44960</v>
      </c>
      <c r="B192" t="s">
        <v>0</v>
      </c>
      <c r="C192" t="s">
        <v>5</v>
      </c>
      <c r="D192">
        <v>100</v>
      </c>
      <c r="E192">
        <v>6.6849999999999996</v>
      </c>
      <c r="F192" s="2">
        <v>668.47</v>
      </c>
    </row>
    <row r="193" spans="1:6" x14ac:dyDescent="0.25">
      <c r="A193" s="1">
        <v>44960</v>
      </c>
      <c r="B193" t="s">
        <v>0</v>
      </c>
      <c r="C193" t="s">
        <v>5</v>
      </c>
      <c r="D193">
        <v>1000</v>
      </c>
      <c r="E193">
        <v>6.2549999999999999</v>
      </c>
      <c r="F193" s="2">
        <v>6254.7</v>
      </c>
    </row>
    <row r="194" spans="1:6" x14ac:dyDescent="0.25">
      <c r="A194" s="1">
        <v>44960</v>
      </c>
      <c r="B194" t="s">
        <v>0</v>
      </c>
      <c r="C194" t="s">
        <v>5</v>
      </c>
      <c r="D194">
        <v>1000</v>
      </c>
      <c r="E194">
        <v>6.1901000000000002</v>
      </c>
      <c r="F194" s="2">
        <v>6189.8</v>
      </c>
    </row>
    <row r="195" spans="1:6" x14ac:dyDescent="0.25">
      <c r="A195" s="1">
        <v>44978</v>
      </c>
      <c r="B195" t="s">
        <v>0</v>
      </c>
      <c r="C195" t="s">
        <v>5</v>
      </c>
      <c r="D195">
        <v>3000</v>
      </c>
      <c r="E195">
        <v>5.8550000000000004</v>
      </c>
      <c r="F195" s="2">
        <v>17564.150000000001</v>
      </c>
    </row>
    <row r="196" spans="1:6" x14ac:dyDescent="0.25">
      <c r="A196" s="1">
        <v>44979</v>
      </c>
      <c r="B196" t="s">
        <v>0</v>
      </c>
      <c r="C196" t="s">
        <v>5</v>
      </c>
      <c r="D196">
        <v>6000</v>
      </c>
      <c r="E196">
        <v>6.6150000000000002</v>
      </c>
      <c r="F196" s="2">
        <v>39688.22</v>
      </c>
    </row>
    <row r="197" spans="1:6" x14ac:dyDescent="0.25">
      <c r="A197" s="1">
        <v>44984</v>
      </c>
      <c r="B197" t="s">
        <v>0</v>
      </c>
      <c r="C197" t="s">
        <v>5</v>
      </c>
      <c r="D197">
        <v>3000</v>
      </c>
      <c r="E197">
        <v>6.7408000000000001</v>
      </c>
      <c r="F197" s="2">
        <v>20221.79</v>
      </c>
    </row>
    <row r="198" spans="1:6" x14ac:dyDescent="0.25">
      <c r="A198" s="1">
        <v>44984</v>
      </c>
      <c r="B198" t="s">
        <v>0</v>
      </c>
      <c r="C198" t="s">
        <v>5</v>
      </c>
      <c r="D198">
        <v>1850</v>
      </c>
      <c r="E198">
        <v>7.585</v>
      </c>
      <c r="F198" s="2">
        <v>14031.86</v>
      </c>
    </row>
    <row r="199" spans="1:6" x14ac:dyDescent="0.25">
      <c r="A199" s="1">
        <v>44984</v>
      </c>
      <c r="B199" t="s">
        <v>0</v>
      </c>
      <c r="C199" t="s">
        <v>5</v>
      </c>
      <c r="D199">
        <v>1000</v>
      </c>
      <c r="E199">
        <v>7.8159999999999998</v>
      </c>
      <c r="F199" s="2">
        <v>7815.78</v>
      </c>
    </row>
    <row r="200" spans="1:6" x14ac:dyDescent="0.25">
      <c r="A200" s="1">
        <v>44988</v>
      </c>
      <c r="B200" t="s">
        <v>0</v>
      </c>
      <c r="C200" t="s">
        <v>5</v>
      </c>
      <c r="D200">
        <v>3000</v>
      </c>
      <c r="E200">
        <v>6.5513000000000003</v>
      </c>
      <c r="F200" s="2">
        <v>19653.3</v>
      </c>
    </row>
    <row r="201" spans="1:6" x14ac:dyDescent="0.25">
      <c r="A201" s="1">
        <v>44993</v>
      </c>
      <c r="B201" t="s">
        <v>0</v>
      </c>
      <c r="C201" t="s">
        <v>5</v>
      </c>
      <c r="D201">
        <v>500</v>
      </c>
      <c r="E201">
        <v>5.8449999999999998</v>
      </c>
      <c r="F201" s="2">
        <v>2922.4</v>
      </c>
    </row>
    <row r="202" spans="1:6" x14ac:dyDescent="0.25">
      <c r="A202" s="1">
        <v>44993</v>
      </c>
      <c r="B202" t="s">
        <v>0</v>
      </c>
      <c r="C202" t="s">
        <v>5</v>
      </c>
      <c r="D202">
        <v>3000</v>
      </c>
      <c r="E202">
        <v>5.9450000000000003</v>
      </c>
      <c r="F202" s="2">
        <v>17834.41</v>
      </c>
    </row>
    <row r="203" spans="1:6" x14ac:dyDescent="0.25">
      <c r="A203" s="1">
        <v>44993</v>
      </c>
      <c r="B203" t="s">
        <v>0</v>
      </c>
      <c r="C203" t="s">
        <v>5</v>
      </c>
      <c r="D203">
        <v>2000</v>
      </c>
      <c r="E203">
        <v>5.7549999999999999</v>
      </c>
      <c r="F203" s="2">
        <v>11509.61</v>
      </c>
    </row>
    <row r="204" spans="1:6" x14ac:dyDescent="0.25">
      <c r="A204" s="1">
        <v>44993</v>
      </c>
      <c r="B204" t="s">
        <v>0</v>
      </c>
      <c r="C204" t="s">
        <v>5</v>
      </c>
      <c r="D204">
        <v>500</v>
      </c>
      <c r="E204">
        <v>5.72</v>
      </c>
      <c r="F204" s="2">
        <v>2859.9</v>
      </c>
    </row>
    <row r="205" spans="1:6" x14ac:dyDescent="0.25">
      <c r="A205" s="1">
        <v>45022</v>
      </c>
      <c r="B205" t="s">
        <v>0</v>
      </c>
      <c r="C205" t="s">
        <v>5</v>
      </c>
      <c r="D205">
        <v>2000</v>
      </c>
      <c r="E205">
        <v>4.915</v>
      </c>
      <c r="F205" s="2">
        <v>9829.6299999999992</v>
      </c>
    </row>
    <row r="206" spans="1:6" x14ac:dyDescent="0.25">
      <c r="A206" s="1">
        <v>45036</v>
      </c>
      <c r="B206" t="s">
        <v>0</v>
      </c>
      <c r="C206" t="s">
        <v>5</v>
      </c>
      <c r="D206">
        <v>3000</v>
      </c>
      <c r="E206">
        <v>4.9893999999999998</v>
      </c>
      <c r="F206" s="2">
        <v>14967.64</v>
      </c>
    </row>
    <row r="207" spans="1:6" x14ac:dyDescent="0.25">
      <c r="A207" s="1">
        <v>45036</v>
      </c>
      <c r="B207" t="s">
        <v>0</v>
      </c>
      <c r="C207" t="s">
        <v>5</v>
      </c>
      <c r="D207">
        <v>190</v>
      </c>
      <c r="E207">
        <v>4.97</v>
      </c>
      <c r="F207" s="2">
        <v>944.26</v>
      </c>
    </row>
    <row r="208" spans="1:6" x14ac:dyDescent="0.25">
      <c r="A208" s="1">
        <v>45036</v>
      </c>
      <c r="B208" t="s">
        <v>0</v>
      </c>
      <c r="C208" t="s">
        <v>5</v>
      </c>
      <c r="D208">
        <v>1000</v>
      </c>
      <c r="E208">
        <v>4.9550000000000001</v>
      </c>
      <c r="F208" s="2">
        <v>4954.8100000000004</v>
      </c>
    </row>
    <row r="209" spans="1:10" x14ac:dyDescent="0.25">
      <c r="A209" s="1">
        <v>45036</v>
      </c>
      <c r="B209" t="s">
        <v>0</v>
      </c>
      <c r="C209" t="s">
        <v>5</v>
      </c>
      <c r="D209">
        <v>810</v>
      </c>
      <c r="E209">
        <v>4.9450000000000003</v>
      </c>
      <c r="F209" s="2">
        <v>4005.29</v>
      </c>
    </row>
    <row r="210" spans="1:10" x14ac:dyDescent="0.25">
      <c r="A210" s="1">
        <v>45076</v>
      </c>
      <c r="B210" t="s">
        <v>0</v>
      </c>
      <c r="C210" t="s">
        <v>5</v>
      </c>
      <c r="D210">
        <v>1000</v>
      </c>
      <c r="E210">
        <v>4.5827999999999998</v>
      </c>
      <c r="F210" s="2">
        <v>4582.6099999999997</v>
      </c>
    </row>
    <row r="211" spans="1:10" x14ac:dyDescent="0.25">
      <c r="A211" s="1">
        <v>45079</v>
      </c>
      <c r="B211" t="s">
        <v>0</v>
      </c>
      <c r="C211" t="s">
        <v>5</v>
      </c>
      <c r="D211">
        <v>1100</v>
      </c>
      <c r="E211">
        <v>4.54</v>
      </c>
      <c r="F211" s="2">
        <v>4993.8</v>
      </c>
      <c r="H211">
        <f>SUM(D190:D211)</f>
        <v>36950</v>
      </c>
      <c r="J211">
        <f>SUM(F190:F211)</f>
        <v>223016.36999999997</v>
      </c>
    </row>
    <row r="213" spans="1:10" x14ac:dyDescent="0.25">
      <c r="A213" s="1">
        <v>44988</v>
      </c>
      <c r="B213" t="s">
        <v>0</v>
      </c>
      <c r="C213" t="s">
        <v>4</v>
      </c>
      <c r="D213">
        <v>50</v>
      </c>
      <c r="E213">
        <v>94.325000000000003</v>
      </c>
      <c r="F213" s="2">
        <v>4716.2</v>
      </c>
    </row>
    <row r="214" spans="1:10" x14ac:dyDescent="0.25">
      <c r="A214" s="1">
        <v>44988</v>
      </c>
      <c r="B214" t="s">
        <v>0</v>
      </c>
      <c r="C214" t="s">
        <v>4</v>
      </c>
      <c r="D214">
        <v>50</v>
      </c>
      <c r="E214">
        <v>94.055000000000007</v>
      </c>
      <c r="F214" s="2">
        <v>4702.7</v>
      </c>
      <c r="H214">
        <f>SUM(D213:D214)</f>
        <v>100</v>
      </c>
      <c r="J214">
        <f>SUM(F213:F214)</f>
        <v>9418.9</v>
      </c>
    </row>
    <row r="216" spans="1:10" x14ac:dyDescent="0.25">
      <c r="A216" s="1">
        <v>44986</v>
      </c>
      <c r="B216" t="s">
        <v>0</v>
      </c>
      <c r="C216" t="s">
        <v>3</v>
      </c>
      <c r="D216">
        <v>2000</v>
      </c>
      <c r="E216">
        <v>12.430400000000001</v>
      </c>
      <c r="F216" s="2">
        <v>24860.31</v>
      </c>
    </row>
    <row r="217" spans="1:10" x14ac:dyDescent="0.25">
      <c r="A217" s="1">
        <v>44986</v>
      </c>
      <c r="B217" t="s">
        <v>0</v>
      </c>
      <c r="C217" t="s">
        <v>3</v>
      </c>
      <c r="D217">
        <v>3000</v>
      </c>
      <c r="E217">
        <v>12.363</v>
      </c>
      <c r="F217" s="2">
        <v>37088.26</v>
      </c>
    </row>
    <row r="218" spans="1:10" x14ac:dyDescent="0.25">
      <c r="A218" s="1">
        <v>44988</v>
      </c>
      <c r="B218" t="s">
        <v>0</v>
      </c>
      <c r="C218" t="s">
        <v>3</v>
      </c>
      <c r="D218">
        <v>500</v>
      </c>
      <c r="E218">
        <v>13.03</v>
      </c>
      <c r="F218" s="2">
        <v>6514.87</v>
      </c>
    </row>
    <row r="219" spans="1:10" x14ac:dyDescent="0.25">
      <c r="A219" s="1">
        <v>44988</v>
      </c>
      <c r="B219" t="s">
        <v>0</v>
      </c>
      <c r="C219" t="s">
        <v>3</v>
      </c>
      <c r="D219">
        <v>500</v>
      </c>
      <c r="E219">
        <v>13.025</v>
      </c>
      <c r="F219" s="2">
        <v>6512.37</v>
      </c>
    </row>
    <row r="220" spans="1:10" x14ac:dyDescent="0.25">
      <c r="A220" s="1">
        <v>45019</v>
      </c>
      <c r="B220" t="s">
        <v>0</v>
      </c>
      <c r="C220" t="s">
        <v>3</v>
      </c>
      <c r="D220">
        <v>500</v>
      </c>
      <c r="E220">
        <v>12.68</v>
      </c>
      <c r="F220" s="2">
        <v>6339.87</v>
      </c>
    </row>
    <row r="221" spans="1:10" x14ac:dyDescent="0.25">
      <c r="A221" s="1">
        <v>45020</v>
      </c>
      <c r="B221" t="s">
        <v>0</v>
      </c>
      <c r="C221" t="s">
        <v>3</v>
      </c>
      <c r="D221">
        <v>500</v>
      </c>
      <c r="E221">
        <v>12.5823</v>
      </c>
      <c r="F221" s="2">
        <v>6291.02</v>
      </c>
    </row>
    <row r="222" spans="1:10" x14ac:dyDescent="0.25">
      <c r="A222" s="1">
        <v>45082</v>
      </c>
      <c r="B222" t="s">
        <v>0</v>
      </c>
      <c r="C222" t="s">
        <v>3</v>
      </c>
      <c r="D222">
        <v>5000</v>
      </c>
      <c r="E222">
        <v>12.5808</v>
      </c>
      <c r="F222" s="2">
        <v>62902.76</v>
      </c>
    </row>
    <row r="223" spans="1:10" x14ac:dyDescent="0.25">
      <c r="A223" s="1">
        <v>45085</v>
      </c>
      <c r="B223" t="s">
        <v>0</v>
      </c>
      <c r="C223" t="s">
        <v>3</v>
      </c>
      <c r="D223">
        <v>5500</v>
      </c>
      <c r="E223">
        <v>13.55</v>
      </c>
      <c r="F223" s="2">
        <v>74523.600000000006</v>
      </c>
      <c r="H223">
        <f>SUM(D216:D223)</f>
        <v>17500</v>
      </c>
      <c r="J223">
        <f>SUM(F216:F223)</f>
        <v>225033.06</v>
      </c>
    </row>
    <row r="225" spans="1:10" x14ac:dyDescent="0.25">
      <c r="A225" s="1">
        <v>44988</v>
      </c>
      <c r="B225" t="s">
        <v>0</v>
      </c>
      <c r="C225" t="s">
        <v>10</v>
      </c>
      <c r="D225">
        <v>500</v>
      </c>
      <c r="E225">
        <v>19.0017</v>
      </c>
      <c r="F225" s="2">
        <v>9500.7000000000007</v>
      </c>
    </row>
    <row r="226" spans="1:10" x14ac:dyDescent="0.25">
      <c r="A226" s="1">
        <v>44988</v>
      </c>
      <c r="B226" t="s">
        <v>0</v>
      </c>
      <c r="C226" t="s">
        <v>10</v>
      </c>
      <c r="D226">
        <v>500</v>
      </c>
      <c r="E226">
        <v>18.96</v>
      </c>
      <c r="F226" s="2">
        <v>9479.85</v>
      </c>
      <c r="H226">
        <f>SUM(D225:D226)</f>
        <v>1000</v>
      </c>
      <c r="J226">
        <f>SUM(F225:F226)</f>
        <v>18980.550000000003</v>
      </c>
    </row>
    <row r="228" spans="1:10" x14ac:dyDescent="0.25">
      <c r="A228" s="1">
        <v>44993</v>
      </c>
      <c r="B228" t="s">
        <v>0</v>
      </c>
      <c r="C228" t="s">
        <v>11</v>
      </c>
      <c r="D228">
        <v>1000</v>
      </c>
      <c r="E228">
        <v>15.671099999999999</v>
      </c>
      <c r="F228" s="2">
        <v>15670.82</v>
      </c>
    </row>
    <row r="229" spans="1:10" x14ac:dyDescent="0.25">
      <c r="A229" s="1">
        <v>44993</v>
      </c>
      <c r="B229" t="s">
        <v>0</v>
      </c>
      <c r="C229" t="s">
        <v>11</v>
      </c>
      <c r="D229">
        <v>500</v>
      </c>
      <c r="E229">
        <v>15.664999999999999</v>
      </c>
      <c r="F229" s="2">
        <v>7832.36</v>
      </c>
    </row>
    <row r="230" spans="1:10" x14ac:dyDescent="0.25">
      <c r="A230" s="1">
        <v>44993</v>
      </c>
      <c r="B230" t="s">
        <v>0</v>
      </c>
      <c r="C230" t="s">
        <v>11</v>
      </c>
      <c r="D230">
        <v>500</v>
      </c>
      <c r="E230">
        <v>15.645</v>
      </c>
      <c r="F230" s="2">
        <v>7822.36</v>
      </c>
    </row>
    <row r="231" spans="1:10" x14ac:dyDescent="0.25">
      <c r="A231" s="1">
        <v>45114</v>
      </c>
      <c r="B231" t="s">
        <v>0</v>
      </c>
      <c r="C231" t="s">
        <v>11</v>
      </c>
      <c r="D231">
        <v>500</v>
      </c>
      <c r="E231">
        <v>16.386099999999999</v>
      </c>
      <c r="F231" s="2">
        <v>8192.91</v>
      </c>
      <c r="H231">
        <f>SUM(D228:D231)</f>
        <v>2500</v>
      </c>
      <c r="J231">
        <f>SUM(F228:F231)</f>
        <v>39518.449999999997</v>
      </c>
    </row>
    <row r="233" spans="1:10" x14ac:dyDescent="0.25">
      <c r="A233" s="1">
        <v>44943</v>
      </c>
      <c r="B233" t="s">
        <v>0</v>
      </c>
      <c r="C233" t="s">
        <v>1</v>
      </c>
      <c r="D233">
        <v>250</v>
      </c>
      <c r="E233">
        <v>135.78</v>
      </c>
      <c r="F233" s="2">
        <v>33944.18</v>
      </c>
    </row>
    <row r="234" spans="1:10" x14ac:dyDescent="0.25">
      <c r="A234" s="1">
        <v>44945</v>
      </c>
      <c r="B234" t="s">
        <v>0</v>
      </c>
      <c r="C234" t="s">
        <v>1</v>
      </c>
      <c r="D234">
        <v>200</v>
      </c>
      <c r="E234">
        <v>135.505</v>
      </c>
      <c r="F234" s="2">
        <v>27100.34</v>
      </c>
    </row>
    <row r="235" spans="1:10" x14ac:dyDescent="0.25">
      <c r="A235" s="1">
        <v>44951</v>
      </c>
      <c r="B235" t="s">
        <v>0</v>
      </c>
      <c r="C235" t="s">
        <v>1</v>
      </c>
      <c r="D235">
        <v>100</v>
      </c>
      <c r="E235">
        <v>141.49</v>
      </c>
      <c r="F235" s="2">
        <v>14148.66</v>
      </c>
    </row>
    <row r="236" spans="1:10" x14ac:dyDescent="0.25">
      <c r="A236" s="1">
        <v>44952</v>
      </c>
      <c r="B236" t="s">
        <v>0</v>
      </c>
      <c r="C236" t="s">
        <v>1</v>
      </c>
      <c r="D236">
        <v>100</v>
      </c>
      <c r="E236">
        <v>144.88</v>
      </c>
      <c r="F236" s="2">
        <v>14487.65</v>
      </c>
    </row>
    <row r="237" spans="1:10" x14ac:dyDescent="0.25">
      <c r="A237" s="1">
        <v>44953</v>
      </c>
      <c r="B237" t="s">
        <v>0</v>
      </c>
      <c r="C237" t="s">
        <v>1</v>
      </c>
      <c r="D237">
        <v>70</v>
      </c>
      <c r="E237">
        <v>152.29249999999999</v>
      </c>
      <c r="F237" s="2">
        <v>10660.22</v>
      </c>
    </row>
    <row r="238" spans="1:10" x14ac:dyDescent="0.25">
      <c r="A238" s="1">
        <v>44959</v>
      </c>
      <c r="B238" t="s">
        <v>0</v>
      </c>
      <c r="C238" t="s">
        <v>1</v>
      </c>
      <c r="D238">
        <v>100</v>
      </c>
      <c r="E238">
        <v>189.0334</v>
      </c>
      <c r="F238" s="2">
        <v>18902.89</v>
      </c>
      <c r="H238">
        <f>SUM(D233:D238)</f>
        <v>820</v>
      </c>
      <c r="J238">
        <f>SUM(F233:F238)</f>
        <v>119243.94</v>
      </c>
    </row>
    <row r="240" spans="1:10" x14ac:dyDescent="0.25">
      <c r="A240" s="1">
        <v>44985</v>
      </c>
      <c r="B240" t="s">
        <v>0</v>
      </c>
      <c r="C240" t="s">
        <v>9</v>
      </c>
      <c r="D240">
        <v>100</v>
      </c>
      <c r="E240">
        <v>139.80439999999999</v>
      </c>
      <c r="F240" s="2">
        <v>13980.31</v>
      </c>
      <c r="H240">
        <f>D240</f>
        <v>100</v>
      </c>
      <c r="J240">
        <f>F240</f>
        <v>13980.31</v>
      </c>
    </row>
    <row r="242" spans="1:10" x14ac:dyDescent="0.25">
      <c r="A242" s="1">
        <v>44970</v>
      </c>
      <c r="B242" t="s">
        <v>0</v>
      </c>
      <c r="C242" t="s">
        <v>7</v>
      </c>
      <c r="D242">
        <v>100</v>
      </c>
      <c r="E242">
        <v>271.24740000000003</v>
      </c>
      <c r="F242" s="2">
        <v>27124.1</v>
      </c>
    </row>
    <row r="243" spans="1:10" x14ac:dyDescent="0.25">
      <c r="A243" s="1">
        <v>44987</v>
      </c>
      <c r="B243" t="s">
        <v>0</v>
      </c>
      <c r="C243" t="s">
        <v>7</v>
      </c>
      <c r="D243">
        <v>9</v>
      </c>
      <c r="E243">
        <v>249.62</v>
      </c>
      <c r="F243" s="2">
        <v>2246.56</v>
      </c>
    </row>
    <row r="244" spans="1:10" x14ac:dyDescent="0.25">
      <c r="A244" s="1">
        <v>44987</v>
      </c>
      <c r="B244" t="s">
        <v>0</v>
      </c>
      <c r="C244" t="s">
        <v>7</v>
      </c>
      <c r="D244">
        <v>41</v>
      </c>
      <c r="E244">
        <v>249.61</v>
      </c>
      <c r="F244" s="2">
        <v>10233.91</v>
      </c>
    </row>
    <row r="245" spans="1:10" x14ac:dyDescent="0.25">
      <c r="A245" s="1">
        <v>44988</v>
      </c>
      <c r="B245" t="s">
        <v>0</v>
      </c>
      <c r="C245" t="s">
        <v>7</v>
      </c>
      <c r="D245">
        <v>50</v>
      </c>
      <c r="E245">
        <v>254.4836</v>
      </c>
      <c r="F245" s="2">
        <v>12724.06</v>
      </c>
    </row>
    <row r="246" spans="1:10" x14ac:dyDescent="0.25">
      <c r="A246" s="1">
        <v>45001</v>
      </c>
      <c r="B246" t="s">
        <v>0</v>
      </c>
      <c r="C246" t="s">
        <v>7</v>
      </c>
      <c r="D246">
        <v>100</v>
      </c>
      <c r="E246">
        <v>264.75</v>
      </c>
      <c r="F246" s="2">
        <v>26474.77</v>
      </c>
      <c r="H246">
        <f>SUM(D242:D246)</f>
        <v>300</v>
      </c>
      <c r="J246">
        <f>SUM(F242:F246)</f>
        <v>78803.399999999994</v>
      </c>
    </row>
    <row r="248" spans="1:10" x14ac:dyDescent="0.25">
      <c r="A248" s="1">
        <v>45177</v>
      </c>
      <c r="B248" t="s">
        <v>0</v>
      </c>
      <c r="C248" t="s">
        <v>13</v>
      </c>
      <c r="D248">
        <v>401</v>
      </c>
      <c r="E248">
        <v>0.91849999999999998</v>
      </c>
      <c r="F248" s="2">
        <v>368.25</v>
      </c>
    </row>
    <row r="249" spans="1:10" x14ac:dyDescent="0.25">
      <c r="A249" s="1">
        <v>45177</v>
      </c>
      <c r="B249" t="s">
        <v>0</v>
      </c>
      <c r="C249" t="s">
        <v>13</v>
      </c>
      <c r="D249">
        <v>96900</v>
      </c>
      <c r="E249">
        <v>0.91830000000000001</v>
      </c>
      <c r="F249" s="2">
        <v>88975.28</v>
      </c>
    </row>
    <row r="250" spans="1:10" x14ac:dyDescent="0.25">
      <c r="A250" s="1">
        <v>45177</v>
      </c>
      <c r="B250" t="s">
        <v>0</v>
      </c>
      <c r="C250" t="s">
        <v>13</v>
      </c>
      <c r="D250">
        <v>2699</v>
      </c>
      <c r="E250">
        <v>0.91839999999999999</v>
      </c>
      <c r="F250" s="2">
        <v>2478.35</v>
      </c>
      <c r="H250">
        <f>SUM(D248:D250)</f>
        <v>100000</v>
      </c>
      <c r="J250">
        <f>SUM(F248:F250)</f>
        <v>91821.88</v>
      </c>
    </row>
    <row r="252" spans="1:10" x14ac:dyDescent="0.25">
      <c r="A252" s="1">
        <v>45114</v>
      </c>
      <c r="B252" t="s">
        <v>0</v>
      </c>
      <c r="C252" t="s">
        <v>14</v>
      </c>
      <c r="D252">
        <v>100</v>
      </c>
      <c r="E252">
        <v>131.22139999999999</v>
      </c>
      <c r="F252" s="2">
        <v>13122.02</v>
      </c>
    </row>
    <row r="253" spans="1:10" x14ac:dyDescent="0.25">
      <c r="A253" s="1">
        <v>45190</v>
      </c>
      <c r="B253" t="s">
        <v>0</v>
      </c>
      <c r="C253" t="s">
        <v>14</v>
      </c>
      <c r="D253">
        <v>200</v>
      </c>
      <c r="E253">
        <v>118.49</v>
      </c>
      <c r="F253" s="2">
        <v>23697.78</v>
      </c>
    </row>
    <row r="254" spans="1:10" x14ac:dyDescent="0.25">
      <c r="A254" s="1">
        <v>45191</v>
      </c>
      <c r="B254" t="s">
        <v>0</v>
      </c>
      <c r="C254" t="s">
        <v>14</v>
      </c>
      <c r="D254">
        <v>200</v>
      </c>
      <c r="E254">
        <v>114.38379999999999</v>
      </c>
      <c r="F254" s="2">
        <v>22876.54</v>
      </c>
      <c r="H254">
        <f>SUM(D252:D254)</f>
        <v>500</v>
      </c>
      <c r="J254">
        <f>SUM(F252:F254)</f>
        <v>59696.340000000004</v>
      </c>
    </row>
    <row r="256" spans="1:10" x14ac:dyDescent="0.25">
      <c r="A256" s="1">
        <v>44949</v>
      </c>
      <c r="B256" t="s">
        <v>0</v>
      </c>
      <c r="C256" t="s">
        <v>6</v>
      </c>
      <c r="D256">
        <v>50</v>
      </c>
      <c r="E256">
        <v>142.11500000000001</v>
      </c>
      <c r="F256" s="2">
        <v>7105.57</v>
      </c>
    </row>
    <row r="257" spans="1:10" x14ac:dyDescent="0.25">
      <c r="A257" s="1">
        <v>44952</v>
      </c>
      <c r="B257" t="s">
        <v>0</v>
      </c>
      <c r="C257" t="s">
        <v>6</v>
      </c>
      <c r="D257">
        <v>50</v>
      </c>
      <c r="E257">
        <v>158.88</v>
      </c>
      <c r="F257" s="2">
        <v>7943.8</v>
      </c>
      <c r="H257">
        <f>SUM(D256:D257)</f>
        <v>100</v>
      </c>
      <c r="J257">
        <f>SUM(F256:F257)</f>
        <v>15049.369999999999</v>
      </c>
    </row>
    <row r="259" spans="1:10" x14ac:dyDescent="0.25">
      <c r="F259" s="2">
        <f>SUM(F190:F257)</f>
        <v>894562.57000000018</v>
      </c>
      <c r="H259" s="2" t="s">
        <v>22</v>
      </c>
      <c r="J259" s="2">
        <f>SUM(J190:J257)</f>
        <v>894562.57000000007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91"/>
  <sheetViews>
    <sheetView workbookViewId="0">
      <selection activeCell="S14" sqref="S14"/>
    </sheetView>
  </sheetViews>
  <sheetFormatPr defaultRowHeight="15" x14ac:dyDescent="0.25"/>
  <cols>
    <col min="1" max="1" width="10.42578125" bestFit="1" customWidth="1"/>
    <col min="6" max="6" width="9.140625" style="9"/>
    <col min="10" max="10" width="9.140625" style="14"/>
    <col min="11" max="11" width="12.28515625" style="12" customWidth="1"/>
  </cols>
  <sheetData>
    <row r="1" spans="1:11" x14ac:dyDescent="0.25">
      <c r="A1" s="7" t="s">
        <v>16</v>
      </c>
      <c r="B1" s="7" t="s">
        <v>17</v>
      </c>
      <c r="C1" s="7" t="s">
        <v>18</v>
      </c>
      <c r="D1" s="7" t="s">
        <v>19</v>
      </c>
      <c r="E1" s="10" t="s">
        <v>20</v>
      </c>
      <c r="F1" s="11" t="s">
        <v>21</v>
      </c>
      <c r="G1" t="s">
        <v>28</v>
      </c>
      <c r="H1" t="s">
        <v>29</v>
      </c>
      <c r="I1" t="s">
        <v>30</v>
      </c>
      <c r="J1" s="14" t="s">
        <v>31</v>
      </c>
      <c r="K1" s="12" t="s">
        <v>32</v>
      </c>
    </row>
    <row r="2" spans="1:11" x14ac:dyDescent="0.25">
      <c r="A2" s="1">
        <v>44926</v>
      </c>
      <c r="B2" t="s">
        <v>25</v>
      </c>
      <c r="C2" t="s">
        <v>5</v>
      </c>
      <c r="D2">
        <v>1050</v>
      </c>
      <c r="E2" s="3">
        <v>4.07</v>
      </c>
      <c r="F2" s="9">
        <f>E2*D2</f>
        <v>4273.5</v>
      </c>
      <c r="G2">
        <v>1050</v>
      </c>
      <c r="H2">
        <f>G2</f>
        <v>1050</v>
      </c>
      <c r="I2" s="2">
        <f>H2+J2</f>
        <v>50</v>
      </c>
      <c r="J2" s="14">
        <f>J50</f>
        <v>-1000</v>
      </c>
      <c r="K2" s="12">
        <f>I2</f>
        <v>50</v>
      </c>
    </row>
    <row r="3" spans="1:11" x14ac:dyDescent="0.25">
      <c r="A3" s="1"/>
      <c r="E3" s="3"/>
    </row>
    <row r="4" spans="1:11" x14ac:dyDescent="0.25">
      <c r="A4" s="1">
        <v>44946</v>
      </c>
      <c r="B4" t="s">
        <v>2</v>
      </c>
      <c r="C4" t="s">
        <v>5</v>
      </c>
      <c r="D4">
        <v>1000</v>
      </c>
      <c r="E4" s="3">
        <v>5.625</v>
      </c>
      <c r="F4" s="9">
        <v>5625</v>
      </c>
      <c r="G4">
        <f>D4</f>
        <v>1000</v>
      </c>
      <c r="H4">
        <f>H2+G4</f>
        <v>2050</v>
      </c>
      <c r="K4" s="12">
        <f>G4+K2</f>
        <v>1050</v>
      </c>
    </row>
    <row r="5" spans="1:11" x14ac:dyDescent="0.25">
      <c r="A5" s="1"/>
      <c r="E5" s="3"/>
    </row>
    <row r="6" spans="1:11" x14ac:dyDescent="0.25">
      <c r="A6" s="1">
        <v>44949</v>
      </c>
      <c r="B6" t="s">
        <v>2</v>
      </c>
      <c r="C6" t="s">
        <v>5</v>
      </c>
      <c r="D6">
        <v>1000</v>
      </c>
      <c r="E6" s="3">
        <v>5.7880000000000003</v>
      </c>
      <c r="F6" s="9">
        <v>5788</v>
      </c>
      <c r="G6">
        <f>D6</f>
        <v>1000</v>
      </c>
      <c r="H6">
        <f>H4+G6</f>
        <v>3050</v>
      </c>
      <c r="K6" s="12">
        <f>K4+G6</f>
        <v>2050</v>
      </c>
    </row>
    <row r="7" spans="1:11" x14ac:dyDescent="0.25">
      <c r="A7" s="1"/>
      <c r="E7" s="3"/>
    </row>
    <row r="8" spans="1:11" x14ac:dyDescent="0.25">
      <c r="A8" s="1">
        <v>44953</v>
      </c>
      <c r="B8" t="s">
        <v>2</v>
      </c>
      <c r="C8" t="s">
        <v>5</v>
      </c>
      <c r="D8">
        <v>2000</v>
      </c>
      <c r="E8" s="3">
        <v>5.2393999999999998</v>
      </c>
      <c r="F8" s="9">
        <v>10478.799999999999</v>
      </c>
      <c r="G8">
        <f>D8</f>
        <v>2000</v>
      </c>
      <c r="H8">
        <f>H6+G8</f>
        <v>5050</v>
      </c>
      <c r="K8" s="12">
        <f>K6+G8</f>
        <v>4050</v>
      </c>
    </row>
    <row r="9" spans="1:11" x14ac:dyDescent="0.25">
      <c r="A9" s="1"/>
      <c r="E9" s="3"/>
      <c r="J9" s="14">
        <f>J55</f>
        <v>-3000</v>
      </c>
      <c r="K9" s="12">
        <f>K8+J9</f>
        <v>1050</v>
      </c>
    </row>
    <row r="10" spans="1:11" x14ac:dyDescent="0.25">
      <c r="A10" s="1">
        <v>44967</v>
      </c>
      <c r="B10" t="s">
        <v>2</v>
      </c>
      <c r="C10" t="s">
        <v>5</v>
      </c>
      <c r="D10">
        <v>2000</v>
      </c>
      <c r="E10" s="3">
        <v>4.7450000000000001</v>
      </c>
      <c r="F10" s="9">
        <v>9490</v>
      </c>
    </row>
    <row r="11" spans="1:11" x14ac:dyDescent="0.25">
      <c r="A11" s="1">
        <v>44967</v>
      </c>
      <c r="B11" t="s">
        <v>2</v>
      </c>
      <c r="C11" t="s">
        <v>5</v>
      </c>
      <c r="D11">
        <v>1000</v>
      </c>
      <c r="E11" s="3">
        <v>4.78</v>
      </c>
      <c r="F11" s="9">
        <v>4780</v>
      </c>
      <c r="G11">
        <f>SUM(D10:D11)</f>
        <v>3000</v>
      </c>
      <c r="H11">
        <f>H8+G11</f>
        <v>8050</v>
      </c>
      <c r="K11" s="12">
        <f>K9+G11</f>
        <v>4050</v>
      </c>
    </row>
    <row r="12" spans="1:11" x14ac:dyDescent="0.25">
      <c r="A12" s="1"/>
      <c r="E12" s="3"/>
    </row>
    <row r="13" spans="1:11" x14ac:dyDescent="0.25">
      <c r="A13" s="1">
        <v>44970</v>
      </c>
      <c r="B13" t="s">
        <v>2</v>
      </c>
      <c r="C13" t="s">
        <v>5</v>
      </c>
      <c r="D13">
        <v>3000</v>
      </c>
      <c r="E13" s="3">
        <v>4.7295999999999996</v>
      </c>
      <c r="F13" s="9">
        <v>14188.8</v>
      </c>
    </row>
    <row r="14" spans="1:11" x14ac:dyDescent="0.25">
      <c r="A14" s="1">
        <v>44970</v>
      </c>
      <c r="B14" t="s">
        <v>2</v>
      </c>
      <c r="C14" t="s">
        <v>5</v>
      </c>
      <c r="D14">
        <v>1500</v>
      </c>
      <c r="E14" s="3">
        <v>4.7183000000000002</v>
      </c>
      <c r="F14" s="9">
        <v>7077.45</v>
      </c>
    </row>
    <row r="15" spans="1:11" x14ac:dyDescent="0.25">
      <c r="A15" s="1">
        <v>44970</v>
      </c>
      <c r="B15" t="s">
        <v>2</v>
      </c>
      <c r="C15" t="s">
        <v>5</v>
      </c>
      <c r="D15">
        <v>300</v>
      </c>
      <c r="E15" s="3">
        <v>4.7167000000000003</v>
      </c>
      <c r="F15" s="9">
        <v>1415.01</v>
      </c>
    </row>
    <row r="16" spans="1:11" x14ac:dyDescent="0.25">
      <c r="A16" s="1">
        <v>44970</v>
      </c>
      <c r="B16" t="s">
        <v>2</v>
      </c>
      <c r="C16" t="s">
        <v>5</v>
      </c>
      <c r="D16">
        <v>2000</v>
      </c>
      <c r="E16" s="3">
        <v>4.71</v>
      </c>
      <c r="F16" s="9">
        <v>9420</v>
      </c>
      <c r="G16">
        <f>SUM(D13:D16)</f>
        <v>6800</v>
      </c>
      <c r="H16">
        <f>H11+G16</f>
        <v>14850</v>
      </c>
      <c r="K16" s="12">
        <f>K11+G16</f>
        <v>10850</v>
      </c>
    </row>
    <row r="17" spans="1:11" x14ac:dyDescent="0.25">
      <c r="B17" s="1"/>
      <c r="E17" s="3"/>
    </row>
    <row r="18" spans="1:11" x14ac:dyDescent="0.25">
      <c r="A18" s="1">
        <v>44972</v>
      </c>
      <c r="B18" t="s">
        <v>2</v>
      </c>
      <c r="C18" t="s">
        <v>5</v>
      </c>
      <c r="D18">
        <v>4000</v>
      </c>
      <c r="E18" s="3">
        <v>4.7801</v>
      </c>
      <c r="F18" s="9">
        <v>19120.400000000001</v>
      </c>
      <c r="G18">
        <f>D18</f>
        <v>4000</v>
      </c>
      <c r="H18">
        <f>H16+G18</f>
        <v>18850</v>
      </c>
      <c r="K18" s="12">
        <f>K16+G18</f>
        <v>14850</v>
      </c>
    </row>
    <row r="19" spans="1:11" x14ac:dyDescent="0.25">
      <c r="A19" s="1"/>
      <c r="E19" s="3"/>
      <c r="J19" s="14">
        <f>J57</f>
        <v>-3000</v>
      </c>
      <c r="K19" s="12">
        <f>K18+J19</f>
        <v>11850</v>
      </c>
    </row>
    <row r="20" spans="1:11" x14ac:dyDescent="0.25">
      <c r="A20" s="1"/>
      <c r="E20" s="3"/>
      <c r="J20" s="14">
        <f>J59</f>
        <v>-6000</v>
      </c>
      <c r="K20" s="12">
        <f>K19+J20</f>
        <v>5850</v>
      </c>
    </row>
    <row r="21" spans="1:11" x14ac:dyDescent="0.25">
      <c r="A21" s="1"/>
      <c r="E21" s="3"/>
      <c r="J21" s="14">
        <f>J63</f>
        <v>-5850</v>
      </c>
      <c r="K21" s="12">
        <f>K20+J21</f>
        <v>0</v>
      </c>
    </row>
    <row r="22" spans="1:11" x14ac:dyDescent="0.25">
      <c r="A22" s="1">
        <v>44988</v>
      </c>
      <c r="B22" t="s">
        <v>2</v>
      </c>
      <c r="C22" t="s">
        <v>5</v>
      </c>
      <c r="D22">
        <v>5000</v>
      </c>
      <c r="E22" s="3">
        <v>6.5891000000000002</v>
      </c>
      <c r="F22" s="9">
        <v>32945.5</v>
      </c>
      <c r="J22" s="14" t="s">
        <v>22</v>
      </c>
    </row>
    <row r="23" spans="1:11" x14ac:dyDescent="0.25">
      <c r="A23" s="1">
        <v>44988</v>
      </c>
      <c r="B23" t="s">
        <v>2</v>
      </c>
      <c r="C23" t="s">
        <v>5</v>
      </c>
      <c r="D23">
        <v>1000</v>
      </c>
      <c r="E23" s="3">
        <v>6.4850000000000003</v>
      </c>
      <c r="F23" s="9">
        <v>6485</v>
      </c>
      <c r="G23">
        <f>SUM(D22:D23)</f>
        <v>6000</v>
      </c>
      <c r="H23">
        <f>H18+G23</f>
        <v>24850</v>
      </c>
      <c r="J23" s="14">
        <f>J65</f>
        <v>-3000</v>
      </c>
      <c r="K23" s="12">
        <f>G23+J23</f>
        <v>3000</v>
      </c>
    </row>
    <row r="24" spans="1:11" x14ac:dyDescent="0.25">
      <c r="A24" s="1"/>
      <c r="E24" s="3"/>
    </row>
    <row r="25" spans="1:11" x14ac:dyDescent="0.25">
      <c r="A25" s="1">
        <v>44992</v>
      </c>
      <c r="B25" t="s">
        <v>2</v>
      </c>
      <c r="C25" t="s">
        <v>5</v>
      </c>
      <c r="D25">
        <v>2900</v>
      </c>
      <c r="E25" s="3">
        <v>6.1490999999999998</v>
      </c>
      <c r="F25" s="9">
        <v>17832.39</v>
      </c>
    </row>
    <row r="26" spans="1:11" x14ac:dyDescent="0.25">
      <c r="A26" s="1">
        <v>44992</v>
      </c>
      <c r="B26" t="s">
        <v>2</v>
      </c>
      <c r="C26" t="s">
        <v>5</v>
      </c>
      <c r="D26">
        <v>100</v>
      </c>
      <c r="E26" s="3">
        <v>6.1449999999999996</v>
      </c>
      <c r="F26" s="9">
        <v>614.5</v>
      </c>
      <c r="G26">
        <f>SUM(D25:D26)</f>
        <v>3000</v>
      </c>
      <c r="H26">
        <f>H23+G26</f>
        <v>27850</v>
      </c>
      <c r="K26" s="12">
        <f>K23+G26</f>
        <v>6000</v>
      </c>
    </row>
    <row r="27" spans="1:11" x14ac:dyDescent="0.25">
      <c r="A27" s="1"/>
      <c r="E27" s="3"/>
      <c r="J27" s="14">
        <f>J70</f>
        <v>-6000</v>
      </c>
      <c r="K27" s="12">
        <f>K26+J27</f>
        <v>0</v>
      </c>
    </row>
    <row r="28" spans="1:11" x14ac:dyDescent="0.25">
      <c r="A28" s="1">
        <v>45001</v>
      </c>
      <c r="B28" t="s">
        <v>2</v>
      </c>
      <c r="C28" t="s">
        <v>5</v>
      </c>
      <c r="D28">
        <v>1000</v>
      </c>
      <c r="E28" s="3">
        <v>4.2949999999999999</v>
      </c>
      <c r="F28" s="9">
        <v>4295</v>
      </c>
    </row>
    <row r="29" spans="1:11" x14ac:dyDescent="0.25">
      <c r="A29" s="1">
        <v>45001</v>
      </c>
      <c r="B29" t="s">
        <v>2</v>
      </c>
      <c r="C29" t="s">
        <v>5</v>
      </c>
      <c r="D29">
        <v>2000</v>
      </c>
      <c r="E29" s="3">
        <v>4.3074000000000003</v>
      </c>
      <c r="F29" s="9">
        <v>8614.7999999999993</v>
      </c>
      <c r="G29">
        <f>SUM(D28:D29)</f>
        <v>3000</v>
      </c>
      <c r="H29">
        <f>H26+G29</f>
        <v>30850</v>
      </c>
      <c r="J29" s="14" t="s">
        <v>22</v>
      </c>
      <c r="K29" s="12">
        <f>G29</f>
        <v>3000</v>
      </c>
    </row>
    <row r="30" spans="1:11" x14ac:dyDescent="0.25">
      <c r="A30" s="1"/>
      <c r="E30" s="3"/>
    </row>
    <row r="31" spans="1:11" x14ac:dyDescent="0.25">
      <c r="A31" s="1">
        <v>45002</v>
      </c>
      <c r="B31" t="s">
        <v>2</v>
      </c>
      <c r="C31" t="s">
        <v>5</v>
      </c>
      <c r="D31">
        <v>1000</v>
      </c>
      <c r="E31" s="3">
        <v>4.29</v>
      </c>
      <c r="F31" s="9">
        <v>4290</v>
      </c>
    </row>
    <row r="32" spans="1:11" x14ac:dyDescent="0.25">
      <c r="A32" s="1">
        <v>45002</v>
      </c>
      <c r="B32" t="s">
        <v>2</v>
      </c>
      <c r="C32" t="s">
        <v>5</v>
      </c>
      <c r="D32">
        <v>1000</v>
      </c>
      <c r="E32" s="3">
        <v>4.2249999999999996</v>
      </c>
      <c r="F32" s="9">
        <v>4225</v>
      </c>
      <c r="G32">
        <f>SUM(D31:D32)</f>
        <v>2000</v>
      </c>
      <c r="H32">
        <f>H29+G32</f>
        <v>32850</v>
      </c>
      <c r="K32" s="12">
        <f>K29+G32</f>
        <v>5000</v>
      </c>
    </row>
    <row r="33" spans="1:11" x14ac:dyDescent="0.25">
      <c r="A33" s="1"/>
      <c r="E33" s="3"/>
    </row>
    <row r="34" spans="1:11" x14ac:dyDescent="0.25">
      <c r="A34" s="1">
        <v>45006</v>
      </c>
      <c r="B34" t="s">
        <v>2</v>
      </c>
      <c r="C34" t="s">
        <v>5</v>
      </c>
      <c r="D34">
        <v>2000</v>
      </c>
      <c r="E34" s="3">
        <v>4.42</v>
      </c>
      <c r="F34" s="9">
        <v>8840</v>
      </c>
      <c r="G34">
        <f>D34</f>
        <v>2000</v>
      </c>
      <c r="H34">
        <f>H32+G34</f>
        <v>34850</v>
      </c>
      <c r="K34" s="12">
        <f>K32+G34</f>
        <v>7000</v>
      </c>
    </row>
    <row r="35" spans="1:11" x14ac:dyDescent="0.25">
      <c r="A35" s="1"/>
      <c r="E35" s="3"/>
      <c r="J35" s="14">
        <f>J72</f>
        <v>-2000</v>
      </c>
      <c r="K35" s="12">
        <f>K34+J35</f>
        <v>5000</v>
      </c>
    </row>
    <row r="36" spans="1:11" x14ac:dyDescent="0.25">
      <c r="A36" s="1"/>
      <c r="E36" s="3"/>
      <c r="J36" s="14">
        <f>J77</f>
        <v>-5000</v>
      </c>
      <c r="K36" s="12">
        <f>K35+J36</f>
        <v>0</v>
      </c>
    </row>
    <row r="37" spans="1:11" x14ac:dyDescent="0.25">
      <c r="A37" s="1">
        <v>45037</v>
      </c>
      <c r="B37" t="s">
        <v>2</v>
      </c>
      <c r="C37" t="s">
        <v>5</v>
      </c>
      <c r="D37">
        <v>400</v>
      </c>
      <c r="E37" s="3">
        <v>5.01</v>
      </c>
      <c r="F37" s="9">
        <v>2004</v>
      </c>
      <c r="G37">
        <f>D37</f>
        <v>400</v>
      </c>
      <c r="H37">
        <f>H34+G37</f>
        <v>35250</v>
      </c>
      <c r="K37" s="12">
        <f>K36+G37</f>
        <v>400</v>
      </c>
    </row>
    <row r="38" spans="1:11" x14ac:dyDescent="0.25">
      <c r="A38" s="1"/>
      <c r="E38" s="3"/>
    </row>
    <row r="39" spans="1:11" x14ac:dyDescent="0.25">
      <c r="A39" s="1">
        <v>45043</v>
      </c>
      <c r="B39" t="s">
        <v>2</v>
      </c>
      <c r="C39" t="s">
        <v>5</v>
      </c>
      <c r="D39">
        <v>700</v>
      </c>
      <c r="E39" s="3">
        <v>5.4450000000000003</v>
      </c>
      <c r="F39" s="9">
        <v>3811.5</v>
      </c>
      <c r="G39">
        <f>D39</f>
        <v>700</v>
      </c>
      <c r="H39">
        <f>H37+G39</f>
        <v>35950</v>
      </c>
      <c r="K39" s="12">
        <f>K37+G39</f>
        <v>1100</v>
      </c>
    </row>
    <row r="40" spans="1:11" x14ac:dyDescent="0.25">
      <c r="A40" s="1"/>
      <c r="E40" s="3"/>
    </row>
    <row r="41" spans="1:11" x14ac:dyDescent="0.25">
      <c r="A41" s="1">
        <v>45063</v>
      </c>
      <c r="B41" t="s">
        <v>2</v>
      </c>
      <c r="C41" t="s">
        <v>5</v>
      </c>
      <c r="D41">
        <v>1000</v>
      </c>
      <c r="E41" s="3">
        <v>5.0090000000000003</v>
      </c>
      <c r="F41" s="9">
        <v>5009</v>
      </c>
      <c r="G41">
        <f>D41</f>
        <v>1000</v>
      </c>
      <c r="H41">
        <f>H39+G41</f>
        <v>36950</v>
      </c>
      <c r="K41" s="12">
        <f>K39+G41</f>
        <v>2100</v>
      </c>
    </row>
    <row r="42" spans="1:11" x14ac:dyDescent="0.25">
      <c r="A42" s="1"/>
      <c r="E42" s="3"/>
      <c r="J42" s="14">
        <f>J79</f>
        <v>-1000</v>
      </c>
      <c r="K42" s="12">
        <f>K41+J42</f>
        <v>1100</v>
      </c>
    </row>
    <row r="43" spans="1:11" x14ac:dyDescent="0.25">
      <c r="A43" s="1"/>
      <c r="E43" s="3"/>
      <c r="J43" s="14">
        <f>J81</f>
        <v>-1100</v>
      </c>
      <c r="K43" s="12">
        <f>K42+J43</f>
        <v>0</v>
      </c>
    </row>
    <row r="44" spans="1:11" x14ac:dyDescent="0.25">
      <c r="A44" s="1"/>
      <c r="E44" s="3"/>
    </row>
    <row r="45" spans="1:11" x14ac:dyDescent="0.25">
      <c r="A45" s="1" t="s">
        <v>33</v>
      </c>
      <c r="D45">
        <f>SUM(D3:D41)</f>
        <v>35900</v>
      </c>
      <c r="E45" s="9">
        <f>SUM(E3:E41)/23</f>
        <v>4.8783347826086958</v>
      </c>
      <c r="F45" s="9">
        <f>SUM(F3:F41)/D45</f>
        <v>5.1908119777158763</v>
      </c>
      <c r="G45" s="7">
        <f>SUM(G3:G41)</f>
        <v>35900</v>
      </c>
      <c r="H45" s="7"/>
      <c r="I45" s="7"/>
      <c r="J45" s="15"/>
    </row>
    <row r="46" spans="1:11" x14ac:dyDescent="0.25">
      <c r="A46" s="1"/>
      <c r="E46" s="9"/>
      <c r="G46" s="7"/>
      <c r="H46" s="7"/>
      <c r="I46" s="7"/>
      <c r="J46" s="15"/>
    </row>
    <row r="47" spans="1:11" x14ac:dyDescent="0.25">
      <c r="A47" s="1" t="s">
        <v>34</v>
      </c>
      <c r="D47">
        <f>SUM(D4:D41)</f>
        <v>35900</v>
      </c>
      <c r="E47" s="9"/>
      <c r="G47" s="7"/>
      <c r="H47" s="7"/>
      <c r="I47" s="7"/>
      <c r="J47" s="15"/>
    </row>
    <row r="48" spans="1:11" x14ac:dyDescent="0.25">
      <c r="A48" s="1"/>
      <c r="E48" s="3"/>
    </row>
    <row r="49" spans="1:10" x14ac:dyDescent="0.25">
      <c r="A49" s="1"/>
      <c r="D49" t="s">
        <v>22</v>
      </c>
      <c r="E49" s="3"/>
    </row>
    <row r="50" spans="1:10" x14ac:dyDescent="0.25">
      <c r="A50" s="1">
        <v>44953</v>
      </c>
      <c r="B50" t="s">
        <v>0</v>
      </c>
      <c r="C50" t="s">
        <v>5</v>
      </c>
      <c r="D50">
        <v>1000</v>
      </c>
      <c r="E50" s="3">
        <v>5.5124000000000004</v>
      </c>
      <c r="F50" s="9">
        <v>5512.12</v>
      </c>
      <c r="G50">
        <f>D50</f>
        <v>1000</v>
      </c>
      <c r="H50">
        <f>G50</f>
        <v>1000</v>
      </c>
      <c r="J50" s="14">
        <f>G50*-1</f>
        <v>-1000</v>
      </c>
    </row>
    <row r="51" spans="1:10" x14ac:dyDescent="0.25">
      <c r="A51" s="1"/>
      <c r="E51" s="3"/>
    </row>
    <row r="52" spans="1:10" x14ac:dyDescent="0.25">
      <c r="A52" s="1">
        <v>44960</v>
      </c>
      <c r="B52" t="s">
        <v>0</v>
      </c>
      <c r="C52" t="s">
        <v>5</v>
      </c>
      <c r="D52">
        <v>900</v>
      </c>
      <c r="E52" s="3">
        <v>6.6801000000000004</v>
      </c>
      <c r="F52" s="9">
        <v>6011.82</v>
      </c>
    </row>
    <row r="53" spans="1:10" x14ac:dyDescent="0.25">
      <c r="A53" s="1">
        <v>44960</v>
      </c>
      <c r="B53" t="s">
        <v>0</v>
      </c>
      <c r="C53" t="s">
        <v>5</v>
      </c>
      <c r="D53">
        <v>100</v>
      </c>
      <c r="E53" s="3">
        <v>6.6849999999999996</v>
      </c>
      <c r="F53" s="9">
        <v>668.47</v>
      </c>
    </row>
    <row r="54" spans="1:10" x14ac:dyDescent="0.25">
      <c r="A54" s="1">
        <v>44960</v>
      </c>
      <c r="B54" t="s">
        <v>0</v>
      </c>
      <c r="C54" t="s">
        <v>5</v>
      </c>
      <c r="D54">
        <v>1000</v>
      </c>
      <c r="E54" s="3">
        <v>6.2549999999999999</v>
      </c>
      <c r="F54" s="9">
        <v>6254.7</v>
      </c>
    </row>
    <row r="55" spans="1:10" x14ac:dyDescent="0.25">
      <c r="A55" s="1">
        <v>44960</v>
      </c>
      <c r="B55" t="s">
        <v>0</v>
      </c>
      <c r="C55" t="s">
        <v>5</v>
      </c>
      <c r="D55">
        <v>1000</v>
      </c>
      <c r="E55" s="3">
        <v>6.1901000000000002</v>
      </c>
      <c r="F55" s="9">
        <v>6189.8</v>
      </c>
      <c r="G55">
        <f>SUM(D52:D55)</f>
        <v>3000</v>
      </c>
      <c r="H55">
        <f>H50+G55</f>
        <v>4000</v>
      </c>
      <c r="J55" s="14">
        <f>G55*-1</f>
        <v>-3000</v>
      </c>
    </row>
    <row r="56" spans="1:10" x14ac:dyDescent="0.25">
      <c r="A56" s="1"/>
      <c r="E56" s="3"/>
    </row>
    <row r="57" spans="1:10" x14ac:dyDescent="0.25">
      <c r="A57" s="1">
        <v>44978</v>
      </c>
      <c r="B57" t="s">
        <v>0</v>
      </c>
      <c r="C57" t="s">
        <v>5</v>
      </c>
      <c r="D57">
        <v>3000</v>
      </c>
      <c r="E57" s="3">
        <v>5.8550000000000004</v>
      </c>
      <c r="F57" s="9">
        <v>17564.150000000001</v>
      </c>
      <c r="G57">
        <f>D57</f>
        <v>3000</v>
      </c>
      <c r="H57">
        <f>H55+G57</f>
        <v>7000</v>
      </c>
      <c r="J57" s="14">
        <f>G57*-1</f>
        <v>-3000</v>
      </c>
    </row>
    <row r="58" spans="1:10" x14ac:dyDescent="0.25">
      <c r="A58" s="1"/>
      <c r="E58" s="3"/>
    </row>
    <row r="59" spans="1:10" x14ac:dyDescent="0.25">
      <c r="A59" s="1">
        <v>44979</v>
      </c>
      <c r="B59" t="s">
        <v>0</v>
      </c>
      <c r="C59" t="s">
        <v>5</v>
      </c>
      <c r="D59">
        <v>6000</v>
      </c>
      <c r="E59" s="3">
        <v>6.6150000000000002</v>
      </c>
      <c r="F59" s="9">
        <v>39688.22</v>
      </c>
      <c r="G59">
        <f>D59</f>
        <v>6000</v>
      </c>
      <c r="H59">
        <f>H57+G59</f>
        <v>13000</v>
      </c>
      <c r="J59" s="14">
        <f>G59*-1</f>
        <v>-6000</v>
      </c>
    </row>
    <row r="60" spans="1:10" x14ac:dyDescent="0.25">
      <c r="A60" s="1"/>
      <c r="E60" s="3"/>
    </row>
    <row r="61" spans="1:10" x14ac:dyDescent="0.25">
      <c r="A61" s="1">
        <v>44984</v>
      </c>
      <c r="B61" t="s">
        <v>0</v>
      </c>
      <c r="C61" t="s">
        <v>5</v>
      </c>
      <c r="D61">
        <v>3000</v>
      </c>
      <c r="E61" s="3">
        <v>6.7408000000000001</v>
      </c>
      <c r="F61" s="9">
        <v>20221.79</v>
      </c>
    </row>
    <row r="62" spans="1:10" x14ac:dyDescent="0.25">
      <c r="A62" s="1">
        <v>44984</v>
      </c>
      <c r="B62" t="s">
        <v>0</v>
      </c>
      <c r="C62" t="s">
        <v>5</v>
      </c>
      <c r="D62">
        <v>1850</v>
      </c>
      <c r="E62" s="3">
        <v>7.585</v>
      </c>
      <c r="F62" s="9">
        <v>14031.86</v>
      </c>
    </row>
    <row r="63" spans="1:10" x14ac:dyDescent="0.25">
      <c r="A63" s="1">
        <v>44984</v>
      </c>
      <c r="B63" t="s">
        <v>0</v>
      </c>
      <c r="C63" t="s">
        <v>5</v>
      </c>
      <c r="D63">
        <v>1000</v>
      </c>
      <c r="E63" s="3">
        <v>7.8159999999999998</v>
      </c>
      <c r="F63" s="9">
        <v>7815.78</v>
      </c>
      <c r="G63">
        <f>SUM(D61:D63)</f>
        <v>5850</v>
      </c>
      <c r="H63">
        <f>H59+G63</f>
        <v>18850</v>
      </c>
      <c r="J63" s="14">
        <f>G63*-1</f>
        <v>-5850</v>
      </c>
    </row>
    <row r="64" spans="1:10" x14ac:dyDescent="0.25">
      <c r="A64" s="1"/>
      <c r="E64" s="3"/>
    </row>
    <row r="65" spans="1:10" x14ac:dyDescent="0.25">
      <c r="A65" s="1">
        <v>44988</v>
      </c>
      <c r="B65" t="s">
        <v>0</v>
      </c>
      <c r="C65" t="s">
        <v>5</v>
      </c>
      <c r="D65">
        <v>3000</v>
      </c>
      <c r="E65" s="3">
        <v>6.5513000000000003</v>
      </c>
      <c r="F65" s="9">
        <v>19653.3</v>
      </c>
      <c r="G65">
        <f>D65</f>
        <v>3000</v>
      </c>
      <c r="H65">
        <f>H63+G65</f>
        <v>21850</v>
      </c>
      <c r="J65" s="14">
        <f>G65*-1</f>
        <v>-3000</v>
      </c>
    </row>
    <row r="66" spans="1:10" x14ac:dyDescent="0.25">
      <c r="A66" s="1"/>
      <c r="E66" s="3"/>
    </row>
    <row r="67" spans="1:10" x14ac:dyDescent="0.25">
      <c r="A67" s="1">
        <v>44993</v>
      </c>
      <c r="B67" t="s">
        <v>0</v>
      </c>
      <c r="C67" t="s">
        <v>5</v>
      </c>
      <c r="D67">
        <v>500</v>
      </c>
      <c r="E67" s="3">
        <v>5.8449999999999998</v>
      </c>
      <c r="F67" s="9">
        <v>2922.4</v>
      </c>
    </row>
    <row r="68" spans="1:10" x14ac:dyDescent="0.25">
      <c r="A68" s="1">
        <v>44993</v>
      </c>
      <c r="B68" t="s">
        <v>0</v>
      </c>
      <c r="C68" t="s">
        <v>5</v>
      </c>
      <c r="D68">
        <v>3000</v>
      </c>
      <c r="E68" s="3">
        <v>5.9450000000000003</v>
      </c>
      <c r="F68" s="9">
        <v>17834.41</v>
      </c>
    </row>
    <row r="69" spans="1:10" x14ac:dyDescent="0.25">
      <c r="A69" s="1">
        <v>44993</v>
      </c>
      <c r="B69" t="s">
        <v>0</v>
      </c>
      <c r="C69" t="s">
        <v>5</v>
      </c>
      <c r="D69">
        <v>2000</v>
      </c>
      <c r="E69" s="3">
        <v>5.7549999999999999</v>
      </c>
      <c r="F69" s="9">
        <v>11509.61</v>
      </c>
    </row>
    <row r="70" spans="1:10" x14ac:dyDescent="0.25">
      <c r="A70" s="1">
        <v>44993</v>
      </c>
      <c r="B70" t="s">
        <v>0</v>
      </c>
      <c r="C70" t="s">
        <v>5</v>
      </c>
      <c r="D70">
        <v>500</v>
      </c>
      <c r="E70" s="3">
        <v>5.72</v>
      </c>
      <c r="F70" s="9">
        <v>2859.9</v>
      </c>
      <c r="G70">
        <f>SUM(D67:D70)</f>
        <v>6000</v>
      </c>
      <c r="H70">
        <f>H65+G70</f>
        <v>27850</v>
      </c>
      <c r="J70" s="14">
        <f>G70*-1</f>
        <v>-6000</v>
      </c>
    </row>
    <row r="71" spans="1:10" x14ac:dyDescent="0.25">
      <c r="A71" s="1"/>
      <c r="E71" s="3"/>
    </row>
    <row r="72" spans="1:10" x14ac:dyDescent="0.25">
      <c r="A72" s="1">
        <v>45022</v>
      </c>
      <c r="B72" t="s">
        <v>0</v>
      </c>
      <c r="C72" t="s">
        <v>5</v>
      </c>
      <c r="D72">
        <v>2000</v>
      </c>
      <c r="E72" s="3">
        <v>4.915</v>
      </c>
      <c r="F72" s="9">
        <v>9829.6299999999992</v>
      </c>
      <c r="G72">
        <f>D72</f>
        <v>2000</v>
      </c>
      <c r="H72">
        <f>H70+G72</f>
        <v>29850</v>
      </c>
      <c r="J72" s="14">
        <f>G72*-1</f>
        <v>-2000</v>
      </c>
    </row>
    <row r="73" spans="1:10" x14ac:dyDescent="0.25">
      <c r="A73" s="1"/>
      <c r="E73" s="3"/>
    </row>
    <row r="74" spans="1:10" x14ac:dyDescent="0.25">
      <c r="A74" s="1">
        <v>45036</v>
      </c>
      <c r="B74" t="s">
        <v>0</v>
      </c>
      <c r="C74" t="s">
        <v>5</v>
      </c>
      <c r="D74">
        <v>3000</v>
      </c>
      <c r="E74" s="3">
        <v>4.9893999999999998</v>
      </c>
      <c r="F74" s="9">
        <v>14967.64</v>
      </c>
    </row>
    <row r="75" spans="1:10" x14ac:dyDescent="0.25">
      <c r="A75" s="1">
        <v>45036</v>
      </c>
      <c r="B75" t="s">
        <v>0</v>
      </c>
      <c r="C75" t="s">
        <v>5</v>
      </c>
      <c r="D75">
        <v>190</v>
      </c>
      <c r="E75" s="3">
        <v>4.97</v>
      </c>
      <c r="F75" s="9">
        <v>944.26</v>
      </c>
    </row>
    <row r="76" spans="1:10" x14ac:dyDescent="0.25">
      <c r="A76" s="1">
        <v>45036</v>
      </c>
      <c r="B76" t="s">
        <v>0</v>
      </c>
      <c r="C76" t="s">
        <v>5</v>
      </c>
      <c r="D76">
        <v>1000</v>
      </c>
      <c r="E76" s="3">
        <v>4.9550000000000001</v>
      </c>
      <c r="F76" s="9">
        <v>4954.8100000000004</v>
      </c>
    </row>
    <row r="77" spans="1:10" x14ac:dyDescent="0.25">
      <c r="A77" s="1">
        <v>45036</v>
      </c>
      <c r="B77" t="s">
        <v>0</v>
      </c>
      <c r="C77" t="s">
        <v>5</v>
      </c>
      <c r="D77">
        <v>810</v>
      </c>
      <c r="E77" s="3">
        <v>4.9450000000000003</v>
      </c>
      <c r="F77" s="9">
        <v>4005.29</v>
      </c>
      <c r="G77">
        <f>SUM(D74:D77)</f>
        <v>5000</v>
      </c>
      <c r="H77">
        <f>H72+G77</f>
        <v>34850</v>
      </c>
      <c r="J77" s="14">
        <f>G77*-1</f>
        <v>-5000</v>
      </c>
    </row>
    <row r="78" spans="1:10" x14ac:dyDescent="0.25">
      <c r="A78" s="1"/>
      <c r="E78" s="3"/>
    </row>
    <row r="79" spans="1:10" x14ac:dyDescent="0.25">
      <c r="A79" s="1">
        <v>45076</v>
      </c>
      <c r="B79" t="s">
        <v>0</v>
      </c>
      <c r="C79" t="s">
        <v>5</v>
      </c>
      <c r="D79">
        <v>1000</v>
      </c>
      <c r="E79" s="3">
        <v>4.5827999999999998</v>
      </c>
      <c r="F79" s="9">
        <v>4582.6099999999997</v>
      </c>
      <c r="G79">
        <f>D79</f>
        <v>1000</v>
      </c>
      <c r="H79">
        <f>H77+G79</f>
        <v>35850</v>
      </c>
      <c r="J79" s="14">
        <f>G79*-1</f>
        <v>-1000</v>
      </c>
    </row>
    <row r="80" spans="1:10" x14ac:dyDescent="0.25">
      <c r="A80" s="1"/>
      <c r="E80" s="3"/>
    </row>
    <row r="81" spans="1:11" x14ac:dyDescent="0.25">
      <c r="A81" s="1">
        <v>45079</v>
      </c>
      <c r="B81" t="s">
        <v>0</v>
      </c>
      <c r="C81" t="s">
        <v>5</v>
      </c>
      <c r="D81">
        <v>1100</v>
      </c>
      <c r="E81" s="3">
        <v>4.54</v>
      </c>
      <c r="F81" s="9">
        <v>4993.8</v>
      </c>
      <c r="G81">
        <f>D81</f>
        <v>1100</v>
      </c>
      <c r="H81">
        <f>H79+G81</f>
        <v>36950</v>
      </c>
      <c r="J81" s="14">
        <f>G81*-1</f>
        <v>-1100</v>
      </c>
    </row>
    <row r="83" spans="1:11" x14ac:dyDescent="0.25">
      <c r="A83" s="1" t="s">
        <v>27</v>
      </c>
      <c r="D83">
        <f>SUM(D50:D82)</f>
        <v>36950</v>
      </c>
      <c r="E83" s="9">
        <f>SUM(E50:E82)/22</f>
        <v>5.8930863636363648</v>
      </c>
      <c r="F83" s="9">
        <f>SUM(F50:F82)/D83</f>
        <v>6.0356257104194846</v>
      </c>
      <c r="G83">
        <f>SUM(G50:G81)</f>
        <v>36950</v>
      </c>
      <c r="K83" s="12" t="s">
        <v>22</v>
      </c>
    </row>
    <row r="84" spans="1:11" x14ac:dyDescent="0.25">
      <c r="A84" s="1"/>
      <c r="E84" s="3"/>
    </row>
    <row r="85" spans="1:11" x14ac:dyDescent="0.25">
      <c r="A85" s="1" t="s">
        <v>35</v>
      </c>
      <c r="D85">
        <f>D83-D45</f>
        <v>1050</v>
      </c>
      <c r="E85" s="9">
        <f t="shared" ref="E85:G85" si="0">E83-E45</f>
        <v>1.014751581027669</v>
      </c>
      <c r="F85" s="9">
        <f t="shared" si="0"/>
        <v>0.84481373270360827</v>
      </c>
      <c r="G85">
        <f t="shared" si="0"/>
        <v>1050</v>
      </c>
    </row>
    <row r="86" spans="1:11" x14ac:dyDescent="0.25">
      <c r="A86" s="1" t="s">
        <v>36</v>
      </c>
      <c r="E86" s="3"/>
    </row>
    <row r="87" spans="1:11" x14ac:dyDescent="0.25">
      <c r="A87" s="1"/>
      <c r="E87" s="3"/>
    </row>
    <row r="88" spans="1:11" x14ac:dyDescent="0.25">
      <c r="A88" s="1"/>
      <c r="E88" s="3"/>
    </row>
    <row r="89" spans="1:11" x14ac:dyDescent="0.25">
      <c r="A89" s="1"/>
      <c r="E89" s="3"/>
    </row>
    <row r="90" spans="1:11" x14ac:dyDescent="0.25">
      <c r="A90" s="1"/>
      <c r="E90" s="3"/>
    </row>
    <row r="91" spans="1:11" x14ac:dyDescent="0.25">
      <c r="A91" s="1"/>
      <c r="E91" s="3"/>
    </row>
  </sheetData>
  <sortState xmlns:xlrd2="http://schemas.microsoft.com/office/spreadsheetml/2017/richdata2" ref="A52:F81">
    <sortCondition ref="A52:A8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DF633-5BA5-46B6-B29C-6B274A4C4B9D}">
  <dimension ref="A1:Y102"/>
  <sheetViews>
    <sheetView tabSelected="1" topLeftCell="E1" workbookViewId="0">
      <selection activeCell="P7" sqref="P7"/>
    </sheetView>
  </sheetViews>
  <sheetFormatPr defaultRowHeight="15" x14ac:dyDescent="0.25"/>
  <cols>
    <col min="1" max="1" width="10.42578125" bestFit="1" customWidth="1"/>
    <col min="5" max="6" width="9.140625" style="9"/>
    <col min="10" max="10" width="9.140625" style="14"/>
    <col min="11" max="11" width="12.28515625" style="12" customWidth="1"/>
    <col min="14" max="14" width="9.42578125" style="1" bestFit="1" customWidth="1"/>
    <col min="15" max="15" width="9.42578125" style="9" customWidth="1"/>
    <col min="16" max="16" width="10.42578125" style="12" customWidth="1"/>
    <col min="17" max="17" width="9.5703125" style="9" bestFit="1" customWidth="1"/>
    <col min="18" max="18" width="10.5703125" style="16" customWidth="1"/>
    <col min="19" max="19" width="14.7109375" style="14" customWidth="1"/>
    <col min="20" max="20" width="13.85546875" customWidth="1"/>
    <col min="21" max="21" width="11.28515625" customWidth="1"/>
    <col min="23" max="23" width="10.5703125" customWidth="1"/>
    <col min="24" max="24" width="10.85546875" style="9" customWidth="1"/>
  </cols>
  <sheetData>
    <row r="1" spans="1:25" x14ac:dyDescent="0.25">
      <c r="S1" s="15" t="s">
        <v>55</v>
      </c>
      <c r="T1" s="7" t="s">
        <v>55</v>
      </c>
      <c r="U1" s="7" t="s">
        <v>53</v>
      </c>
      <c r="W1" s="7" t="s">
        <v>46</v>
      </c>
      <c r="X1" s="11" t="s">
        <v>58</v>
      </c>
      <c r="Y1" s="7" t="s">
        <v>59</v>
      </c>
    </row>
    <row r="2" spans="1:25" x14ac:dyDescent="0.25">
      <c r="A2" s="7" t="s">
        <v>16</v>
      </c>
      <c r="B2" s="7" t="s">
        <v>17</v>
      </c>
      <c r="C2" s="7" t="s">
        <v>18</v>
      </c>
      <c r="D2" s="7" t="s">
        <v>19</v>
      </c>
      <c r="E2" s="11" t="s">
        <v>20</v>
      </c>
      <c r="F2" s="11" t="s">
        <v>21</v>
      </c>
      <c r="G2" t="s">
        <v>28</v>
      </c>
      <c r="H2" t="s">
        <v>29</v>
      </c>
      <c r="I2" t="s">
        <v>30</v>
      </c>
      <c r="J2" s="14" t="s">
        <v>31</v>
      </c>
      <c r="K2" s="12" t="s">
        <v>32</v>
      </c>
      <c r="L2" t="s">
        <v>49</v>
      </c>
      <c r="M2" s="7" t="s">
        <v>43</v>
      </c>
      <c r="N2" s="5" t="s">
        <v>40</v>
      </c>
      <c r="O2" s="11" t="s">
        <v>48</v>
      </c>
      <c r="P2" s="13" t="s">
        <v>41</v>
      </c>
      <c r="Q2" s="11" t="s">
        <v>47</v>
      </c>
      <c r="R2" s="17" t="s">
        <v>42</v>
      </c>
      <c r="S2" s="15" t="s">
        <v>38</v>
      </c>
      <c r="T2" s="7" t="s">
        <v>56</v>
      </c>
      <c r="U2" s="7" t="s">
        <v>48</v>
      </c>
      <c r="V2" s="7" t="s">
        <v>57</v>
      </c>
      <c r="W2" s="7" t="s">
        <v>56</v>
      </c>
      <c r="X2" s="11" t="s">
        <v>21</v>
      </c>
      <c r="Y2" s="7" t="s">
        <v>21</v>
      </c>
    </row>
    <row r="3" spans="1:25" x14ac:dyDescent="0.25">
      <c r="A3" s="1">
        <v>44926</v>
      </c>
      <c r="B3" t="s">
        <v>25</v>
      </c>
      <c r="C3" t="s">
        <v>5</v>
      </c>
      <c r="D3">
        <v>1050</v>
      </c>
      <c r="E3" s="9">
        <v>4.07</v>
      </c>
      <c r="F3" s="9">
        <f>E3*D3</f>
        <v>4273.5</v>
      </c>
      <c r="G3">
        <v>1050</v>
      </c>
      <c r="H3">
        <f>G3</f>
        <v>1050</v>
      </c>
      <c r="I3">
        <v>50</v>
      </c>
      <c r="K3" s="12">
        <v>1050</v>
      </c>
      <c r="U3" t="s">
        <v>54</v>
      </c>
    </row>
    <row r="4" spans="1:25" x14ac:dyDescent="0.25">
      <c r="A4" s="1"/>
    </row>
    <row r="5" spans="1:25" x14ac:dyDescent="0.25">
      <c r="A5" s="1">
        <v>44946</v>
      </c>
      <c r="B5" t="s">
        <v>2</v>
      </c>
      <c r="C5" t="s">
        <v>5</v>
      </c>
      <c r="D5">
        <v>1000</v>
      </c>
      <c r="E5" s="9">
        <v>5.625</v>
      </c>
      <c r="F5" s="9">
        <v>5625</v>
      </c>
      <c r="G5">
        <f>D5</f>
        <v>1000</v>
      </c>
      <c r="H5">
        <f>H3+G5</f>
        <v>2050</v>
      </c>
      <c r="K5" s="12">
        <f>K3+G5</f>
        <v>2050</v>
      </c>
    </row>
    <row r="6" spans="1:25" x14ac:dyDescent="0.25">
      <c r="A6" s="1"/>
      <c r="M6" s="9"/>
      <c r="T6" s="9"/>
      <c r="U6" s="9"/>
      <c r="W6" s="9"/>
    </row>
    <row r="7" spans="1:25" x14ac:dyDescent="0.25">
      <c r="A7" s="1">
        <v>44949</v>
      </c>
      <c r="B7" t="s">
        <v>2</v>
      </c>
      <c r="C7" t="s">
        <v>5</v>
      </c>
      <c r="D7">
        <v>1000</v>
      </c>
      <c r="E7" s="9">
        <v>5.7880000000000003</v>
      </c>
      <c r="F7" s="9">
        <v>5788</v>
      </c>
      <c r="G7">
        <f>D7</f>
        <v>1000</v>
      </c>
      <c r="H7">
        <f>H5+G7</f>
        <v>3050</v>
      </c>
      <c r="K7" s="12">
        <f>K5+G7</f>
        <v>3050</v>
      </c>
      <c r="N7" s="1" t="s">
        <v>52</v>
      </c>
      <c r="P7" s="12" t="s">
        <v>22</v>
      </c>
      <c r="R7" s="16" t="s">
        <v>22</v>
      </c>
    </row>
    <row r="8" spans="1:25" x14ac:dyDescent="0.25">
      <c r="A8" s="1"/>
      <c r="R8" s="16" t="s">
        <v>22</v>
      </c>
    </row>
    <row r="9" spans="1:25" x14ac:dyDescent="0.25">
      <c r="A9" s="1">
        <v>44953</v>
      </c>
      <c r="B9" t="s">
        <v>2</v>
      </c>
      <c r="C9" t="s">
        <v>5</v>
      </c>
      <c r="D9">
        <v>2000</v>
      </c>
      <c r="E9" s="9">
        <v>5.2393999999999998</v>
      </c>
      <c r="F9" s="9">
        <v>10478.799999999999</v>
      </c>
      <c r="G9">
        <f>D9</f>
        <v>2000</v>
      </c>
      <c r="H9">
        <f>H7+G9</f>
        <v>5050</v>
      </c>
      <c r="K9" s="12">
        <f>K7+G9</f>
        <v>5050</v>
      </c>
      <c r="V9">
        <f>U14*K12</f>
        <v>20867.747524752474</v>
      </c>
    </row>
    <row r="10" spans="1:25" x14ac:dyDescent="0.25">
      <c r="A10" s="1"/>
      <c r="P10" s="12" t="s">
        <v>22</v>
      </c>
    </row>
    <row r="11" spans="1:25" x14ac:dyDescent="0.25">
      <c r="A11" s="1"/>
      <c r="M11" s="9">
        <f>F61</f>
        <v>5512.12</v>
      </c>
      <c r="N11" s="1">
        <f>A61</f>
        <v>44953</v>
      </c>
      <c r="O11" s="9">
        <f>E3</f>
        <v>4.07</v>
      </c>
      <c r="P11" s="12">
        <f>G61</f>
        <v>1000</v>
      </c>
      <c r="Q11" s="9">
        <f>O11*P11</f>
        <v>4070.0000000000005</v>
      </c>
      <c r="R11" s="16">
        <f>M11-Q11</f>
        <v>1442.1199999999994</v>
      </c>
      <c r="S11" s="14">
        <f>K12</f>
        <v>4050</v>
      </c>
      <c r="T11" s="9">
        <f>SUM(F5:F9)+(G3-P11)*E3</f>
        <v>22095.3</v>
      </c>
      <c r="U11" s="9">
        <f>T11/S11</f>
        <v>5.4556296296296294</v>
      </c>
      <c r="V11" t="s">
        <v>45</v>
      </c>
      <c r="W11" s="9">
        <f>(F9+F7+F5)+(50*O11)</f>
        <v>22095.3</v>
      </c>
      <c r="X11" s="9">
        <f>SUM(F5:F9)+ (G3-P11)*U11</f>
        <v>22164.58148148148</v>
      </c>
      <c r="Y11" t="s">
        <v>22</v>
      </c>
    </row>
    <row r="12" spans="1:25" x14ac:dyDescent="0.25">
      <c r="A12" s="1">
        <f>N11</f>
        <v>44953</v>
      </c>
      <c r="B12" t="s">
        <v>0</v>
      </c>
      <c r="I12" s="2" t="s">
        <v>22</v>
      </c>
      <c r="J12" s="14">
        <f>J61</f>
        <v>-1000</v>
      </c>
      <c r="K12" s="12">
        <f>K9+J12</f>
        <v>4050</v>
      </c>
      <c r="M12" s="9">
        <f>F61</f>
        <v>5512.12</v>
      </c>
      <c r="N12" s="1">
        <f>N11</f>
        <v>44953</v>
      </c>
      <c r="O12" s="9">
        <f>SUM(F3:F9)/H9</f>
        <v>5.1812475247524752</v>
      </c>
      <c r="P12" s="12">
        <f>G61</f>
        <v>1000</v>
      </c>
      <c r="Q12" s="9">
        <f>O12*P12</f>
        <v>5181.2475247524753</v>
      </c>
      <c r="R12" s="16">
        <f t="shared" ref="R12:R15" si="0">M12-Q12</f>
        <v>330.87247524752456</v>
      </c>
      <c r="S12" s="14">
        <f>S11</f>
        <v>4050</v>
      </c>
      <c r="T12" s="9">
        <f>SUM(F5:F9)+(G3-P12)*O12</f>
        <v>22150.862376237623</v>
      </c>
      <c r="U12" s="9">
        <f>T12/S12</f>
        <v>5.4693487348734875</v>
      </c>
      <c r="V12" t="s">
        <v>50</v>
      </c>
      <c r="W12" s="9">
        <f>O12*K12</f>
        <v>20984.052475247525</v>
      </c>
      <c r="X12" s="9">
        <f>SUM(F5:F9)+(H3-P12)*U12</f>
        <v>22165.267436743674</v>
      </c>
      <c r="Y12">
        <f>U12*K12</f>
        <v>22150.862376237623</v>
      </c>
    </row>
    <row r="13" spans="1:25" x14ac:dyDescent="0.25">
      <c r="A13" s="1"/>
      <c r="I13" s="2"/>
      <c r="M13" s="9">
        <f>F61</f>
        <v>5512.12</v>
      </c>
      <c r="O13" s="9">
        <f>SUM(F3:F9)/H9</f>
        <v>5.1812475247524752</v>
      </c>
      <c r="P13" s="12">
        <v>1000</v>
      </c>
      <c r="Q13" s="9">
        <f>P13*O13</f>
        <v>5181.2475247524753</v>
      </c>
      <c r="R13" s="16">
        <f t="shared" si="0"/>
        <v>330.87247524752456</v>
      </c>
      <c r="S13" s="14">
        <v>4050</v>
      </c>
      <c r="T13" s="9">
        <f>S13*O13</f>
        <v>20984.052475247525</v>
      </c>
      <c r="U13" s="9">
        <f>T13/S13</f>
        <v>5.1812475247524752</v>
      </c>
      <c r="V13" t="s">
        <v>60</v>
      </c>
      <c r="W13" s="9">
        <f>SUM(F3:F9)-Q13</f>
        <v>20984.052475247525</v>
      </c>
      <c r="X13" s="9" t="s">
        <v>22</v>
      </c>
    </row>
    <row r="14" spans="1:25" x14ac:dyDescent="0.25">
      <c r="A14" s="1"/>
      <c r="I14" s="2"/>
      <c r="M14" s="9">
        <f>F61</f>
        <v>5512.12</v>
      </c>
      <c r="N14" s="1">
        <f>N11</f>
        <v>44953</v>
      </c>
      <c r="O14" s="9">
        <f>SUM(F3:F9)/H9</f>
        <v>5.1812475247524752</v>
      </c>
      <c r="P14" s="12">
        <f>G61</f>
        <v>1000</v>
      </c>
      <c r="Q14" s="9">
        <f>O14*P14</f>
        <v>5181.2475247524753</v>
      </c>
      <c r="R14" s="16">
        <f t="shared" si="0"/>
        <v>330.87247524752456</v>
      </c>
      <c r="S14" s="14">
        <f>S12</f>
        <v>4050</v>
      </c>
      <c r="T14" s="9">
        <f>SUM(F3:F7)+1000*O14</f>
        <v>20867.747524752474</v>
      </c>
      <c r="U14" s="9">
        <f>T14/S14</f>
        <v>5.1525302530253025</v>
      </c>
      <c r="V14" t="s">
        <v>51</v>
      </c>
      <c r="W14" s="9">
        <f>O14*K14</f>
        <v>0</v>
      </c>
    </row>
    <row r="15" spans="1:25" x14ac:dyDescent="0.25">
      <c r="M15" s="9">
        <f>F61</f>
        <v>5512.12</v>
      </c>
      <c r="N15" s="1">
        <f>A61</f>
        <v>44953</v>
      </c>
      <c r="O15" s="9">
        <f>E9</f>
        <v>5.2393999999999998</v>
      </c>
      <c r="P15" s="12">
        <f>G61</f>
        <v>1000</v>
      </c>
      <c r="Q15" s="9">
        <f>O15*P15</f>
        <v>5239.3999999999996</v>
      </c>
      <c r="R15" s="16">
        <f t="shared" si="0"/>
        <v>272.72000000000025</v>
      </c>
      <c r="S15" s="14">
        <f>S14</f>
        <v>4050</v>
      </c>
      <c r="T15" s="9">
        <f>SUM(F3:F8)+1000*O15</f>
        <v>20925.900000000001</v>
      </c>
      <c r="U15" s="9">
        <f>T15/S15</f>
        <v>5.1668888888888889</v>
      </c>
      <c r="V15" t="s">
        <v>44</v>
      </c>
      <c r="W15" s="9">
        <f>SUM(F3:F7)+P15*O15</f>
        <v>20925.900000000001</v>
      </c>
      <c r="X15" s="9" t="s">
        <v>22</v>
      </c>
    </row>
    <row r="16" spans="1:25" x14ac:dyDescent="0.25">
      <c r="A16" s="1"/>
    </row>
    <row r="17" spans="1:24" x14ac:dyDescent="0.25">
      <c r="A17" s="1">
        <f>N17</f>
        <v>44960</v>
      </c>
      <c r="B17" t="s">
        <v>0</v>
      </c>
      <c r="J17" s="14">
        <f>J66</f>
        <v>-3000</v>
      </c>
      <c r="K17" s="12">
        <f>K12+J17</f>
        <v>1050</v>
      </c>
      <c r="L17" s="9">
        <f>W11</f>
        <v>22095.3</v>
      </c>
      <c r="M17" s="9">
        <f>F63+F64+F65+F66</f>
        <v>19124.79</v>
      </c>
      <c r="N17" s="1">
        <f>A63</f>
        <v>44960</v>
      </c>
      <c r="O17" s="9">
        <f>L17/K12</f>
        <v>5.4556296296296294</v>
      </c>
      <c r="P17" s="12">
        <v>3000</v>
      </c>
      <c r="Q17" s="9">
        <f>O17*P17</f>
        <v>16366.888888888889</v>
      </c>
      <c r="R17" s="16">
        <f>M17-Q17</f>
        <v>2757.9011111111122</v>
      </c>
      <c r="T17" s="9">
        <f>O17*K17</f>
        <v>5728.4111111111106</v>
      </c>
      <c r="U17" s="9"/>
      <c r="V17" t="s">
        <v>44</v>
      </c>
      <c r="W17" s="9">
        <f>L17-T17</f>
        <v>16366.888888888889</v>
      </c>
      <c r="X17" s="9" t="s">
        <v>22</v>
      </c>
    </row>
    <row r="18" spans="1:24" x14ac:dyDescent="0.25">
      <c r="A18" s="1"/>
      <c r="L18" s="9">
        <f t="shared" ref="L18" si="1">W12</f>
        <v>20984.052475247525</v>
      </c>
      <c r="M18" s="9">
        <f>M17</f>
        <v>19124.79</v>
      </c>
      <c r="N18" s="1">
        <f>N17</f>
        <v>44960</v>
      </c>
      <c r="O18" s="9">
        <f>L18/K12</f>
        <v>5.1812475247524752</v>
      </c>
      <c r="P18" s="12">
        <v>3000</v>
      </c>
      <c r="V18" t="s">
        <v>50</v>
      </c>
      <c r="W18" s="9">
        <f>L18-T19</f>
        <v>15543.742574257427</v>
      </c>
      <c r="X18" s="9" t="s">
        <v>22</v>
      </c>
    </row>
    <row r="19" spans="1:24" x14ac:dyDescent="0.25">
      <c r="A19" s="1"/>
      <c r="L19" s="9">
        <f>L18</f>
        <v>20984.052475247525</v>
      </c>
      <c r="M19" s="9">
        <f t="shared" ref="M19:N19" si="2">M18</f>
        <v>19124.79</v>
      </c>
      <c r="N19" s="1">
        <f t="shared" si="2"/>
        <v>44960</v>
      </c>
      <c r="P19" s="12">
        <v>3000</v>
      </c>
      <c r="Q19" s="9">
        <f>O18*P19</f>
        <v>15543.742574257425</v>
      </c>
      <c r="R19" s="16">
        <f>M19-Q19</f>
        <v>3581.0474257425758</v>
      </c>
      <c r="T19" s="9">
        <f>O18*K17</f>
        <v>5440.3099009900989</v>
      </c>
      <c r="U19" s="9"/>
      <c r="V19" t="s">
        <v>51</v>
      </c>
      <c r="W19" s="9"/>
    </row>
    <row r="20" spans="1:24" x14ac:dyDescent="0.25">
      <c r="A20" s="1"/>
      <c r="L20" s="9">
        <f>W15</f>
        <v>20925.900000000001</v>
      </c>
      <c r="M20" s="9">
        <f>M18</f>
        <v>19124.79</v>
      </c>
      <c r="N20" s="1">
        <f>N18</f>
        <v>44960</v>
      </c>
      <c r="O20" s="9">
        <f>L20/K12</f>
        <v>5.1668888888888889</v>
      </c>
      <c r="P20" s="12">
        <v>3000</v>
      </c>
      <c r="Q20" s="9">
        <f t="shared" ref="Q20" si="3">O20*P20</f>
        <v>15500.666666666666</v>
      </c>
      <c r="R20" s="16">
        <f>M20-Q20</f>
        <v>3624.1233333333348</v>
      </c>
      <c r="T20" s="9">
        <f>O20*K17</f>
        <v>5425.2333333333336</v>
      </c>
      <c r="U20" s="9"/>
      <c r="V20" t="s">
        <v>45</v>
      </c>
      <c r="W20" s="9">
        <f>L20-T20</f>
        <v>15500.666666666668</v>
      </c>
      <c r="X20" s="9" t="s">
        <v>22</v>
      </c>
    </row>
    <row r="21" spans="1:24" x14ac:dyDescent="0.25">
      <c r="A21" s="1">
        <v>44967</v>
      </c>
      <c r="B21" t="s">
        <v>2</v>
      </c>
      <c r="C21" t="s">
        <v>5</v>
      </c>
      <c r="D21">
        <v>2000</v>
      </c>
      <c r="E21" s="9">
        <v>4.7450000000000001</v>
      </c>
      <c r="F21" s="9">
        <v>9490</v>
      </c>
    </row>
    <row r="22" spans="1:24" x14ac:dyDescent="0.25">
      <c r="A22" s="1">
        <v>44967</v>
      </c>
      <c r="B22" t="s">
        <v>2</v>
      </c>
      <c r="C22" t="s">
        <v>5</v>
      </c>
      <c r="D22">
        <v>1000</v>
      </c>
      <c r="E22" s="9">
        <v>4.78</v>
      </c>
      <c r="F22" s="9">
        <v>4780</v>
      </c>
      <c r="G22">
        <f>SUM(D21:D22)</f>
        <v>3000</v>
      </c>
      <c r="H22">
        <f>H9+G22</f>
        <v>8050</v>
      </c>
      <c r="K22" s="12">
        <f>K17+G22</f>
        <v>4050</v>
      </c>
    </row>
    <row r="23" spans="1:24" x14ac:dyDescent="0.25">
      <c r="A23" s="1"/>
    </row>
    <row r="24" spans="1:24" x14ac:dyDescent="0.25">
      <c r="A24" s="1">
        <v>44970</v>
      </c>
      <c r="B24" t="s">
        <v>2</v>
      </c>
      <c r="C24" t="s">
        <v>5</v>
      </c>
      <c r="D24">
        <v>3000</v>
      </c>
      <c r="E24" s="9">
        <v>4.7295999999999996</v>
      </c>
      <c r="F24" s="9">
        <v>14188.8</v>
      </c>
    </row>
    <row r="25" spans="1:24" x14ac:dyDescent="0.25">
      <c r="A25" s="1">
        <v>44970</v>
      </c>
      <c r="B25" t="s">
        <v>2</v>
      </c>
      <c r="C25" t="s">
        <v>5</v>
      </c>
      <c r="D25">
        <v>1500</v>
      </c>
      <c r="E25" s="9">
        <v>4.7183000000000002</v>
      </c>
      <c r="F25" s="9">
        <v>7077.45</v>
      </c>
    </row>
    <row r="26" spans="1:24" x14ac:dyDescent="0.25">
      <c r="A26" s="1">
        <v>44970</v>
      </c>
      <c r="B26" t="s">
        <v>2</v>
      </c>
      <c r="C26" t="s">
        <v>5</v>
      </c>
      <c r="D26">
        <v>300</v>
      </c>
      <c r="E26" s="9">
        <v>4.7167000000000003</v>
      </c>
      <c r="F26" s="9">
        <v>1415.01</v>
      </c>
    </row>
    <row r="27" spans="1:24" x14ac:dyDescent="0.25">
      <c r="A27" s="1">
        <v>44970</v>
      </c>
      <c r="B27" t="s">
        <v>2</v>
      </c>
      <c r="C27" t="s">
        <v>5</v>
      </c>
      <c r="D27">
        <v>2000</v>
      </c>
      <c r="E27" s="9">
        <v>4.71</v>
      </c>
      <c r="F27" s="9">
        <v>9420</v>
      </c>
      <c r="G27">
        <f>SUM(D24:D27)</f>
        <v>6800</v>
      </c>
      <c r="H27">
        <f>H22+G27</f>
        <v>14850</v>
      </c>
      <c r="K27" s="12">
        <f>K22+G27</f>
        <v>10850</v>
      </c>
    </row>
    <row r="28" spans="1:24" x14ac:dyDescent="0.25">
      <c r="B28" s="1"/>
    </row>
    <row r="29" spans="1:24" x14ac:dyDescent="0.25">
      <c r="A29" s="1">
        <v>44972</v>
      </c>
      <c r="B29" t="s">
        <v>2</v>
      </c>
      <c r="C29" t="s">
        <v>5</v>
      </c>
      <c r="D29">
        <v>4000</v>
      </c>
      <c r="E29" s="9">
        <v>4.7801</v>
      </c>
      <c r="F29" s="9">
        <v>19120.400000000001</v>
      </c>
      <c r="G29">
        <f>D29</f>
        <v>4000</v>
      </c>
      <c r="H29">
        <f>H27+G29</f>
        <v>18850</v>
      </c>
      <c r="K29" s="12">
        <f>K27+G29</f>
        <v>14850</v>
      </c>
    </row>
    <row r="30" spans="1:24" x14ac:dyDescent="0.25">
      <c r="A30" s="1"/>
      <c r="J30" s="14">
        <f>J68</f>
        <v>-3000</v>
      </c>
      <c r="K30" s="12">
        <f>K29+J30</f>
        <v>11850</v>
      </c>
    </row>
    <row r="31" spans="1:24" x14ac:dyDescent="0.25">
      <c r="A31" s="1"/>
      <c r="J31" s="14">
        <f>J70</f>
        <v>-6000</v>
      </c>
      <c r="K31" s="12">
        <f>K30+J31</f>
        <v>5850</v>
      </c>
    </row>
    <row r="32" spans="1:24" x14ac:dyDescent="0.25">
      <c r="A32" s="1"/>
      <c r="J32" s="14">
        <f>J74</f>
        <v>-5850</v>
      </c>
      <c r="K32" s="12">
        <f>K31+J32</f>
        <v>0</v>
      </c>
    </row>
    <row r="33" spans="1:11" x14ac:dyDescent="0.25">
      <c r="A33" s="1">
        <v>44988</v>
      </c>
      <c r="B33" t="s">
        <v>2</v>
      </c>
      <c r="C33" t="s">
        <v>5</v>
      </c>
      <c r="D33">
        <v>5000</v>
      </c>
      <c r="E33" s="9">
        <v>6.5891000000000002</v>
      </c>
      <c r="F33" s="9">
        <v>32945.5</v>
      </c>
      <c r="J33" s="14" t="s">
        <v>22</v>
      </c>
    </row>
    <row r="34" spans="1:11" x14ac:dyDescent="0.25">
      <c r="A34" s="1">
        <v>44988</v>
      </c>
      <c r="B34" t="s">
        <v>2</v>
      </c>
      <c r="C34" t="s">
        <v>5</v>
      </c>
      <c r="D34">
        <v>1000</v>
      </c>
      <c r="E34" s="9">
        <v>6.4850000000000003</v>
      </c>
      <c r="F34" s="9">
        <v>6485</v>
      </c>
      <c r="G34">
        <f>SUM(D33:D34)</f>
        <v>6000</v>
      </c>
      <c r="H34">
        <f>H29+G34</f>
        <v>24850</v>
      </c>
      <c r="J34" s="14">
        <f>J76</f>
        <v>-3000</v>
      </c>
      <c r="K34" s="12">
        <f>G34+J34</f>
        <v>3000</v>
      </c>
    </row>
    <row r="35" spans="1:11" x14ac:dyDescent="0.25">
      <c r="A35" s="1"/>
    </row>
    <row r="36" spans="1:11" x14ac:dyDescent="0.25">
      <c r="A36" s="1">
        <v>44992</v>
      </c>
      <c r="B36" t="s">
        <v>2</v>
      </c>
      <c r="C36" t="s">
        <v>5</v>
      </c>
      <c r="D36">
        <v>2900</v>
      </c>
      <c r="E36" s="9">
        <v>6.1490999999999998</v>
      </c>
      <c r="F36" s="9">
        <v>17832.39</v>
      </c>
    </row>
    <row r="37" spans="1:11" x14ac:dyDescent="0.25">
      <c r="A37" s="1">
        <v>44992</v>
      </c>
      <c r="B37" t="s">
        <v>2</v>
      </c>
      <c r="C37" t="s">
        <v>5</v>
      </c>
      <c r="D37">
        <v>100</v>
      </c>
      <c r="E37" s="9">
        <v>6.1449999999999996</v>
      </c>
      <c r="F37" s="9">
        <v>614.5</v>
      </c>
      <c r="G37">
        <f>SUM(D36:D37)</f>
        <v>3000</v>
      </c>
      <c r="H37">
        <f>H34+G37</f>
        <v>27850</v>
      </c>
      <c r="K37" s="12">
        <f>K34+G37</f>
        <v>6000</v>
      </c>
    </row>
    <row r="38" spans="1:11" x14ac:dyDescent="0.25">
      <c r="A38" s="1"/>
      <c r="J38" s="14">
        <f>J81</f>
        <v>-6000</v>
      </c>
      <c r="K38" s="12">
        <f>K37+J38</f>
        <v>0</v>
      </c>
    </row>
    <row r="39" spans="1:11" x14ac:dyDescent="0.25">
      <c r="A39" s="1">
        <v>45001</v>
      </c>
      <c r="B39" t="s">
        <v>2</v>
      </c>
      <c r="C39" t="s">
        <v>5</v>
      </c>
      <c r="D39">
        <v>1000</v>
      </c>
      <c r="E39" s="9">
        <v>4.2949999999999999</v>
      </c>
      <c r="F39" s="9">
        <v>4295</v>
      </c>
    </row>
    <row r="40" spans="1:11" x14ac:dyDescent="0.25">
      <c r="A40" s="1">
        <v>45001</v>
      </c>
      <c r="B40" t="s">
        <v>2</v>
      </c>
      <c r="C40" t="s">
        <v>5</v>
      </c>
      <c r="D40">
        <v>2000</v>
      </c>
      <c r="E40" s="9">
        <v>4.3074000000000003</v>
      </c>
      <c r="F40" s="9">
        <v>8614.7999999999993</v>
      </c>
      <c r="G40">
        <f>SUM(D39:D40)</f>
        <v>3000</v>
      </c>
      <c r="H40">
        <f>H37+G40</f>
        <v>30850</v>
      </c>
      <c r="J40" s="14" t="s">
        <v>22</v>
      </c>
      <c r="K40" s="12">
        <f>G40</f>
        <v>3000</v>
      </c>
    </row>
    <row r="41" spans="1:11" x14ac:dyDescent="0.25">
      <c r="A41" s="1"/>
    </row>
    <row r="42" spans="1:11" x14ac:dyDescent="0.25">
      <c r="A42" s="1">
        <v>45002</v>
      </c>
      <c r="B42" t="s">
        <v>2</v>
      </c>
      <c r="C42" t="s">
        <v>5</v>
      </c>
      <c r="D42">
        <v>1000</v>
      </c>
      <c r="E42" s="9">
        <v>4.29</v>
      </c>
      <c r="F42" s="9">
        <v>4290</v>
      </c>
    </row>
    <row r="43" spans="1:11" x14ac:dyDescent="0.25">
      <c r="A43" s="1">
        <v>45002</v>
      </c>
      <c r="B43" t="s">
        <v>2</v>
      </c>
      <c r="C43" t="s">
        <v>5</v>
      </c>
      <c r="D43">
        <v>1000</v>
      </c>
      <c r="E43" s="9">
        <v>4.2249999999999996</v>
      </c>
      <c r="F43" s="9">
        <v>4225</v>
      </c>
      <c r="G43">
        <f>SUM(D42:D43)</f>
        <v>2000</v>
      </c>
      <c r="H43">
        <f>H40+G43</f>
        <v>32850</v>
      </c>
      <c r="K43" s="12">
        <f>K40+G43</f>
        <v>5000</v>
      </c>
    </row>
    <row r="44" spans="1:11" x14ac:dyDescent="0.25">
      <c r="A44" s="1"/>
    </row>
    <row r="45" spans="1:11" x14ac:dyDescent="0.25">
      <c r="A45" s="1">
        <v>45006</v>
      </c>
      <c r="B45" t="s">
        <v>2</v>
      </c>
      <c r="C45" t="s">
        <v>5</v>
      </c>
      <c r="D45">
        <v>2000</v>
      </c>
      <c r="E45" s="9">
        <v>4.42</v>
      </c>
      <c r="F45" s="9">
        <v>8840</v>
      </c>
      <c r="G45">
        <f>D45</f>
        <v>2000</v>
      </c>
      <c r="H45">
        <f>H43+G45</f>
        <v>34850</v>
      </c>
      <c r="K45" s="12">
        <f>K43+G45</f>
        <v>7000</v>
      </c>
    </row>
    <row r="46" spans="1:11" x14ac:dyDescent="0.25">
      <c r="A46" s="1"/>
      <c r="J46" s="14">
        <f>J83</f>
        <v>-2000</v>
      </c>
      <c r="K46" s="12">
        <f>K45+J46</f>
        <v>5000</v>
      </c>
    </row>
    <row r="47" spans="1:11" x14ac:dyDescent="0.25">
      <c r="A47" s="1"/>
      <c r="J47" s="14">
        <f>J88</f>
        <v>-5000</v>
      </c>
      <c r="K47" s="12">
        <f>K46+J47</f>
        <v>0</v>
      </c>
    </row>
    <row r="48" spans="1:11" x14ac:dyDescent="0.25">
      <c r="A48" s="1">
        <v>45037</v>
      </c>
      <c r="B48" t="s">
        <v>2</v>
      </c>
      <c r="C48" t="s">
        <v>5</v>
      </c>
      <c r="D48">
        <v>400</v>
      </c>
      <c r="E48" s="9">
        <v>5.01</v>
      </c>
      <c r="F48" s="9">
        <v>2004</v>
      </c>
      <c r="G48">
        <f>D48</f>
        <v>400</v>
      </c>
      <c r="H48">
        <f>H45+G48</f>
        <v>35250</v>
      </c>
      <c r="K48" s="12">
        <f>K47+G48</f>
        <v>400</v>
      </c>
    </row>
    <row r="49" spans="1:11" x14ac:dyDescent="0.25">
      <c r="A49" s="1"/>
    </row>
    <row r="50" spans="1:11" x14ac:dyDescent="0.25">
      <c r="A50" s="1">
        <v>45043</v>
      </c>
      <c r="B50" t="s">
        <v>2</v>
      </c>
      <c r="C50" t="s">
        <v>5</v>
      </c>
      <c r="D50">
        <v>700</v>
      </c>
      <c r="E50" s="9">
        <v>5.4450000000000003</v>
      </c>
      <c r="F50" s="9">
        <v>3811.5</v>
      </c>
      <c r="G50">
        <f>D50</f>
        <v>700</v>
      </c>
      <c r="H50">
        <f>H48+G50</f>
        <v>35950</v>
      </c>
      <c r="K50" s="12">
        <f>K48+G50</f>
        <v>1100</v>
      </c>
    </row>
    <row r="51" spans="1:11" x14ac:dyDescent="0.25">
      <c r="A51" s="1"/>
    </row>
    <row r="52" spans="1:11" x14ac:dyDescent="0.25">
      <c r="A52" s="1">
        <v>45063</v>
      </c>
      <c r="B52" t="s">
        <v>2</v>
      </c>
      <c r="C52" t="s">
        <v>5</v>
      </c>
      <c r="D52">
        <v>1000</v>
      </c>
      <c r="E52" s="9">
        <v>5.0090000000000003</v>
      </c>
      <c r="F52" s="9">
        <v>5009</v>
      </c>
      <c r="G52">
        <f>D52</f>
        <v>1000</v>
      </c>
      <c r="H52">
        <f>H50+G52</f>
        <v>36950</v>
      </c>
      <c r="K52" s="12">
        <f>K50+G52</f>
        <v>2100</v>
      </c>
    </row>
    <row r="53" spans="1:11" x14ac:dyDescent="0.25">
      <c r="A53" s="1"/>
      <c r="J53" s="14">
        <f>J90</f>
        <v>-1000</v>
      </c>
      <c r="K53" s="12">
        <f>K52+J53</f>
        <v>1100</v>
      </c>
    </row>
    <row r="54" spans="1:11" x14ac:dyDescent="0.25">
      <c r="A54" s="1"/>
      <c r="J54" s="14">
        <f>J92</f>
        <v>-1100</v>
      </c>
      <c r="K54" s="12">
        <f>K53+J54</f>
        <v>0</v>
      </c>
    </row>
    <row r="55" spans="1:11" x14ac:dyDescent="0.25">
      <c r="A55" s="1"/>
    </row>
    <row r="56" spans="1:11" x14ac:dyDescent="0.25">
      <c r="A56" s="1" t="s">
        <v>33</v>
      </c>
      <c r="D56">
        <f>SUM(D4:D52)</f>
        <v>35900</v>
      </c>
      <c r="E56" s="9">
        <f>SUM(E4:E52)/23</f>
        <v>4.8783347826086958</v>
      </c>
      <c r="F56" s="9">
        <f>SUM(F4:F52)/D56</f>
        <v>5.1908119777158763</v>
      </c>
      <c r="G56" s="7">
        <f>SUM(G4:G52)</f>
        <v>35900</v>
      </c>
      <c r="H56" s="7"/>
      <c r="I56" s="7"/>
      <c r="J56" s="15"/>
    </row>
    <row r="57" spans="1:11" x14ac:dyDescent="0.25">
      <c r="A57" s="1"/>
      <c r="G57" s="7"/>
      <c r="H57" s="7"/>
      <c r="I57" s="7"/>
      <c r="J57" s="15"/>
    </row>
    <row r="58" spans="1:11" x14ac:dyDescent="0.25">
      <c r="A58" s="1" t="s">
        <v>34</v>
      </c>
      <c r="D58">
        <f>SUM(D5:D52)</f>
        <v>35900</v>
      </c>
      <c r="G58" s="7"/>
      <c r="H58" s="7"/>
      <c r="I58" s="7"/>
      <c r="J58" s="15"/>
    </row>
    <row r="59" spans="1:11" x14ac:dyDescent="0.25">
      <c r="A59" s="1"/>
    </row>
    <row r="60" spans="1:11" x14ac:dyDescent="0.25">
      <c r="A60" s="1" t="s">
        <v>16</v>
      </c>
      <c r="C60" t="s">
        <v>18</v>
      </c>
      <c r="D60" t="s">
        <v>19</v>
      </c>
      <c r="E60" s="9" t="s">
        <v>20</v>
      </c>
      <c r="F60" s="9" t="s">
        <v>37</v>
      </c>
      <c r="G60" t="s">
        <v>19</v>
      </c>
      <c r="H60" t="s">
        <v>38</v>
      </c>
      <c r="J60" s="14" t="s">
        <v>39</v>
      </c>
    </row>
    <row r="61" spans="1:11" x14ac:dyDescent="0.25">
      <c r="A61" s="1">
        <v>44953</v>
      </c>
      <c r="B61" t="s">
        <v>0</v>
      </c>
      <c r="C61" t="s">
        <v>5</v>
      </c>
      <c r="D61">
        <v>1000</v>
      </c>
      <c r="E61" s="9">
        <v>5.5124000000000004</v>
      </c>
      <c r="F61" s="9">
        <v>5512.12</v>
      </c>
      <c r="G61">
        <f>D61</f>
        <v>1000</v>
      </c>
      <c r="H61">
        <f>G61</f>
        <v>1000</v>
      </c>
      <c r="J61" s="14">
        <f>G61*-1</f>
        <v>-1000</v>
      </c>
    </row>
    <row r="62" spans="1:11" x14ac:dyDescent="0.25">
      <c r="A62" s="1"/>
    </row>
    <row r="63" spans="1:11" x14ac:dyDescent="0.25">
      <c r="A63" s="1">
        <v>44960</v>
      </c>
      <c r="B63" t="s">
        <v>0</v>
      </c>
      <c r="C63" t="s">
        <v>5</v>
      </c>
      <c r="D63">
        <v>900</v>
      </c>
      <c r="E63" s="9">
        <v>6.6801000000000004</v>
      </c>
      <c r="F63" s="9">
        <v>6011.82</v>
      </c>
    </row>
    <row r="64" spans="1:11" x14ac:dyDescent="0.25">
      <c r="A64" s="1">
        <v>44960</v>
      </c>
      <c r="B64" t="s">
        <v>0</v>
      </c>
      <c r="C64" t="s">
        <v>5</v>
      </c>
      <c r="D64">
        <v>100</v>
      </c>
      <c r="E64" s="9">
        <v>6.6849999999999996</v>
      </c>
      <c r="F64" s="9">
        <v>668.47</v>
      </c>
    </row>
    <row r="65" spans="1:10" x14ac:dyDescent="0.25">
      <c r="A65" s="1">
        <v>44960</v>
      </c>
      <c r="B65" t="s">
        <v>0</v>
      </c>
      <c r="C65" t="s">
        <v>5</v>
      </c>
      <c r="D65">
        <v>1000</v>
      </c>
      <c r="E65" s="9">
        <v>6.2549999999999999</v>
      </c>
      <c r="F65" s="9">
        <v>6254.7</v>
      </c>
    </row>
    <row r="66" spans="1:10" x14ac:dyDescent="0.25">
      <c r="A66" s="1">
        <v>44960</v>
      </c>
      <c r="B66" t="s">
        <v>0</v>
      </c>
      <c r="C66" t="s">
        <v>5</v>
      </c>
      <c r="D66">
        <v>1000</v>
      </c>
      <c r="E66" s="9">
        <v>6.1901000000000002</v>
      </c>
      <c r="F66" s="9">
        <v>6189.8</v>
      </c>
      <c r="G66">
        <f>SUM(D63:D66)</f>
        <v>3000</v>
      </c>
      <c r="H66">
        <f>H61+G66</f>
        <v>4000</v>
      </c>
      <c r="J66" s="14">
        <f>G66*-1</f>
        <v>-3000</v>
      </c>
    </row>
    <row r="67" spans="1:10" x14ac:dyDescent="0.25">
      <c r="A67" s="1"/>
    </row>
    <row r="68" spans="1:10" x14ac:dyDescent="0.25">
      <c r="A68" s="1">
        <v>44978</v>
      </c>
      <c r="B68" t="s">
        <v>0</v>
      </c>
      <c r="C68" t="s">
        <v>5</v>
      </c>
      <c r="D68">
        <v>3000</v>
      </c>
      <c r="E68" s="9">
        <v>5.8550000000000004</v>
      </c>
      <c r="F68" s="9">
        <v>17564.150000000001</v>
      </c>
      <c r="G68">
        <f>D68</f>
        <v>3000</v>
      </c>
      <c r="H68">
        <f>H66+G68</f>
        <v>7000</v>
      </c>
      <c r="J68" s="14">
        <f>G68*-1</f>
        <v>-3000</v>
      </c>
    </row>
    <row r="69" spans="1:10" x14ac:dyDescent="0.25">
      <c r="A69" s="1"/>
    </row>
    <row r="70" spans="1:10" x14ac:dyDescent="0.25">
      <c r="A70" s="1">
        <v>44979</v>
      </c>
      <c r="B70" t="s">
        <v>0</v>
      </c>
      <c r="C70" t="s">
        <v>5</v>
      </c>
      <c r="D70">
        <v>6000</v>
      </c>
      <c r="E70" s="9">
        <v>6.6150000000000002</v>
      </c>
      <c r="F70" s="9">
        <v>39688.22</v>
      </c>
      <c r="G70">
        <f>D70</f>
        <v>6000</v>
      </c>
      <c r="H70">
        <f>H68+G70</f>
        <v>13000</v>
      </c>
      <c r="J70" s="14">
        <f>G70*-1</f>
        <v>-6000</v>
      </c>
    </row>
    <row r="71" spans="1:10" x14ac:dyDescent="0.25">
      <c r="A71" s="1"/>
    </row>
    <row r="72" spans="1:10" x14ac:dyDescent="0.25">
      <c r="A72" s="1">
        <v>44984</v>
      </c>
      <c r="B72" t="s">
        <v>0</v>
      </c>
      <c r="C72" t="s">
        <v>5</v>
      </c>
      <c r="D72">
        <v>3000</v>
      </c>
      <c r="E72" s="9">
        <v>6.7408000000000001</v>
      </c>
      <c r="F72" s="9">
        <v>20221.79</v>
      </c>
    </row>
    <row r="73" spans="1:10" x14ac:dyDescent="0.25">
      <c r="A73" s="1">
        <v>44984</v>
      </c>
      <c r="B73" t="s">
        <v>0</v>
      </c>
      <c r="C73" t="s">
        <v>5</v>
      </c>
      <c r="D73">
        <v>1850</v>
      </c>
      <c r="E73" s="9">
        <v>7.585</v>
      </c>
      <c r="F73" s="9">
        <v>14031.86</v>
      </c>
    </row>
    <row r="74" spans="1:10" x14ac:dyDescent="0.25">
      <c r="A74" s="1">
        <v>44984</v>
      </c>
      <c r="B74" t="s">
        <v>0</v>
      </c>
      <c r="C74" t="s">
        <v>5</v>
      </c>
      <c r="D74">
        <v>1000</v>
      </c>
      <c r="E74" s="9">
        <v>7.8159999999999998</v>
      </c>
      <c r="F74" s="9">
        <v>7815.78</v>
      </c>
      <c r="G74">
        <f>SUM(D72:D74)</f>
        <v>5850</v>
      </c>
      <c r="H74">
        <f>H70+G74</f>
        <v>18850</v>
      </c>
      <c r="J74" s="14">
        <f>G74*-1</f>
        <v>-5850</v>
      </c>
    </row>
    <row r="75" spans="1:10" x14ac:dyDescent="0.25">
      <c r="A75" s="1"/>
    </row>
    <row r="76" spans="1:10" x14ac:dyDescent="0.25">
      <c r="A76" s="1">
        <v>44988</v>
      </c>
      <c r="B76" t="s">
        <v>0</v>
      </c>
      <c r="C76" t="s">
        <v>5</v>
      </c>
      <c r="D76">
        <v>3000</v>
      </c>
      <c r="E76" s="9">
        <v>6.5513000000000003</v>
      </c>
      <c r="F76" s="9">
        <v>19653.3</v>
      </c>
      <c r="G76">
        <f>D76</f>
        <v>3000</v>
      </c>
      <c r="H76">
        <f>H74+G76</f>
        <v>21850</v>
      </c>
      <c r="J76" s="14">
        <f>G76*-1</f>
        <v>-3000</v>
      </c>
    </row>
    <row r="77" spans="1:10" x14ac:dyDescent="0.25">
      <c r="A77" s="1"/>
    </row>
    <row r="78" spans="1:10" x14ac:dyDescent="0.25">
      <c r="A78" s="1">
        <v>44993</v>
      </c>
      <c r="B78" t="s">
        <v>0</v>
      </c>
      <c r="C78" t="s">
        <v>5</v>
      </c>
      <c r="D78">
        <v>500</v>
      </c>
      <c r="E78" s="9">
        <v>5.8449999999999998</v>
      </c>
      <c r="F78" s="9">
        <v>2922.4</v>
      </c>
    </row>
    <row r="79" spans="1:10" x14ac:dyDescent="0.25">
      <c r="A79" s="1">
        <v>44993</v>
      </c>
      <c r="B79" t="s">
        <v>0</v>
      </c>
      <c r="C79" t="s">
        <v>5</v>
      </c>
      <c r="D79">
        <v>3000</v>
      </c>
      <c r="E79" s="9">
        <v>5.9450000000000003</v>
      </c>
      <c r="F79" s="9">
        <v>17834.41</v>
      </c>
    </row>
    <row r="80" spans="1:10" x14ac:dyDescent="0.25">
      <c r="A80" s="1">
        <v>44993</v>
      </c>
      <c r="B80" t="s">
        <v>0</v>
      </c>
      <c r="C80" t="s">
        <v>5</v>
      </c>
      <c r="D80">
        <v>2000</v>
      </c>
      <c r="E80" s="9">
        <v>5.7549999999999999</v>
      </c>
      <c r="F80" s="9">
        <v>11509.61</v>
      </c>
    </row>
    <row r="81" spans="1:11" x14ac:dyDescent="0.25">
      <c r="A81" s="1">
        <v>44993</v>
      </c>
      <c r="B81" t="s">
        <v>0</v>
      </c>
      <c r="C81" t="s">
        <v>5</v>
      </c>
      <c r="D81">
        <v>500</v>
      </c>
      <c r="E81" s="9">
        <v>5.72</v>
      </c>
      <c r="F81" s="9">
        <v>2859.9</v>
      </c>
      <c r="G81">
        <f>SUM(D78:D81)</f>
        <v>6000</v>
      </c>
      <c r="H81">
        <f>H76+G81</f>
        <v>27850</v>
      </c>
      <c r="J81" s="14">
        <f>G81*-1</f>
        <v>-6000</v>
      </c>
    </row>
    <row r="82" spans="1:11" x14ac:dyDescent="0.25">
      <c r="A82" s="1"/>
    </row>
    <row r="83" spans="1:11" x14ac:dyDescent="0.25">
      <c r="A83" s="1">
        <v>45022</v>
      </c>
      <c r="B83" t="s">
        <v>0</v>
      </c>
      <c r="C83" t="s">
        <v>5</v>
      </c>
      <c r="D83">
        <v>2000</v>
      </c>
      <c r="E83" s="9">
        <v>4.915</v>
      </c>
      <c r="F83" s="9">
        <v>9829.6299999999992</v>
      </c>
      <c r="G83">
        <f>D83</f>
        <v>2000</v>
      </c>
      <c r="H83">
        <f>H81+G83</f>
        <v>29850</v>
      </c>
      <c r="J83" s="14">
        <f>G83*-1</f>
        <v>-2000</v>
      </c>
    </row>
    <row r="84" spans="1:11" x14ac:dyDescent="0.25">
      <c r="A84" s="1"/>
    </row>
    <row r="85" spans="1:11" x14ac:dyDescent="0.25">
      <c r="A85" s="1">
        <v>45036</v>
      </c>
      <c r="B85" t="s">
        <v>0</v>
      </c>
      <c r="C85" t="s">
        <v>5</v>
      </c>
      <c r="D85">
        <v>3000</v>
      </c>
      <c r="E85" s="9">
        <v>4.9893999999999998</v>
      </c>
      <c r="F85" s="9">
        <v>14967.64</v>
      </c>
    </row>
    <row r="86" spans="1:11" x14ac:dyDescent="0.25">
      <c r="A86" s="1">
        <v>45036</v>
      </c>
      <c r="B86" t="s">
        <v>0</v>
      </c>
      <c r="C86" t="s">
        <v>5</v>
      </c>
      <c r="D86">
        <v>190</v>
      </c>
      <c r="E86" s="9">
        <v>4.97</v>
      </c>
      <c r="F86" s="9">
        <v>944.26</v>
      </c>
    </row>
    <row r="87" spans="1:11" x14ac:dyDescent="0.25">
      <c r="A87" s="1">
        <v>45036</v>
      </c>
      <c r="B87" t="s">
        <v>0</v>
      </c>
      <c r="C87" t="s">
        <v>5</v>
      </c>
      <c r="D87">
        <v>1000</v>
      </c>
      <c r="E87" s="9">
        <v>4.9550000000000001</v>
      </c>
      <c r="F87" s="9">
        <v>4954.8100000000004</v>
      </c>
    </row>
    <row r="88" spans="1:11" x14ac:dyDescent="0.25">
      <c r="A88" s="1">
        <v>45036</v>
      </c>
      <c r="B88" t="s">
        <v>0</v>
      </c>
      <c r="C88" t="s">
        <v>5</v>
      </c>
      <c r="D88">
        <v>810</v>
      </c>
      <c r="E88" s="9">
        <v>4.9450000000000003</v>
      </c>
      <c r="F88" s="9">
        <v>4005.29</v>
      </c>
      <c r="G88">
        <f>SUM(D85:D88)</f>
        <v>5000</v>
      </c>
      <c r="H88">
        <f>H83+G88</f>
        <v>34850</v>
      </c>
      <c r="J88" s="14">
        <f>G88*-1</f>
        <v>-5000</v>
      </c>
    </row>
    <row r="89" spans="1:11" x14ac:dyDescent="0.25">
      <c r="A89" s="1"/>
    </row>
    <row r="90" spans="1:11" x14ac:dyDescent="0.25">
      <c r="A90" s="1">
        <v>45076</v>
      </c>
      <c r="B90" t="s">
        <v>0</v>
      </c>
      <c r="C90" t="s">
        <v>5</v>
      </c>
      <c r="D90">
        <v>1000</v>
      </c>
      <c r="E90" s="9">
        <v>4.5827999999999998</v>
      </c>
      <c r="F90" s="9">
        <v>4582.6099999999997</v>
      </c>
      <c r="G90">
        <f>D90</f>
        <v>1000</v>
      </c>
      <c r="H90">
        <f>H88+G90</f>
        <v>35850</v>
      </c>
      <c r="J90" s="14">
        <f>G90*-1</f>
        <v>-1000</v>
      </c>
    </row>
    <row r="91" spans="1:11" x14ac:dyDescent="0.25">
      <c r="A91" s="1"/>
    </row>
    <row r="92" spans="1:11" x14ac:dyDescent="0.25">
      <c r="A92" s="1">
        <v>45079</v>
      </c>
      <c r="B92" t="s">
        <v>0</v>
      </c>
      <c r="C92" t="s">
        <v>5</v>
      </c>
      <c r="D92">
        <v>1100</v>
      </c>
      <c r="E92" s="9">
        <v>4.54</v>
      </c>
      <c r="F92" s="9">
        <v>4993.8</v>
      </c>
      <c r="G92">
        <f>D92</f>
        <v>1100</v>
      </c>
      <c r="H92">
        <f>H90+G92</f>
        <v>36950</v>
      </c>
      <c r="J92" s="14">
        <f>G92*-1</f>
        <v>-1100</v>
      </c>
    </row>
    <row r="94" spans="1:11" x14ac:dyDescent="0.25">
      <c r="A94" s="1" t="s">
        <v>27</v>
      </c>
      <c r="D94">
        <f>SUM(D61:D93)</f>
        <v>36950</v>
      </c>
      <c r="E94" s="9">
        <f>SUM(E61:E93)/22</f>
        <v>5.8930863636363648</v>
      </c>
      <c r="F94" s="9">
        <f>SUM(F61:F93)/D94</f>
        <v>6.0356257104194846</v>
      </c>
      <c r="G94">
        <f>SUM(G61:G92)</f>
        <v>36950</v>
      </c>
      <c r="K94" s="12" t="s">
        <v>22</v>
      </c>
    </row>
    <row r="95" spans="1:11" x14ac:dyDescent="0.25">
      <c r="A95" s="1"/>
    </row>
    <row r="96" spans="1:11" x14ac:dyDescent="0.25">
      <c r="A96" s="1" t="s">
        <v>35</v>
      </c>
      <c r="D96">
        <f>D94-D56</f>
        <v>1050</v>
      </c>
      <c r="E96" s="9">
        <f t="shared" ref="E96:G96" si="4">E94-E56</f>
        <v>1.014751581027669</v>
      </c>
      <c r="F96" s="9">
        <f t="shared" si="4"/>
        <v>0.84481373270360827</v>
      </c>
      <c r="G96">
        <f t="shared" si="4"/>
        <v>1050</v>
      </c>
    </row>
    <row r="97" spans="1:1" x14ac:dyDescent="0.25">
      <c r="A97" s="1" t="s">
        <v>36</v>
      </c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"/>
  <sheetViews>
    <sheetView workbookViewId="0">
      <selection activeCell="D12" sqref="D12"/>
    </sheetView>
  </sheetViews>
  <sheetFormatPr defaultRowHeight="15" x14ac:dyDescent="0.25"/>
  <cols>
    <col min="8" max="8" width="14.140625" customWidth="1"/>
  </cols>
  <sheetData>
    <row r="1" spans="1:8" x14ac:dyDescent="0.25">
      <c r="A1" s="1">
        <v>44943</v>
      </c>
      <c r="B1" t="s">
        <v>0</v>
      </c>
      <c r="C1" t="s">
        <v>1</v>
      </c>
      <c r="D1">
        <v>250</v>
      </c>
      <c r="E1" s="3">
        <v>135.78</v>
      </c>
      <c r="F1" s="2">
        <v>33944.18</v>
      </c>
      <c r="H1" s="2">
        <f t="shared" ref="H1:H6" si="0">IF(B1="BUY",F1,F1*-1)</f>
        <v>-33944.18</v>
      </c>
    </row>
    <row r="2" spans="1:8" x14ac:dyDescent="0.25">
      <c r="A2" s="1">
        <v>44945</v>
      </c>
      <c r="B2" t="s">
        <v>0</v>
      </c>
      <c r="C2" t="s">
        <v>1</v>
      </c>
      <c r="D2">
        <v>200</v>
      </c>
      <c r="E2" s="3">
        <v>135.505</v>
      </c>
      <c r="F2" s="2">
        <v>27100.34</v>
      </c>
      <c r="H2" s="2">
        <f t="shared" si="0"/>
        <v>-27100.34</v>
      </c>
    </row>
    <row r="3" spans="1:8" x14ac:dyDescent="0.25">
      <c r="A3" s="1">
        <v>44951</v>
      </c>
      <c r="B3" t="s">
        <v>0</v>
      </c>
      <c r="C3" t="s">
        <v>1</v>
      </c>
      <c r="D3">
        <v>100</v>
      </c>
      <c r="E3" s="3">
        <v>141.49</v>
      </c>
      <c r="F3" s="2">
        <v>14148.66</v>
      </c>
      <c r="H3" s="2">
        <f t="shared" si="0"/>
        <v>-14148.66</v>
      </c>
    </row>
    <row r="4" spans="1:8" x14ac:dyDescent="0.25">
      <c r="A4" s="1">
        <v>44952</v>
      </c>
      <c r="B4" t="s">
        <v>0</v>
      </c>
      <c r="C4" t="s">
        <v>1</v>
      </c>
      <c r="D4">
        <v>100</v>
      </c>
      <c r="E4" s="3">
        <v>144.88</v>
      </c>
      <c r="F4" s="2">
        <v>14487.65</v>
      </c>
      <c r="H4" s="2">
        <f t="shared" si="0"/>
        <v>-14487.65</v>
      </c>
    </row>
    <row r="5" spans="1:8" x14ac:dyDescent="0.25">
      <c r="A5" s="1">
        <v>44953</v>
      </c>
      <c r="B5" t="s">
        <v>0</v>
      </c>
      <c r="C5" t="s">
        <v>1</v>
      </c>
      <c r="D5">
        <v>70</v>
      </c>
      <c r="E5" s="3">
        <v>152.29249999999999</v>
      </c>
      <c r="F5" s="2">
        <v>10660.22</v>
      </c>
      <c r="H5" s="2">
        <f t="shared" si="0"/>
        <v>-10660.22</v>
      </c>
    </row>
    <row r="6" spans="1:8" x14ac:dyDescent="0.25">
      <c r="A6" s="1">
        <v>44959</v>
      </c>
      <c r="B6" t="s">
        <v>0</v>
      </c>
      <c r="C6" t="s">
        <v>1</v>
      </c>
      <c r="D6">
        <v>100</v>
      </c>
      <c r="E6" s="3">
        <v>189.0334</v>
      </c>
      <c r="F6" s="2">
        <v>18902.89</v>
      </c>
      <c r="H6" s="2">
        <f t="shared" si="0"/>
        <v>-18902.89</v>
      </c>
    </row>
    <row r="7" spans="1:8" x14ac:dyDescent="0.25">
      <c r="D7">
        <f>SUM(D1:D6)</f>
        <v>820</v>
      </c>
      <c r="E7" s="3"/>
      <c r="H7" s="2">
        <f>SUM(H1:H6)</f>
        <v>-119243.94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0"/>
  <sheetViews>
    <sheetView topLeftCell="A25" workbookViewId="0">
      <selection activeCell="J20" sqref="J20"/>
    </sheetView>
  </sheetViews>
  <sheetFormatPr defaultRowHeight="15" x14ac:dyDescent="0.25"/>
  <cols>
    <col min="1" max="1" width="10.5703125" customWidth="1"/>
    <col min="4" max="4" width="9.140625" style="4"/>
  </cols>
  <sheetData>
    <row r="1" spans="1:6" x14ac:dyDescent="0.25">
      <c r="A1" t="s">
        <v>16</v>
      </c>
      <c r="B1" t="s">
        <v>17</v>
      </c>
      <c r="C1" t="s">
        <v>18</v>
      </c>
      <c r="D1" s="4" t="s">
        <v>19</v>
      </c>
      <c r="E1" s="3" t="s">
        <v>20</v>
      </c>
      <c r="F1" s="2" t="s">
        <v>21</v>
      </c>
    </row>
    <row r="2" spans="1:6" x14ac:dyDescent="0.25">
      <c r="A2" s="1">
        <v>45082</v>
      </c>
      <c r="B2" t="s">
        <v>2</v>
      </c>
      <c r="C2" t="s">
        <v>13</v>
      </c>
      <c r="D2" s="4">
        <v>10000</v>
      </c>
      <c r="E2" s="3">
        <v>0.56069999999999998</v>
      </c>
      <c r="F2" s="2">
        <v>5607</v>
      </c>
    </row>
    <row r="3" spans="1:6" x14ac:dyDescent="0.25">
      <c r="A3" s="1">
        <v>45084</v>
      </c>
      <c r="B3" t="s">
        <v>2</v>
      </c>
      <c r="C3" t="s">
        <v>13</v>
      </c>
      <c r="D3" s="4">
        <v>20000</v>
      </c>
      <c r="E3" s="3">
        <v>0.56979999999999997</v>
      </c>
      <c r="F3" s="2">
        <v>11396</v>
      </c>
    </row>
    <row r="4" spans="1:6" x14ac:dyDescent="0.25">
      <c r="A4" s="1">
        <v>45085</v>
      </c>
      <c r="B4" t="s">
        <v>2</v>
      </c>
      <c r="C4" t="s">
        <v>13</v>
      </c>
      <c r="D4" s="4">
        <v>100000</v>
      </c>
      <c r="E4" s="3">
        <v>0.65</v>
      </c>
      <c r="F4" s="2">
        <v>65000</v>
      </c>
    </row>
    <row r="5" spans="1:6" x14ac:dyDescent="0.25">
      <c r="A5" s="1">
        <v>45085</v>
      </c>
      <c r="B5" t="s">
        <v>2</v>
      </c>
      <c r="C5" t="s">
        <v>13</v>
      </c>
      <c r="D5" s="4">
        <v>100000</v>
      </c>
      <c r="E5" s="3">
        <v>0.64710000000000001</v>
      </c>
      <c r="F5" s="2">
        <v>64710</v>
      </c>
    </row>
    <row r="6" spans="1:6" x14ac:dyDescent="0.25">
      <c r="A6" s="1">
        <v>45090</v>
      </c>
      <c r="B6" t="s">
        <v>2</v>
      </c>
      <c r="C6" t="s">
        <v>13</v>
      </c>
      <c r="D6" s="4">
        <v>50000</v>
      </c>
      <c r="E6" s="3">
        <v>0.76300000000000001</v>
      </c>
      <c r="F6" s="2">
        <v>38150</v>
      </c>
    </row>
    <row r="7" spans="1:6" x14ac:dyDescent="0.25">
      <c r="A7" s="1">
        <v>45090</v>
      </c>
      <c r="B7" t="s">
        <v>2</v>
      </c>
      <c r="C7" t="s">
        <v>13</v>
      </c>
      <c r="D7" s="4">
        <v>3500</v>
      </c>
      <c r="E7" s="3">
        <v>0.91359999999999997</v>
      </c>
      <c r="F7" s="2">
        <v>3197.6</v>
      </c>
    </row>
    <row r="8" spans="1:6" x14ac:dyDescent="0.25">
      <c r="A8" s="1">
        <v>45090</v>
      </c>
      <c r="B8" t="s">
        <v>2</v>
      </c>
      <c r="C8" t="s">
        <v>13</v>
      </c>
      <c r="D8" s="4">
        <v>397</v>
      </c>
      <c r="E8" s="3">
        <v>0.89829999999999999</v>
      </c>
      <c r="F8" s="2">
        <v>356.63</v>
      </c>
    </row>
    <row r="9" spans="1:6" x14ac:dyDescent="0.25">
      <c r="A9" s="1">
        <v>45090</v>
      </c>
      <c r="B9" t="s">
        <v>2</v>
      </c>
      <c r="C9" t="s">
        <v>13</v>
      </c>
      <c r="D9" s="4">
        <v>646</v>
      </c>
      <c r="E9" s="3">
        <v>0.8982</v>
      </c>
      <c r="F9" s="2">
        <v>580.24</v>
      </c>
    </row>
    <row r="10" spans="1:6" x14ac:dyDescent="0.25">
      <c r="A10" s="1">
        <v>45090</v>
      </c>
      <c r="B10" t="s">
        <v>2</v>
      </c>
      <c r="C10" t="s">
        <v>13</v>
      </c>
      <c r="D10" s="4">
        <v>9717</v>
      </c>
      <c r="E10" s="3">
        <v>0.89839999999999998</v>
      </c>
      <c r="F10" s="2">
        <v>8729.75</v>
      </c>
    </row>
    <row r="11" spans="1:6" x14ac:dyDescent="0.25">
      <c r="A11" s="1">
        <v>45090</v>
      </c>
      <c r="B11" t="s">
        <v>2</v>
      </c>
      <c r="C11" t="s">
        <v>13</v>
      </c>
      <c r="D11" s="4">
        <v>592</v>
      </c>
      <c r="E11" s="3">
        <v>0.89859999999999995</v>
      </c>
      <c r="F11" s="2">
        <v>531.97</v>
      </c>
    </row>
    <row r="12" spans="1:6" x14ac:dyDescent="0.25">
      <c r="A12" s="1">
        <v>45090</v>
      </c>
      <c r="B12" t="s">
        <v>2</v>
      </c>
      <c r="C12" t="s">
        <v>13</v>
      </c>
      <c r="D12" s="4">
        <v>31831</v>
      </c>
      <c r="E12" s="3">
        <v>0.89880000000000004</v>
      </c>
      <c r="F12" s="2">
        <v>28609.7</v>
      </c>
    </row>
    <row r="13" spans="1:6" x14ac:dyDescent="0.25">
      <c r="A13" s="1">
        <v>45090</v>
      </c>
      <c r="B13" t="s">
        <v>2</v>
      </c>
      <c r="C13" t="s">
        <v>13</v>
      </c>
      <c r="D13" s="4">
        <v>1500</v>
      </c>
      <c r="E13" s="3">
        <v>0.89734999999999998</v>
      </c>
      <c r="F13" s="2">
        <v>1346.03</v>
      </c>
    </row>
    <row r="14" spans="1:6" x14ac:dyDescent="0.25">
      <c r="A14" s="1">
        <v>45090</v>
      </c>
      <c r="B14" t="s">
        <v>2</v>
      </c>
      <c r="C14" t="s">
        <v>13</v>
      </c>
      <c r="D14" s="4">
        <v>15317</v>
      </c>
      <c r="E14" s="3">
        <v>0.89810000000000001</v>
      </c>
      <c r="F14" s="2">
        <v>13756.2</v>
      </c>
    </row>
    <row r="15" spans="1:6" x14ac:dyDescent="0.25">
      <c r="A15" s="1">
        <v>45090</v>
      </c>
      <c r="B15" t="s">
        <v>2</v>
      </c>
      <c r="C15" t="s">
        <v>13</v>
      </c>
      <c r="D15" s="4">
        <v>600</v>
      </c>
      <c r="E15" s="3">
        <v>0.91920000000000002</v>
      </c>
      <c r="F15" s="2">
        <v>551.52</v>
      </c>
    </row>
    <row r="16" spans="1:6" x14ac:dyDescent="0.25">
      <c r="A16" s="1">
        <v>45090</v>
      </c>
      <c r="B16" t="s">
        <v>2</v>
      </c>
      <c r="C16" t="s">
        <v>13</v>
      </c>
      <c r="D16" s="4">
        <v>11400</v>
      </c>
      <c r="E16" s="3">
        <v>0.92</v>
      </c>
      <c r="F16" s="2">
        <v>10488</v>
      </c>
    </row>
    <row r="17" spans="1:8" x14ac:dyDescent="0.25">
      <c r="A17" s="1">
        <v>45104</v>
      </c>
      <c r="B17" t="s">
        <v>2</v>
      </c>
      <c r="C17" t="s">
        <v>13</v>
      </c>
      <c r="D17" s="4">
        <v>4000</v>
      </c>
      <c r="E17" s="3">
        <v>1.0185999999999999</v>
      </c>
      <c r="F17" s="2">
        <v>4074.4</v>
      </c>
    </row>
    <row r="18" spans="1:8" x14ac:dyDescent="0.25">
      <c r="A18" s="1">
        <v>45169</v>
      </c>
      <c r="B18" t="s">
        <v>2</v>
      </c>
      <c r="C18" t="s">
        <v>13</v>
      </c>
      <c r="D18" s="4">
        <v>6000</v>
      </c>
      <c r="E18" s="3">
        <v>1.175</v>
      </c>
      <c r="F18" s="2">
        <v>7050</v>
      </c>
    </row>
    <row r="19" spans="1:8" x14ac:dyDescent="0.25">
      <c r="A19" s="1"/>
      <c r="D19" s="4">
        <f>SUM(D2:D18)</f>
        <v>365500</v>
      </c>
      <c r="E19" s="3">
        <f>AVERAGE(E2:E18)</f>
        <v>0.84851470588235278</v>
      </c>
      <c r="F19" s="2"/>
      <c r="H19" s="2">
        <f>D24*E19</f>
        <v>84851.470588235272</v>
      </c>
    </row>
    <row r="20" spans="1:8" x14ac:dyDescent="0.25">
      <c r="A20" s="1"/>
      <c r="E20" s="3"/>
      <c r="F20" s="2"/>
      <c r="H20" s="2"/>
    </row>
    <row r="21" spans="1:8" x14ac:dyDescent="0.25">
      <c r="A21" s="1">
        <v>45177</v>
      </c>
      <c r="B21" t="s">
        <v>0</v>
      </c>
      <c r="C21" t="s">
        <v>13</v>
      </c>
      <c r="D21" s="4">
        <v>401</v>
      </c>
      <c r="E21" s="3">
        <v>0.91849999999999998</v>
      </c>
      <c r="F21" s="2">
        <v>368.25</v>
      </c>
      <c r="H21" s="2"/>
    </row>
    <row r="22" spans="1:8" x14ac:dyDescent="0.25">
      <c r="A22" s="1">
        <v>45177</v>
      </c>
      <c r="B22" t="s">
        <v>0</v>
      </c>
      <c r="C22" t="s">
        <v>13</v>
      </c>
      <c r="D22" s="4">
        <v>96900</v>
      </c>
      <c r="E22" s="3">
        <v>0.91830000000000001</v>
      </c>
      <c r="F22" s="2">
        <v>88975.28</v>
      </c>
      <c r="H22" s="2"/>
    </row>
    <row r="23" spans="1:8" x14ac:dyDescent="0.25">
      <c r="A23" s="1">
        <v>45177</v>
      </c>
      <c r="B23" t="s">
        <v>0</v>
      </c>
      <c r="C23" t="s">
        <v>13</v>
      </c>
      <c r="D23" s="4">
        <v>2699</v>
      </c>
      <c r="E23" s="3">
        <v>0.91839999999999999</v>
      </c>
      <c r="F23" s="2">
        <v>2478.35</v>
      </c>
      <c r="H23" s="2"/>
    </row>
    <row r="24" spans="1:8" x14ac:dyDescent="0.25">
      <c r="A24" s="1"/>
      <c r="D24" s="4">
        <f>SUM(D21:D23)</f>
        <v>100000</v>
      </c>
      <c r="E24" s="3">
        <f>AVERAGE(E21:E23)</f>
        <v>0.91839999999999999</v>
      </c>
      <c r="F24" s="2"/>
      <c r="H24" s="2">
        <f>D24*E24</f>
        <v>91840</v>
      </c>
    </row>
    <row r="25" spans="1:8" x14ac:dyDescent="0.25">
      <c r="A25" s="1"/>
      <c r="E25" s="3"/>
      <c r="F25" s="2"/>
    </row>
    <row r="26" spans="1:8" x14ac:dyDescent="0.25">
      <c r="A26" s="1">
        <v>45180</v>
      </c>
      <c r="B26" t="s">
        <v>2</v>
      </c>
      <c r="C26" t="s">
        <v>13</v>
      </c>
      <c r="D26" s="4">
        <v>50000</v>
      </c>
      <c r="E26" s="3">
        <v>0.92490000000000006</v>
      </c>
      <c r="F26" s="2">
        <v>46245</v>
      </c>
    </row>
    <row r="27" spans="1:8" x14ac:dyDescent="0.25">
      <c r="A27" s="1">
        <v>45180</v>
      </c>
      <c r="B27" t="s">
        <v>2</v>
      </c>
      <c r="C27" t="s">
        <v>13</v>
      </c>
      <c r="D27" s="4">
        <v>45000</v>
      </c>
      <c r="E27" s="3">
        <v>0.9224</v>
      </c>
      <c r="F27" s="2">
        <v>41508</v>
      </c>
    </row>
    <row r="28" spans="1:8" x14ac:dyDescent="0.25">
      <c r="A28" s="1">
        <v>45183</v>
      </c>
      <c r="B28" t="s">
        <v>2</v>
      </c>
      <c r="C28" t="s">
        <v>13</v>
      </c>
      <c r="D28" s="4">
        <v>4000</v>
      </c>
      <c r="E28" s="3">
        <v>1.1200000000000001</v>
      </c>
      <c r="F28" s="2">
        <v>4480</v>
      </c>
    </row>
    <row r="29" spans="1:8" x14ac:dyDescent="0.25">
      <c r="A29" s="1">
        <v>45187</v>
      </c>
      <c r="B29" t="s">
        <v>2</v>
      </c>
      <c r="C29" t="s">
        <v>13</v>
      </c>
      <c r="D29" s="4">
        <v>6000</v>
      </c>
      <c r="E29" s="3">
        <v>1.56</v>
      </c>
      <c r="F29" s="2">
        <v>9360</v>
      </c>
    </row>
    <row r="30" spans="1:8" x14ac:dyDescent="0.25">
      <c r="A30" s="1">
        <v>45195</v>
      </c>
      <c r="B30" t="s">
        <v>2</v>
      </c>
      <c r="C30" t="s">
        <v>13</v>
      </c>
      <c r="D30" s="4">
        <v>20000</v>
      </c>
      <c r="E30" s="3">
        <v>1.47</v>
      </c>
      <c r="F30" s="2">
        <v>29400</v>
      </c>
    </row>
    <row r="31" spans="1:8" x14ac:dyDescent="0.25">
      <c r="A31" s="1">
        <v>45197</v>
      </c>
      <c r="B31" t="s">
        <v>2</v>
      </c>
      <c r="C31" t="s">
        <v>13</v>
      </c>
      <c r="D31" s="4">
        <v>5000</v>
      </c>
      <c r="E31" s="3">
        <v>1.5649999999999999</v>
      </c>
      <c r="F31" s="2">
        <v>7825</v>
      </c>
    </row>
    <row r="32" spans="1:8" x14ac:dyDescent="0.25">
      <c r="A32" s="1">
        <v>45197</v>
      </c>
      <c r="B32" t="s">
        <v>2</v>
      </c>
      <c r="C32" t="s">
        <v>13</v>
      </c>
      <c r="D32" s="4">
        <v>17100</v>
      </c>
      <c r="E32" s="3">
        <v>1.68</v>
      </c>
      <c r="F32" s="2">
        <v>28728</v>
      </c>
    </row>
    <row r="33" spans="1:6" x14ac:dyDescent="0.25">
      <c r="A33" s="1">
        <v>45197</v>
      </c>
      <c r="B33" t="s">
        <v>2</v>
      </c>
      <c r="C33" t="s">
        <v>13</v>
      </c>
      <c r="D33" s="4">
        <v>900</v>
      </c>
      <c r="E33" s="3">
        <v>1.6798999999999999</v>
      </c>
      <c r="F33" s="2">
        <v>1511.91</v>
      </c>
    </row>
    <row r="34" spans="1:6" x14ac:dyDescent="0.25">
      <c r="A34" s="1">
        <v>45229</v>
      </c>
      <c r="B34" t="s">
        <v>2</v>
      </c>
      <c r="C34" t="s">
        <v>13</v>
      </c>
      <c r="D34" s="4">
        <v>1500</v>
      </c>
      <c r="E34" s="3">
        <v>1.0271999999999999</v>
      </c>
      <c r="F34" s="2">
        <v>1540.8</v>
      </c>
    </row>
    <row r="35" spans="1:6" x14ac:dyDescent="0.25">
      <c r="A35" s="1">
        <v>45258</v>
      </c>
      <c r="B35" t="s">
        <v>2</v>
      </c>
      <c r="C35" t="s">
        <v>13</v>
      </c>
      <c r="D35" s="4">
        <v>10000</v>
      </c>
      <c r="E35" s="3">
        <v>0.996</v>
      </c>
      <c r="F35" s="2">
        <v>9960</v>
      </c>
    </row>
    <row r="36" spans="1:6" x14ac:dyDescent="0.25">
      <c r="A36" s="1">
        <v>45268</v>
      </c>
      <c r="B36" t="s">
        <v>2</v>
      </c>
      <c r="C36" t="s">
        <v>13</v>
      </c>
      <c r="D36" s="4">
        <v>7000</v>
      </c>
      <c r="E36" s="3">
        <v>0.69530000000000003</v>
      </c>
      <c r="F36" s="2">
        <v>4867.1000000000004</v>
      </c>
    </row>
    <row r="37" spans="1:6" x14ac:dyDescent="0.25">
      <c r="A37" s="1">
        <v>45268</v>
      </c>
      <c r="B37" t="s">
        <v>2</v>
      </c>
      <c r="C37" t="s">
        <v>13</v>
      </c>
      <c r="D37" s="4">
        <v>7000</v>
      </c>
      <c r="E37" s="3">
        <v>0.69969999999999999</v>
      </c>
      <c r="F37" s="2">
        <v>4897.8999999999996</v>
      </c>
    </row>
    <row r="38" spans="1:6" x14ac:dyDescent="0.25">
      <c r="A38" s="1">
        <v>45273</v>
      </c>
      <c r="B38" t="s">
        <v>2</v>
      </c>
      <c r="C38" t="s">
        <v>13</v>
      </c>
      <c r="D38" s="4">
        <v>8000</v>
      </c>
      <c r="E38" s="3">
        <v>0.71660000000000001</v>
      </c>
      <c r="F38" s="2">
        <v>5732.8</v>
      </c>
    </row>
    <row r="39" spans="1:6" x14ac:dyDescent="0.25">
      <c r="A39" s="1">
        <v>45281</v>
      </c>
      <c r="B39" t="s">
        <v>2</v>
      </c>
      <c r="C39" t="s">
        <v>13</v>
      </c>
      <c r="D39" s="4">
        <v>2000</v>
      </c>
      <c r="E39" s="3">
        <v>0.83819999999999995</v>
      </c>
      <c r="F39" s="2">
        <v>1676.4</v>
      </c>
    </row>
    <row r="40" spans="1:6" x14ac:dyDescent="0.25">
      <c r="D40" s="4">
        <f>SUM(D26:D39)</f>
        <v>183500</v>
      </c>
      <c r="E40" s="3">
        <f>AVERAGE(E26:E39)</f>
        <v>1.1353714285714287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90"/>
  <sheetViews>
    <sheetView workbookViewId="0">
      <selection activeCell="G90" sqref="G90"/>
    </sheetView>
  </sheetViews>
  <sheetFormatPr defaultRowHeight="15" x14ac:dyDescent="0.25"/>
  <cols>
    <col min="1" max="1" width="11.140625" customWidth="1"/>
  </cols>
  <sheetData>
    <row r="1" spans="1:7" x14ac:dyDescent="0.25">
      <c r="A1" t="s">
        <v>16</v>
      </c>
      <c r="B1" t="s">
        <v>17</v>
      </c>
      <c r="C1" t="s">
        <v>18</v>
      </c>
      <c r="D1" t="s">
        <v>19</v>
      </c>
      <c r="E1" s="3" t="s">
        <v>20</v>
      </c>
      <c r="F1" s="2" t="s">
        <v>21</v>
      </c>
    </row>
    <row r="2" spans="1:7" x14ac:dyDescent="0.25">
      <c r="A2" s="1">
        <v>44978</v>
      </c>
      <c r="B2" t="s">
        <v>2</v>
      </c>
      <c r="C2" t="s">
        <v>8</v>
      </c>
      <c r="D2">
        <v>800</v>
      </c>
      <c r="E2" s="3">
        <v>22.345300000000002</v>
      </c>
      <c r="F2" s="2">
        <v>17876.240000000002</v>
      </c>
    </row>
    <row r="3" spans="1:7" x14ac:dyDescent="0.25">
      <c r="A3" s="1">
        <v>44978</v>
      </c>
      <c r="B3" t="s">
        <v>2</v>
      </c>
      <c r="C3" t="s">
        <v>8</v>
      </c>
      <c r="D3">
        <v>80</v>
      </c>
      <c r="E3" s="3">
        <v>22.548400000000001</v>
      </c>
      <c r="F3" s="2">
        <v>1803.87</v>
      </c>
    </row>
    <row r="4" spans="1:7" x14ac:dyDescent="0.25">
      <c r="A4" s="1">
        <v>44978</v>
      </c>
      <c r="B4" t="s">
        <v>2</v>
      </c>
      <c r="C4" t="s">
        <v>8</v>
      </c>
      <c r="D4">
        <v>800</v>
      </c>
      <c r="E4" s="3">
        <v>21.748000000000001</v>
      </c>
      <c r="F4" s="2">
        <v>17398.400000000001</v>
      </c>
    </row>
    <row r="5" spans="1:7" x14ac:dyDescent="0.25">
      <c r="A5" s="1">
        <v>44986</v>
      </c>
      <c r="B5" t="s">
        <v>2</v>
      </c>
      <c r="C5" t="s">
        <v>8</v>
      </c>
      <c r="D5">
        <v>1000</v>
      </c>
      <c r="E5" s="3">
        <v>20.695</v>
      </c>
      <c r="F5" s="2">
        <v>20695</v>
      </c>
    </row>
    <row r="6" spans="1:7" x14ac:dyDescent="0.25">
      <c r="A6" s="1">
        <v>44986</v>
      </c>
      <c r="B6" t="s">
        <v>2</v>
      </c>
      <c r="C6" t="s">
        <v>8</v>
      </c>
      <c r="D6">
        <v>1000</v>
      </c>
      <c r="E6" s="3">
        <v>20.880400000000002</v>
      </c>
      <c r="F6" s="2">
        <v>20880.400000000001</v>
      </c>
    </row>
    <row r="7" spans="1:7" x14ac:dyDescent="0.25">
      <c r="A7" s="1">
        <v>44986</v>
      </c>
      <c r="B7" t="s">
        <v>2</v>
      </c>
      <c r="C7" t="s">
        <v>8</v>
      </c>
      <c r="D7">
        <v>800</v>
      </c>
      <c r="E7" s="3">
        <v>20.75</v>
      </c>
      <c r="F7" s="2">
        <v>16600</v>
      </c>
      <c r="G7">
        <f>SUBTOTAL(9,D2:D7)</f>
        <v>4480</v>
      </c>
    </row>
    <row r="8" spans="1:7" x14ac:dyDescent="0.25">
      <c r="A8" s="1"/>
      <c r="E8" s="3"/>
      <c r="F8" s="2"/>
    </row>
    <row r="9" spans="1:7" x14ac:dyDescent="0.25">
      <c r="A9" s="1">
        <v>44987</v>
      </c>
      <c r="B9" t="s">
        <v>0</v>
      </c>
      <c r="C9" t="s">
        <v>8</v>
      </c>
      <c r="D9">
        <v>50</v>
      </c>
      <c r="E9" s="3">
        <v>21.375</v>
      </c>
      <c r="F9" s="2">
        <v>1068.73</v>
      </c>
    </row>
    <row r="10" spans="1:7" x14ac:dyDescent="0.25">
      <c r="A10" s="1">
        <v>44987</v>
      </c>
      <c r="B10" t="s">
        <v>0</v>
      </c>
      <c r="C10" t="s">
        <v>8</v>
      </c>
      <c r="D10">
        <v>1275</v>
      </c>
      <c r="E10" s="3">
        <v>21.265000000000001</v>
      </c>
      <c r="F10" s="2">
        <v>27112.48</v>
      </c>
    </row>
    <row r="11" spans="1:7" x14ac:dyDescent="0.25">
      <c r="A11" s="1">
        <v>44987</v>
      </c>
      <c r="B11" t="s">
        <v>0</v>
      </c>
      <c r="C11" t="s">
        <v>8</v>
      </c>
      <c r="D11">
        <v>215</v>
      </c>
      <c r="E11" s="3">
        <v>21.271000000000001</v>
      </c>
      <c r="F11" s="2">
        <v>4573.2</v>
      </c>
    </row>
    <row r="12" spans="1:7" x14ac:dyDescent="0.25">
      <c r="A12" s="1">
        <v>44987</v>
      </c>
      <c r="B12" t="s">
        <v>0</v>
      </c>
      <c r="C12" t="s">
        <v>8</v>
      </c>
      <c r="D12">
        <v>510</v>
      </c>
      <c r="E12" s="3">
        <v>21.27</v>
      </c>
      <c r="F12" s="2">
        <v>10847.54</v>
      </c>
      <c r="G12">
        <f>SUBTOTAL(9,D9:D12)</f>
        <v>2050</v>
      </c>
    </row>
    <row r="13" spans="1:7" x14ac:dyDescent="0.25">
      <c r="A13" s="1"/>
      <c r="E13" s="3"/>
      <c r="F13" s="2"/>
    </row>
    <row r="14" spans="1:7" x14ac:dyDescent="0.25">
      <c r="A14" s="1">
        <v>44988</v>
      </c>
      <c r="B14" t="s">
        <v>0</v>
      </c>
      <c r="C14" t="s">
        <v>8</v>
      </c>
      <c r="D14">
        <v>300</v>
      </c>
      <c r="E14" s="3">
        <v>26.200299999999999</v>
      </c>
      <c r="F14" s="2">
        <v>7859.98</v>
      </c>
    </row>
    <row r="15" spans="1:7" x14ac:dyDescent="0.25">
      <c r="A15" s="1">
        <v>44988</v>
      </c>
      <c r="B15" t="s">
        <v>0</v>
      </c>
      <c r="C15" t="s">
        <v>8</v>
      </c>
      <c r="D15">
        <v>70</v>
      </c>
      <c r="E15" s="3">
        <v>26.201000000000001</v>
      </c>
      <c r="F15" s="2">
        <v>1834.04</v>
      </c>
    </row>
    <row r="16" spans="1:7" x14ac:dyDescent="0.25">
      <c r="A16" s="1">
        <v>44988</v>
      </c>
      <c r="B16" t="s">
        <v>0</v>
      </c>
      <c r="C16" t="s">
        <v>8</v>
      </c>
      <c r="D16">
        <v>600</v>
      </c>
      <c r="E16" s="3">
        <v>26.201499999999999</v>
      </c>
      <c r="F16" s="2">
        <v>15720.68</v>
      </c>
    </row>
    <row r="17" spans="1:7" x14ac:dyDescent="0.25">
      <c r="A17" s="1">
        <v>44988</v>
      </c>
      <c r="B17" t="s">
        <v>0</v>
      </c>
      <c r="C17" t="s">
        <v>8</v>
      </c>
      <c r="D17">
        <v>460</v>
      </c>
      <c r="E17" s="3">
        <v>26.21</v>
      </c>
      <c r="F17" s="2">
        <v>12056.43</v>
      </c>
    </row>
    <row r="18" spans="1:7" x14ac:dyDescent="0.25">
      <c r="A18" s="1">
        <v>44988</v>
      </c>
      <c r="B18" t="s">
        <v>0</v>
      </c>
      <c r="C18" t="s">
        <v>8</v>
      </c>
      <c r="D18">
        <v>500</v>
      </c>
      <c r="E18" s="3">
        <v>26.29</v>
      </c>
      <c r="F18" s="2">
        <v>13144.82</v>
      </c>
    </row>
    <row r="19" spans="1:7" x14ac:dyDescent="0.25">
      <c r="A19" s="1">
        <v>44988</v>
      </c>
      <c r="B19" t="s">
        <v>0</v>
      </c>
      <c r="C19" t="s">
        <v>8</v>
      </c>
      <c r="D19">
        <v>500</v>
      </c>
      <c r="E19" s="3">
        <v>26.48</v>
      </c>
      <c r="F19" s="2">
        <v>13239.82</v>
      </c>
      <c r="G19">
        <f>SUBTOTAL(9,D14:D19)</f>
        <v>2430</v>
      </c>
    </row>
    <row r="20" spans="1:7" x14ac:dyDescent="0.25">
      <c r="A20" s="1"/>
      <c r="E20" s="3"/>
      <c r="F20" s="2"/>
    </row>
    <row r="21" spans="1:7" x14ac:dyDescent="0.25">
      <c r="A21" s="1">
        <v>45016</v>
      </c>
      <c r="B21" t="s">
        <v>2</v>
      </c>
      <c r="C21" t="s">
        <v>8</v>
      </c>
      <c r="D21">
        <v>50</v>
      </c>
      <c r="E21" s="3">
        <v>31.71</v>
      </c>
      <c r="F21" s="2">
        <v>1585.5</v>
      </c>
    </row>
    <row r="22" spans="1:7" x14ac:dyDescent="0.25">
      <c r="A22" s="1"/>
      <c r="E22" s="3"/>
      <c r="F22" s="2"/>
    </row>
    <row r="23" spans="1:7" x14ac:dyDescent="0.25">
      <c r="A23" s="1">
        <v>45021</v>
      </c>
      <c r="B23" t="s">
        <v>2</v>
      </c>
      <c r="C23" t="s">
        <v>8</v>
      </c>
      <c r="D23">
        <v>300</v>
      </c>
      <c r="E23" s="3">
        <v>21.309200000000001</v>
      </c>
      <c r="F23" s="2">
        <v>6392.76</v>
      </c>
    </row>
    <row r="24" spans="1:7" x14ac:dyDescent="0.25">
      <c r="A24" s="1"/>
      <c r="E24" s="3"/>
      <c r="F24" s="2"/>
    </row>
    <row r="25" spans="1:7" x14ac:dyDescent="0.25">
      <c r="A25" s="1">
        <v>45026</v>
      </c>
      <c r="B25" t="s">
        <v>2</v>
      </c>
      <c r="C25" t="s">
        <v>8</v>
      </c>
      <c r="D25">
        <v>1000</v>
      </c>
      <c r="E25" s="3">
        <v>21.55</v>
      </c>
      <c r="F25" s="2">
        <v>21550</v>
      </c>
    </row>
    <row r="26" spans="1:7" x14ac:dyDescent="0.25">
      <c r="A26" s="1"/>
      <c r="E26" s="3"/>
      <c r="F26" s="2"/>
    </row>
    <row r="27" spans="1:7" x14ac:dyDescent="0.25">
      <c r="A27" s="1">
        <v>45028</v>
      </c>
      <c r="B27" t="s">
        <v>2</v>
      </c>
      <c r="C27" t="s">
        <v>8</v>
      </c>
      <c r="D27">
        <v>3000</v>
      </c>
      <c r="E27" s="3">
        <v>21.82</v>
      </c>
      <c r="F27" s="2">
        <v>65460</v>
      </c>
    </row>
    <row r="28" spans="1:7" x14ac:dyDescent="0.25">
      <c r="A28" s="1"/>
      <c r="E28" s="3"/>
      <c r="F28" s="2"/>
    </row>
    <row r="29" spans="1:7" x14ac:dyDescent="0.25">
      <c r="A29" s="1">
        <v>45035</v>
      </c>
      <c r="B29" t="s">
        <v>2</v>
      </c>
      <c r="C29" t="s">
        <v>8</v>
      </c>
      <c r="D29">
        <v>500</v>
      </c>
      <c r="E29" s="3">
        <v>22.08</v>
      </c>
      <c r="F29" s="2">
        <v>11040</v>
      </c>
    </row>
    <row r="30" spans="1:7" x14ac:dyDescent="0.25">
      <c r="A30" s="1"/>
      <c r="E30" s="3"/>
      <c r="F30" s="2"/>
    </row>
    <row r="31" spans="1:7" x14ac:dyDescent="0.25">
      <c r="A31" s="1">
        <v>45040</v>
      </c>
      <c r="B31" t="s">
        <v>2</v>
      </c>
      <c r="C31" t="s">
        <v>8</v>
      </c>
      <c r="D31">
        <v>500</v>
      </c>
      <c r="E31" s="3">
        <v>18.309999999999999</v>
      </c>
      <c r="F31" s="2">
        <v>9155</v>
      </c>
    </row>
    <row r="32" spans="1:7" x14ac:dyDescent="0.25">
      <c r="A32" s="1"/>
      <c r="E32" s="3"/>
      <c r="F32" s="2"/>
    </row>
    <row r="33" spans="1:7" x14ac:dyDescent="0.25">
      <c r="A33" s="1">
        <v>45041</v>
      </c>
      <c r="B33" t="s">
        <v>2</v>
      </c>
      <c r="C33" t="s">
        <v>8</v>
      </c>
      <c r="D33">
        <v>2000</v>
      </c>
      <c r="E33" s="3">
        <v>17.822299999999998</v>
      </c>
      <c r="F33" s="2">
        <v>35644.6</v>
      </c>
    </row>
    <row r="34" spans="1:7" x14ac:dyDescent="0.25">
      <c r="A34" s="1"/>
      <c r="E34" s="3"/>
      <c r="F34" s="2"/>
    </row>
    <row r="35" spans="1:7" x14ac:dyDescent="0.25">
      <c r="A35" s="1">
        <v>45042</v>
      </c>
      <c r="B35" t="s">
        <v>2</v>
      </c>
      <c r="C35" t="s">
        <v>8</v>
      </c>
      <c r="D35">
        <v>150</v>
      </c>
      <c r="E35" s="3">
        <v>17.9879</v>
      </c>
      <c r="F35" s="2">
        <v>2698.19</v>
      </c>
    </row>
    <row r="36" spans="1:7" x14ac:dyDescent="0.25">
      <c r="A36" s="1">
        <v>45042</v>
      </c>
      <c r="B36" t="s">
        <v>2</v>
      </c>
      <c r="C36" t="s">
        <v>8</v>
      </c>
      <c r="D36">
        <v>1000</v>
      </c>
      <c r="E36" s="3">
        <v>17.664999999999999</v>
      </c>
      <c r="F36" s="2">
        <v>17665</v>
      </c>
      <c r="G36">
        <f>SUBTOTAL(9,D35:D36)</f>
        <v>1150</v>
      </c>
    </row>
    <row r="37" spans="1:7" x14ac:dyDescent="0.25">
      <c r="A37" s="1"/>
      <c r="E37" s="3"/>
      <c r="F37" s="2"/>
    </row>
    <row r="38" spans="1:7" x14ac:dyDescent="0.25">
      <c r="A38" s="1">
        <v>45043</v>
      </c>
      <c r="B38" t="s">
        <v>2</v>
      </c>
      <c r="C38" t="s">
        <v>8</v>
      </c>
      <c r="D38">
        <v>1000</v>
      </c>
      <c r="E38" s="3">
        <v>17.760000000000002</v>
      </c>
      <c r="F38" s="2">
        <v>17760</v>
      </c>
    </row>
    <row r="39" spans="1:7" x14ac:dyDescent="0.25">
      <c r="A39" s="1"/>
      <c r="E39" s="3"/>
      <c r="F39" s="2"/>
    </row>
    <row r="40" spans="1:7" x14ac:dyDescent="0.25">
      <c r="A40" s="1"/>
      <c r="E40" s="3"/>
      <c r="F40" s="2"/>
    </row>
    <row r="41" spans="1:7" x14ac:dyDescent="0.25">
      <c r="A41" s="1">
        <v>45061</v>
      </c>
      <c r="B41" t="s">
        <v>0</v>
      </c>
      <c r="C41" t="s">
        <v>8</v>
      </c>
      <c r="D41">
        <v>500</v>
      </c>
      <c r="E41" s="3">
        <v>23.94</v>
      </c>
      <c r="F41" s="2">
        <v>11969.83</v>
      </c>
    </row>
    <row r="42" spans="1:7" x14ac:dyDescent="0.25">
      <c r="A42" s="1">
        <v>45061</v>
      </c>
      <c r="B42" t="s">
        <v>0</v>
      </c>
      <c r="C42" t="s">
        <v>8</v>
      </c>
      <c r="D42">
        <v>500</v>
      </c>
      <c r="E42" s="3">
        <v>21.980499999999999</v>
      </c>
      <c r="F42" s="2">
        <v>10990.09</v>
      </c>
      <c r="G42">
        <f>SUBTOTAL(9,D41:D42)</f>
        <v>1000</v>
      </c>
    </row>
    <row r="43" spans="1:7" x14ac:dyDescent="0.25">
      <c r="A43" s="1"/>
      <c r="E43" s="3"/>
      <c r="F43" s="2"/>
    </row>
    <row r="44" spans="1:7" x14ac:dyDescent="0.25">
      <c r="A44" s="1">
        <v>45063</v>
      </c>
      <c r="B44" t="s">
        <v>0</v>
      </c>
      <c r="C44" t="s">
        <v>8</v>
      </c>
      <c r="D44">
        <v>3000</v>
      </c>
      <c r="E44" s="3">
        <v>26.29</v>
      </c>
      <c r="F44" s="2">
        <v>78868.92</v>
      </c>
    </row>
    <row r="45" spans="1:7" x14ac:dyDescent="0.25">
      <c r="A45" s="1"/>
      <c r="E45" s="3"/>
      <c r="F45" s="2"/>
    </row>
    <row r="46" spans="1:7" x14ac:dyDescent="0.25">
      <c r="A46" s="1">
        <v>45064</v>
      </c>
      <c r="B46" t="s">
        <v>0</v>
      </c>
      <c r="C46" t="s">
        <v>8</v>
      </c>
      <c r="D46">
        <v>3000</v>
      </c>
      <c r="E46" s="3">
        <v>27.93</v>
      </c>
      <c r="F46" s="2">
        <v>83788.88</v>
      </c>
    </row>
    <row r="47" spans="1:7" x14ac:dyDescent="0.25">
      <c r="A47" s="1"/>
      <c r="E47" s="3"/>
      <c r="F47" s="2"/>
    </row>
    <row r="48" spans="1:7" x14ac:dyDescent="0.25">
      <c r="A48" s="1">
        <v>45071</v>
      </c>
      <c r="B48" t="s">
        <v>2</v>
      </c>
      <c r="C48" t="s">
        <v>8</v>
      </c>
      <c r="D48">
        <v>1000</v>
      </c>
      <c r="E48" s="3">
        <v>27.05</v>
      </c>
      <c r="F48" s="2">
        <v>27050</v>
      </c>
    </row>
    <row r="49" spans="1:7" x14ac:dyDescent="0.25">
      <c r="A49" s="1">
        <v>45071</v>
      </c>
      <c r="B49" t="s">
        <v>2</v>
      </c>
      <c r="C49" t="s">
        <v>8</v>
      </c>
      <c r="D49">
        <v>1000</v>
      </c>
      <c r="E49" s="3">
        <v>27.9</v>
      </c>
      <c r="F49" s="2">
        <v>27900</v>
      </c>
      <c r="G49">
        <f>SUBTOTAL(9,D48:D49)</f>
        <v>2000</v>
      </c>
    </row>
    <row r="50" spans="1:7" x14ac:dyDescent="0.25">
      <c r="A50" s="1"/>
      <c r="E50" s="3"/>
      <c r="F50" s="2"/>
    </row>
    <row r="51" spans="1:7" x14ac:dyDescent="0.25">
      <c r="A51" s="1">
        <v>45071</v>
      </c>
      <c r="B51" t="s">
        <v>0</v>
      </c>
      <c r="C51" t="s">
        <v>8</v>
      </c>
      <c r="D51">
        <v>1000</v>
      </c>
      <c r="E51" s="3">
        <v>30.32</v>
      </c>
      <c r="F51" s="2">
        <v>30319.599999999999</v>
      </c>
    </row>
    <row r="52" spans="1:7" x14ac:dyDescent="0.25">
      <c r="A52" s="1"/>
      <c r="E52" s="3"/>
      <c r="F52" s="2"/>
    </row>
    <row r="53" spans="1:7" x14ac:dyDescent="0.25">
      <c r="A53" s="1">
        <v>45071</v>
      </c>
      <c r="B53" t="s">
        <v>2</v>
      </c>
      <c r="C53" t="s">
        <v>8</v>
      </c>
      <c r="D53">
        <v>100</v>
      </c>
      <c r="E53" s="3">
        <v>27.84</v>
      </c>
      <c r="F53" s="2">
        <v>2784</v>
      </c>
    </row>
    <row r="54" spans="1:7" x14ac:dyDescent="0.25">
      <c r="A54" s="1">
        <v>45071</v>
      </c>
      <c r="B54" t="s">
        <v>2</v>
      </c>
      <c r="C54" t="s">
        <v>8</v>
      </c>
      <c r="D54">
        <v>900</v>
      </c>
      <c r="E54" s="3">
        <v>27.849900000000002</v>
      </c>
      <c r="F54" s="2">
        <v>25064.91</v>
      </c>
      <c r="G54">
        <f>SUBTOTAL(9,D53:D54)</f>
        <v>1000</v>
      </c>
    </row>
    <row r="55" spans="1:7" x14ac:dyDescent="0.25">
      <c r="A55" s="1"/>
      <c r="E55" s="3"/>
      <c r="F55" s="2"/>
    </row>
    <row r="56" spans="1:7" x14ac:dyDescent="0.25">
      <c r="A56" s="1">
        <v>45072</v>
      </c>
      <c r="B56" t="s">
        <v>0</v>
      </c>
      <c r="C56" t="s">
        <v>8</v>
      </c>
      <c r="D56">
        <v>1000</v>
      </c>
      <c r="E56" s="3">
        <v>32.98216</v>
      </c>
      <c r="F56" s="2">
        <v>32981.74</v>
      </c>
    </row>
    <row r="57" spans="1:7" x14ac:dyDescent="0.25">
      <c r="A57" s="1"/>
      <c r="E57" s="3"/>
      <c r="F57" s="2"/>
    </row>
    <row r="58" spans="1:7" x14ac:dyDescent="0.25">
      <c r="A58" s="1">
        <v>45076</v>
      </c>
      <c r="B58" t="s">
        <v>0</v>
      </c>
      <c r="C58" t="s">
        <v>8</v>
      </c>
      <c r="D58">
        <v>1000</v>
      </c>
      <c r="E58" s="3">
        <v>40.909999999999997</v>
      </c>
      <c r="F58" s="2">
        <v>40909.519999999997</v>
      </c>
    </row>
    <row r="59" spans="1:7" x14ac:dyDescent="0.25">
      <c r="A59" s="1">
        <v>45076</v>
      </c>
      <c r="B59" t="s">
        <v>0</v>
      </c>
      <c r="C59" t="s">
        <v>8</v>
      </c>
      <c r="D59">
        <v>1000</v>
      </c>
      <c r="E59" s="3">
        <v>41.99</v>
      </c>
      <c r="F59" s="2">
        <v>41989.51</v>
      </c>
    </row>
    <row r="60" spans="1:7" x14ac:dyDescent="0.25">
      <c r="A60" s="1">
        <v>45076</v>
      </c>
      <c r="B60" t="s">
        <v>0</v>
      </c>
      <c r="C60" t="s">
        <v>8</v>
      </c>
      <c r="D60">
        <v>1000</v>
      </c>
      <c r="E60" s="3">
        <v>42.994999999999997</v>
      </c>
      <c r="F60" s="2">
        <v>42994.5</v>
      </c>
      <c r="G60">
        <f>SUBTOTAL(9,D58:D60)</f>
        <v>3000</v>
      </c>
    </row>
    <row r="61" spans="1:7" x14ac:dyDescent="0.25">
      <c r="A61" s="1"/>
      <c r="E61" s="3"/>
      <c r="F61" s="2"/>
    </row>
    <row r="62" spans="1:7" x14ac:dyDescent="0.25">
      <c r="A62" s="1">
        <v>45078</v>
      </c>
      <c r="B62" t="s">
        <v>2</v>
      </c>
      <c r="C62" t="s">
        <v>8</v>
      </c>
      <c r="D62">
        <v>1000</v>
      </c>
      <c r="E62" s="3">
        <v>31.384799999999998</v>
      </c>
      <c r="F62" s="2">
        <v>31384.799999999999</v>
      </c>
    </row>
    <row r="63" spans="1:7" x14ac:dyDescent="0.25">
      <c r="A63" s="1">
        <v>45078</v>
      </c>
      <c r="B63" t="s">
        <v>2</v>
      </c>
      <c r="C63" t="s">
        <v>8</v>
      </c>
      <c r="D63">
        <v>1000</v>
      </c>
      <c r="E63" s="3">
        <v>31.635000000000002</v>
      </c>
      <c r="F63" s="2">
        <v>31635</v>
      </c>
      <c r="G63">
        <f>SUBTOTAL(9,D62:D63)</f>
        <v>2000</v>
      </c>
    </row>
    <row r="64" spans="1:7" x14ac:dyDescent="0.25">
      <c r="A64" s="1"/>
      <c r="E64" s="3"/>
      <c r="F64" s="2"/>
    </row>
    <row r="65" spans="1:7" x14ac:dyDescent="0.25">
      <c r="A65" s="1">
        <v>45078</v>
      </c>
      <c r="B65" t="s">
        <v>0</v>
      </c>
      <c r="C65" t="s">
        <v>8</v>
      </c>
      <c r="D65">
        <v>1000</v>
      </c>
      <c r="E65" s="3">
        <v>35.954999999999998</v>
      </c>
      <c r="F65" s="2">
        <v>35954.559999999998</v>
      </c>
    </row>
    <row r="66" spans="1:7" x14ac:dyDescent="0.25">
      <c r="A66" s="1">
        <v>45078</v>
      </c>
      <c r="B66" t="s">
        <v>0</v>
      </c>
      <c r="C66" t="s">
        <v>8</v>
      </c>
      <c r="D66">
        <v>1000</v>
      </c>
      <c r="E66" s="3">
        <v>36.1</v>
      </c>
      <c r="F66" s="2">
        <v>36099.56</v>
      </c>
      <c r="G66">
        <f>SUBTOTAL(9,D65:D66)</f>
        <v>2000</v>
      </c>
    </row>
    <row r="67" spans="1:7" x14ac:dyDescent="0.25">
      <c r="A67" s="1"/>
      <c r="E67" s="3"/>
      <c r="F67" s="2"/>
    </row>
    <row r="68" spans="1:7" x14ac:dyDescent="0.25">
      <c r="A68" s="1">
        <v>45079</v>
      </c>
      <c r="B68" t="s">
        <v>2</v>
      </c>
      <c r="C68" t="s">
        <v>8</v>
      </c>
      <c r="D68">
        <v>2000</v>
      </c>
      <c r="E68" s="3">
        <v>31.049600000000002</v>
      </c>
      <c r="F68" s="2">
        <v>62099.199999999997</v>
      </c>
    </row>
    <row r="69" spans="1:7" x14ac:dyDescent="0.25">
      <c r="A69" s="1"/>
      <c r="E69" s="3"/>
      <c r="F69" s="2"/>
    </row>
    <row r="70" spans="1:7" x14ac:dyDescent="0.25">
      <c r="A70" s="1">
        <v>45082</v>
      </c>
      <c r="B70" t="s">
        <v>0</v>
      </c>
      <c r="C70" t="s">
        <v>8</v>
      </c>
      <c r="D70">
        <v>1500</v>
      </c>
      <c r="E70" s="3">
        <v>34.318800000000003</v>
      </c>
      <c r="F70" s="2">
        <v>51477.56</v>
      </c>
    </row>
    <row r="71" spans="1:7" x14ac:dyDescent="0.25">
      <c r="A71" s="1"/>
      <c r="E71" s="3"/>
      <c r="F71" s="2"/>
    </row>
    <row r="72" spans="1:7" x14ac:dyDescent="0.25">
      <c r="A72" s="1">
        <v>45084</v>
      </c>
      <c r="B72" t="s">
        <v>0</v>
      </c>
      <c r="C72" t="s">
        <v>8</v>
      </c>
      <c r="D72">
        <v>500</v>
      </c>
      <c r="E72" s="3">
        <v>36.56</v>
      </c>
      <c r="F72" s="2">
        <v>18279.78</v>
      </c>
    </row>
    <row r="73" spans="1:7" x14ac:dyDescent="0.25">
      <c r="A73" s="1"/>
      <c r="E73" s="3"/>
      <c r="F73" s="2"/>
    </row>
    <row r="74" spans="1:7" x14ac:dyDescent="0.25">
      <c r="A74" s="1">
        <v>45085</v>
      </c>
      <c r="B74" t="s">
        <v>0</v>
      </c>
      <c r="C74" t="s">
        <v>8</v>
      </c>
      <c r="D74">
        <v>500</v>
      </c>
      <c r="E74" s="3">
        <v>37.479999999999997</v>
      </c>
      <c r="F74" s="2">
        <v>18739.78</v>
      </c>
    </row>
    <row r="75" spans="1:7" x14ac:dyDescent="0.25">
      <c r="A75" s="1"/>
      <c r="E75" s="3"/>
      <c r="F75" s="2"/>
    </row>
    <row r="76" spans="1:7" x14ac:dyDescent="0.25">
      <c r="A76" s="1">
        <v>45090</v>
      </c>
      <c r="B76" t="s">
        <v>2</v>
      </c>
      <c r="C76" t="s">
        <v>8</v>
      </c>
      <c r="D76">
        <v>500</v>
      </c>
      <c r="E76" s="3">
        <v>40.880000000000003</v>
      </c>
      <c r="F76" s="2">
        <v>20440</v>
      </c>
    </row>
    <row r="77" spans="1:7" x14ac:dyDescent="0.25">
      <c r="A77" s="1"/>
      <c r="E77" s="3"/>
      <c r="F77" s="2"/>
    </row>
    <row r="78" spans="1:7" x14ac:dyDescent="0.25">
      <c r="A78" s="1">
        <v>45091</v>
      </c>
      <c r="B78" t="s">
        <v>0</v>
      </c>
      <c r="C78" t="s">
        <v>8</v>
      </c>
      <c r="D78">
        <v>146</v>
      </c>
      <c r="E78" s="3">
        <v>42.295000000000002</v>
      </c>
      <c r="F78" s="2">
        <v>6175</v>
      </c>
    </row>
    <row r="79" spans="1:7" x14ac:dyDescent="0.25">
      <c r="A79" s="1">
        <v>45091</v>
      </c>
      <c r="B79" t="s">
        <v>0</v>
      </c>
      <c r="C79" t="s">
        <v>8</v>
      </c>
      <c r="D79">
        <v>100</v>
      </c>
      <c r="E79" s="3">
        <v>42.28</v>
      </c>
      <c r="F79" s="2">
        <v>4227.95</v>
      </c>
    </row>
    <row r="80" spans="1:7" x14ac:dyDescent="0.25">
      <c r="A80" s="1">
        <v>45091</v>
      </c>
      <c r="B80" t="s">
        <v>0</v>
      </c>
      <c r="C80" t="s">
        <v>8</v>
      </c>
      <c r="D80">
        <v>54</v>
      </c>
      <c r="E80" s="3">
        <v>42.280099999999997</v>
      </c>
      <c r="F80" s="2">
        <v>2283.1</v>
      </c>
      <c r="G80">
        <f>SUBTOTAL(9,D78:D80)</f>
        <v>300</v>
      </c>
    </row>
    <row r="81" spans="1:7" x14ac:dyDescent="0.25">
      <c r="A81" s="1"/>
      <c r="E81" s="3"/>
      <c r="F81" s="2"/>
    </row>
    <row r="82" spans="1:7" x14ac:dyDescent="0.25">
      <c r="A82" s="1">
        <v>45197</v>
      </c>
      <c r="B82" t="s">
        <v>2</v>
      </c>
      <c r="C82" t="s">
        <v>8</v>
      </c>
      <c r="D82">
        <v>200</v>
      </c>
      <c r="E82" s="3">
        <v>24.02</v>
      </c>
      <c r="F82" s="2">
        <v>4804</v>
      </c>
    </row>
    <row r="83" spans="1:7" x14ac:dyDescent="0.25">
      <c r="A83" s="1">
        <v>45197</v>
      </c>
      <c r="B83" t="s">
        <v>2</v>
      </c>
      <c r="C83" t="s">
        <v>8</v>
      </c>
      <c r="D83">
        <v>400</v>
      </c>
      <c r="E83" s="3">
        <v>24.908000000000001</v>
      </c>
      <c r="F83" s="2">
        <v>9963.2000000000007</v>
      </c>
      <c r="G83">
        <f>SUBTOTAL(9,D82:D83)</f>
        <v>600</v>
      </c>
    </row>
    <row r="84" spans="1:7" x14ac:dyDescent="0.25">
      <c r="A84" s="1"/>
      <c r="E84" s="3"/>
      <c r="F84" s="2"/>
    </row>
    <row r="85" spans="1:7" x14ac:dyDescent="0.25">
      <c r="A85" s="1">
        <v>45250</v>
      </c>
      <c r="B85" t="s">
        <v>0</v>
      </c>
      <c r="C85" t="s">
        <v>8</v>
      </c>
      <c r="D85">
        <v>300</v>
      </c>
      <c r="E85" s="3">
        <v>31.01</v>
      </c>
      <c r="F85" s="2">
        <v>9302.8799999999992</v>
      </c>
    </row>
    <row r="86" spans="1:7" x14ac:dyDescent="0.25">
      <c r="A86" s="1"/>
      <c r="E86" s="3"/>
      <c r="F86" s="2"/>
    </row>
    <row r="87" spans="1:7" x14ac:dyDescent="0.25">
      <c r="A87" s="1">
        <v>45268</v>
      </c>
      <c r="B87" t="s">
        <v>0</v>
      </c>
      <c r="C87" t="s">
        <v>8</v>
      </c>
      <c r="D87">
        <v>200</v>
      </c>
      <c r="E87" s="3">
        <v>27.5077</v>
      </c>
      <c r="F87" s="2">
        <v>5501.46</v>
      </c>
    </row>
    <row r="88" spans="1:7" x14ac:dyDescent="0.25">
      <c r="A88" s="1">
        <v>45268</v>
      </c>
      <c r="B88" t="s">
        <v>0</v>
      </c>
      <c r="C88" t="s">
        <v>8</v>
      </c>
      <c r="D88">
        <v>200</v>
      </c>
      <c r="E88" s="3">
        <v>27.402699999999999</v>
      </c>
      <c r="F88" s="2">
        <v>5480.46</v>
      </c>
      <c r="G88">
        <f>SUBTOTAL(9,D87:D88)</f>
        <v>400</v>
      </c>
    </row>
    <row r="89" spans="1:7" x14ac:dyDescent="0.25">
      <c r="A89" s="1"/>
      <c r="E89" s="3"/>
      <c r="F89" s="2"/>
    </row>
    <row r="90" spans="1:7" x14ac:dyDescent="0.25">
      <c r="A90" s="1">
        <v>45272</v>
      </c>
      <c r="B90" t="s">
        <v>0</v>
      </c>
      <c r="C90" t="s">
        <v>8</v>
      </c>
      <c r="D90">
        <v>100</v>
      </c>
      <c r="E90" s="3">
        <v>27.371099999999998</v>
      </c>
      <c r="F90" s="2">
        <v>2737.07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tradesdownload.csv</vt:lpstr>
      <vt:lpstr>All_BuySell</vt:lpstr>
      <vt:lpstr>AMC_BuySell</vt:lpstr>
      <vt:lpstr>AMC_Analysis</vt:lpstr>
      <vt:lpstr>Meta</vt:lpstr>
      <vt:lpstr>NKLA</vt:lpstr>
      <vt:lpstr>AI</vt:lpstr>
      <vt:lpstr>_s1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Gray Smith</dc:creator>
  <cp:lastModifiedBy>Gray Smith</cp:lastModifiedBy>
  <dcterms:created xsi:type="dcterms:W3CDTF">2024-04-11T09:25:57Z</dcterms:created>
  <dcterms:modified xsi:type="dcterms:W3CDTF">2024-04-16T03:38:33Z</dcterms:modified>
</cp:coreProperties>
</file>