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\FROMP-PPO-Control\3D_Cure_Python\Front_Speed\"/>
    </mc:Choice>
  </mc:AlternateContent>
  <xr:revisionPtr revIDLastSave="0" documentId="13_ncr:1_{D32604B2-7F68-4CDA-BC09-D81ADAE09798}" xr6:coauthVersionLast="47" xr6:coauthVersionMax="47" xr10:uidLastSave="{00000000-0000-0000-0000-000000000000}"/>
  <bookViews>
    <workbookView xWindow="-108" yWindow="-108" windowWidth="30936" windowHeight="16896" xr2:uid="{83480C34-EDF7-48B0-A2C2-F4CD4DCB5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8" i="1"/>
  <c r="N6" i="1"/>
  <c r="P16" i="1"/>
  <c r="P18" i="1" s="1"/>
  <c r="AD6" i="1"/>
  <c r="AD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AD7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W13" i="1"/>
  <c r="X13" i="1"/>
  <c r="Y13" i="1"/>
  <c r="Z13" i="1"/>
  <c r="AA13" i="1"/>
  <c r="AB13" i="1"/>
  <c r="AC13" i="1"/>
  <c r="AD13" i="1"/>
  <c r="X5" i="1"/>
  <c r="Y5" i="1"/>
  <c r="Z5" i="1"/>
  <c r="AA5" i="1"/>
  <c r="AB5" i="1"/>
  <c r="AC5" i="1"/>
  <c r="W5" i="1"/>
  <c r="V6" i="1"/>
  <c r="V7" i="1" s="1"/>
  <c r="V8" i="1" s="1"/>
  <c r="V9" i="1" s="1"/>
  <c r="V10" i="1" s="1"/>
  <c r="V11" i="1" s="1"/>
  <c r="V12" i="1" s="1"/>
  <c r="V13" i="1" s="1"/>
  <c r="L6" i="1"/>
  <c r="N4" i="1"/>
  <c r="O4" i="1" s="1"/>
  <c r="P4" i="1" s="1"/>
  <c r="Q4" i="1" s="1"/>
  <c r="R4" i="1" s="1"/>
  <c r="S4" i="1" s="1"/>
  <c r="T4" i="1" s="1"/>
  <c r="T5" i="1" s="1"/>
  <c r="B6" i="1"/>
  <c r="B7" i="1" s="1"/>
  <c r="B8" i="1" s="1"/>
  <c r="B9" i="1" s="1"/>
  <c r="B10" i="1" s="1"/>
  <c r="B11" i="1" s="1"/>
  <c r="B12" i="1" s="1"/>
  <c r="B13" i="1" s="1"/>
  <c r="Q6" i="1" l="1"/>
  <c r="M6" i="1"/>
  <c r="T6" i="1"/>
  <c r="L7" i="1"/>
  <c r="S6" i="1"/>
  <c r="P6" i="1"/>
  <c r="S5" i="1"/>
  <c r="R6" i="1"/>
  <c r="O6" i="1"/>
  <c r="Q5" i="1"/>
  <c r="P5" i="1"/>
  <c r="O5" i="1"/>
  <c r="R5" i="1"/>
  <c r="N5" i="1"/>
  <c r="L8" i="1" l="1"/>
  <c r="P7" i="1"/>
  <c r="M7" i="1"/>
  <c r="Q7" i="1"/>
  <c r="R7" i="1"/>
  <c r="S7" i="1"/>
  <c r="T7" i="1"/>
  <c r="N7" i="1"/>
  <c r="O7" i="1"/>
  <c r="L9" i="1" l="1"/>
  <c r="O8" i="1"/>
  <c r="Q8" i="1"/>
  <c r="P8" i="1"/>
  <c r="S8" i="1"/>
  <c r="N8" i="1"/>
  <c r="R8" i="1"/>
  <c r="T8" i="1"/>
  <c r="L10" i="1" l="1"/>
  <c r="R9" i="1"/>
  <c r="N9" i="1"/>
  <c r="P9" i="1"/>
  <c r="S9" i="1"/>
  <c r="T9" i="1"/>
  <c r="O9" i="1"/>
  <c r="Q9" i="1"/>
  <c r="M9" i="1"/>
  <c r="L11" i="1" l="1"/>
  <c r="M10" i="1"/>
  <c r="Q10" i="1"/>
  <c r="P10" i="1"/>
  <c r="T10" i="1"/>
  <c r="S10" i="1"/>
  <c r="N10" i="1"/>
  <c r="R10" i="1"/>
  <c r="O10" i="1"/>
  <c r="L12" i="1" l="1"/>
  <c r="T11" i="1"/>
  <c r="M11" i="1"/>
  <c r="N11" i="1"/>
  <c r="P11" i="1"/>
  <c r="R11" i="1"/>
  <c r="O11" i="1"/>
  <c r="Q11" i="1"/>
  <c r="S11" i="1"/>
  <c r="L13" i="1" l="1"/>
  <c r="R12" i="1"/>
  <c r="N12" i="1"/>
  <c r="O12" i="1"/>
  <c r="P12" i="1"/>
  <c r="Q12" i="1"/>
  <c r="T12" i="1"/>
  <c r="M12" i="1"/>
  <c r="S12" i="1"/>
  <c r="P13" i="1" l="1"/>
  <c r="Q13" i="1"/>
  <c r="T13" i="1"/>
  <c r="M13" i="1"/>
  <c r="O13" i="1"/>
  <c r="N13" i="1"/>
  <c r="R13" i="1"/>
  <c r="S13" i="1"/>
</calcChain>
</file>

<file path=xl/sharedStrings.xml><?xml version="1.0" encoding="utf-8"?>
<sst xmlns="http://schemas.openxmlformats.org/spreadsheetml/2006/main" count="59" uniqueCount="33">
  <si>
    <r>
      <t>α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, T</t>
    </r>
    <r>
      <rPr>
        <vertAlign val="subscript"/>
        <sz val="11"/>
        <color theme="1"/>
        <rFont val="Calibri"/>
        <family val="2"/>
      </rPr>
      <t>0</t>
    </r>
  </si>
  <si>
    <t>12 °C</t>
  </si>
  <si>
    <t>16 °C</t>
  </si>
  <si>
    <t>20 °C</t>
  </si>
  <si>
    <t>24 °C</t>
  </si>
  <si>
    <t>28 °C</t>
  </si>
  <si>
    <t>32 °C</t>
  </si>
  <si>
    <t>36 °C</t>
  </si>
  <si>
    <t>281.15 K</t>
  </si>
  <si>
    <t>285.15 K</t>
  </si>
  <si>
    <t>289.15 K</t>
  </si>
  <si>
    <t>293.15 K</t>
  </si>
  <si>
    <t>297.15 K</t>
  </si>
  <si>
    <t>301.15 K</t>
  </si>
  <si>
    <t>305.15 K</t>
  </si>
  <si>
    <t>309.15 K</t>
  </si>
  <si>
    <t>08 °C</t>
  </si>
  <si>
    <t>c0</t>
  </si>
  <si>
    <t>c1</t>
  </si>
  <si>
    <t>c2</t>
  </si>
  <si>
    <t>c3</t>
  </si>
  <si>
    <t>c4</t>
  </si>
  <si>
    <t>c5</t>
  </si>
  <si>
    <t>c6</t>
  </si>
  <si>
    <t>c7</t>
  </si>
  <si>
    <t>PDE Generated</t>
  </si>
  <si>
    <t>Fit Generated</t>
  </si>
  <si>
    <t>Fit Coeffs</t>
  </si>
  <si>
    <t>Percent Error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</si>
  <si>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[K]</t>
    </r>
  </si>
  <si>
    <r>
      <t>α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[-]</t>
    </r>
  </si>
  <si>
    <t>Vf [mm/s]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</si>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</sst>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08 °C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Sheet1!$C$5:$C$13</c:f>
              <c:numCache>
                <c:formatCode>0.00</c:formatCode>
                <c:ptCount val="9"/>
                <c:pt idx="0">
                  <c:v>0.69</c:v>
                </c:pt>
                <c:pt idx="1">
                  <c:v>0.64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0.51</c:v>
                </c:pt>
                <c:pt idx="5">
                  <c:v>0.47</c:v>
                </c:pt>
                <c:pt idx="6">
                  <c:v>0.44</c:v>
                </c:pt>
                <c:pt idx="7">
                  <c:v>0.4</c:v>
                </c:pt>
                <c:pt idx="8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8-47B3-8D49-F9E732AE8CF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12 °C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Sheet1!$D$5:$D$13</c:f>
              <c:numCache>
                <c:formatCode>0.00</c:formatCode>
                <c:ptCount val="9"/>
                <c:pt idx="0">
                  <c:v>0.8</c:v>
                </c:pt>
                <c:pt idx="1">
                  <c:v>0.74</c:v>
                </c:pt>
                <c:pt idx="2">
                  <c:v>0.69</c:v>
                </c:pt>
                <c:pt idx="3">
                  <c:v>0.64</c:v>
                </c:pt>
                <c:pt idx="4">
                  <c:v>0.59</c:v>
                </c:pt>
                <c:pt idx="5">
                  <c:v>0.55000000000000004</c:v>
                </c:pt>
                <c:pt idx="6">
                  <c:v>0.51</c:v>
                </c:pt>
                <c:pt idx="7">
                  <c:v>0.47</c:v>
                </c:pt>
                <c:pt idx="8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8-47B3-8D49-F9E732AE8CF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16 °C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Sheet1!$E$5:$E$13</c:f>
              <c:numCache>
                <c:formatCode>0.00</c:formatCode>
                <c:ptCount val="9"/>
                <c:pt idx="0">
                  <c:v>0.92</c:v>
                </c:pt>
                <c:pt idx="1">
                  <c:v>0.85</c:v>
                </c:pt>
                <c:pt idx="2">
                  <c:v>0.79</c:v>
                </c:pt>
                <c:pt idx="3">
                  <c:v>0.74</c:v>
                </c:pt>
                <c:pt idx="4">
                  <c:v>0.68</c:v>
                </c:pt>
                <c:pt idx="5">
                  <c:v>0.63</c:v>
                </c:pt>
                <c:pt idx="6">
                  <c:v>0.59</c:v>
                </c:pt>
                <c:pt idx="7">
                  <c:v>0.54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8-47B3-8D49-F9E732AE8CFD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20 °C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Sheet1!$F$5:$F$13</c:f>
              <c:numCache>
                <c:formatCode>0.00</c:formatCode>
                <c:ptCount val="9"/>
                <c:pt idx="0">
                  <c:v>1.06</c:v>
                </c:pt>
                <c:pt idx="1">
                  <c:v>0.99</c:v>
                </c:pt>
                <c:pt idx="2">
                  <c:v>0.91</c:v>
                </c:pt>
                <c:pt idx="3">
                  <c:v>0.85</c:v>
                </c:pt>
                <c:pt idx="4">
                  <c:v>0.79</c:v>
                </c:pt>
                <c:pt idx="5">
                  <c:v>0.73</c:v>
                </c:pt>
                <c:pt idx="6">
                  <c:v>0.68</c:v>
                </c:pt>
                <c:pt idx="7">
                  <c:v>0.63</c:v>
                </c:pt>
                <c:pt idx="8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8-47B3-8D49-F9E732AE8CFD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24 °C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Sheet1!$G$5:$G$13</c:f>
              <c:numCache>
                <c:formatCode>0.00</c:formatCode>
                <c:ptCount val="9"/>
                <c:pt idx="0">
                  <c:v>1.22</c:v>
                </c:pt>
                <c:pt idx="1">
                  <c:v>1.1399999999999999</c:v>
                </c:pt>
                <c:pt idx="2">
                  <c:v>1.06</c:v>
                </c:pt>
                <c:pt idx="3">
                  <c:v>0.98</c:v>
                </c:pt>
                <c:pt idx="4">
                  <c:v>0.91</c:v>
                </c:pt>
                <c:pt idx="5">
                  <c:v>0.85</c:v>
                </c:pt>
                <c:pt idx="6">
                  <c:v>0.79</c:v>
                </c:pt>
                <c:pt idx="7">
                  <c:v>0.73</c:v>
                </c:pt>
                <c:pt idx="8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8-47B3-8D49-F9E732AE8CFD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28 °C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Sheet1!$H$5:$H$13</c:f>
              <c:numCache>
                <c:formatCode>0.00</c:formatCode>
                <c:ptCount val="9"/>
                <c:pt idx="0">
                  <c:v>1.41</c:v>
                </c:pt>
                <c:pt idx="1">
                  <c:v>1.31</c:v>
                </c:pt>
                <c:pt idx="2">
                  <c:v>1.22</c:v>
                </c:pt>
                <c:pt idx="3">
                  <c:v>1.1299999999999999</c:v>
                </c:pt>
                <c:pt idx="4">
                  <c:v>1.05</c:v>
                </c:pt>
                <c:pt idx="5">
                  <c:v>0.98</c:v>
                </c:pt>
                <c:pt idx="6">
                  <c:v>0.91</c:v>
                </c:pt>
                <c:pt idx="7">
                  <c:v>0.84</c:v>
                </c:pt>
                <c:pt idx="8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8-47B3-8D49-F9E732AE8CFD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32 °C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Sheet1!$I$5:$I$13</c:f>
              <c:numCache>
                <c:formatCode>0.00</c:formatCode>
                <c:ptCount val="9"/>
                <c:pt idx="0">
                  <c:v>1.64</c:v>
                </c:pt>
                <c:pt idx="1">
                  <c:v>1.51</c:v>
                </c:pt>
                <c:pt idx="2">
                  <c:v>1.4</c:v>
                </c:pt>
                <c:pt idx="3">
                  <c:v>1.3</c:v>
                </c:pt>
                <c:pt idx="4">
                  <c:v>1.21</c:v>
                </c:pt>
                <c:pt idx="5">
                  <c:v>1.1299999999999999</c:v>
                </c:pt>
                <c:pt idx="6">
                  <c:v>1.05</c:v>
                </c:pt>
                <c:pt idx="7">
                  <c:v>0.97</c:v>
                </c:pt>
                <c:pt idx="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8-47B3-8D49-F9E732AE8CFD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36 °C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Sheet1!$J$5:$J$13</c:f>
              <c:numCache>
                <c:formatCode>0.00</c:formatCode>
                <c:ptCount val="9"/>
                <c:pt idx="0">
                  <c:v>1.94</c:v>
                </c:pt>
                <c:pt idx="1">
                  <c:v>1.76</c:v>
                </c:pt>
                <c:pt idx="2">
                  <c:v>1.62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1.21</c:v>
                </c:pt>
                <c:pt idx="7">
                  <c:v>1.1200000000000001</c:v>
                </c:pt>
                <c:pt idx="8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8-47B3-8D49-F9E732AE8CFD}"/>
            </c:ext>
          </c:extLst>
        </c:ser>
        <c:ser>
          <c:idx val="8"/>
          <c:order val="8"/>
          <c:tx>
            <c:v>Fits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Sheet1!$M$5:$M$13</c:f>
              <c:numCache>
                <c:formatCode>0.00</c:formatCode>
                <c:ptCount val="9"/>
                <c:pt idx="0">
                  <c:v>0.69322558510066656</c:v>
                </c:pt>
                <c:pt idx="1">
                  <c:v>0.64763278208010178</c:v>
                </c:pt>
                <c:pt idx="2">
                  <c:v>0.60340181167133977</c:v>
                </c:pt>
                <c:pt idx="3">
                  <c:v>0.56053267387439831</c:v>
                </c:pt>
                <c:pt idx="4">
                  <c:v>0.51902536868922056</c:v>
                </c:pt>
                <c:pt idx="5">
                  <c:v>0.47887989611588466</c:v>
                </c:pt>
                <c:pt idx="6">
                  <c:v>0.44009625615432668</c:v>
                </c:pt>
                <c:pt idx="7">
                  <c:v>0.40267444880458925</c:v>
                </c:pt>
                <c:pt idx="8">
                  <c:v>0.36661447406665104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C-41CC-8008-9492F170236E}"/>
            </c:ext>
          </c:extLst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12 °C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Sheet1!$N$5:$N$13</c:f>
              <c:numCache>
                <c:formatCode>0.00</c:formatCode>
                <c:ptCount val="9"/>
                <c:pt idx="0">
                  <c:v>0.78876887529532524</c:v>
                </c:pt>
                <c:pt idx="1">
                  <c:v>0.73516146188513432</c:v>
                </c:pt>
                <c:pt idx="2">
                  <c:v>0.68401642736586865</c:v>
                </c:pt>
                <c:pt idx="3">
                  <c:v>0.63533377173753536</c:v>
                </c:pt>
                <c:pt idx="4">
                  <c:v>0.58911349500010601</c:v>
                </c:pt>
                <c:pt idx="5">
                  <c:v>0.54535559715363746</c:v>
                </c:pt>
                <c:pt idx="6">
                  <c:v>0.50406007819805865</c:v>
                </c:pt>
                <c:pt idx="7">
                  <c:v>0.46522693813343352</c:v>
                </c:pt>
                <c:pt idx="8">
                  <c:v>0.42885617695971234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C-41CC-8008-9492F170236E}"/>
            </c:ext>
          </c:extLst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16 °C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Sheet1!$O$5:$O$13</c:f>
              <c:numCache>
                <c:formatCode>0.00</c:formatCode>
                <c:ptCount val="9"/>
                <c:pt idx="0">
                  <c:v>0.9097777739529036</c:v>
                </c:pt>
                <c:pt idx="1">
                  <c:v>0.84637598824831883</c:v>
                </c:pt>
                <c:pt idx="2">
                  <c:v>0.78653712771378537</c:v>
                </c:pt>
                <c:pt idx="3">
                  <c:v>0.73026119234931031</c:v>
                </c:pt>
                <c:pt idx="4">
                  <c:v>0.67754818215487234</c:v>
                </c:pt>
                <c:pt idx="5">
                  <c:v>0.62839809713048567</c:v>
                </c:pt>
                <c:pt idx="6">
                  <c:v>0.58281093727614319</c:v>
                </c:pt>
                <c:pt idx="7">
                  <c:v>0.54078670259188755</c:v>
                </c:pt>
                <c:pt idx="8">
                  <c:v>0.50232539307759794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C-41CC-8008-9492F170236E}"/>
            </c:ext>
          </c:extLst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20 °C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Sheet1!$P$5:$P$13</c:f>
              <c:numCache>
                <c:formatCode>0.00</c:formatCode>
                <c:ptCount val="9"/>
                <c:pt idx="0">
                  <c:v>1.0562522810733341</c:v>
                </c:pt>
                <c:pt idx="1">
                  <c:v>0.98127636116962691</c:v>
                </c:pt>
                <c:pt idx="2">
                  <c:v>0.91096391271504018</c:v>
                </c:pt>
                <c:pt idx="3">
                  <c:v>0.84531493570970895</c:v>
                </c:pt>
                <c:pt idx="4">
                  <c:v>0.78432943015347689</c:v>
                </c:pt>
                <c:pt idx="5">
                  <c:v>0.72800739604645059</c:v>
                </c:pt>
                <c:pt idx="6">
                  <c:v>0.676348833388559</c:v>
                </c:pt>
                <c:pt idx="7">
                  <c:v>0.62935374217985895</c:v>
                </c:pt>
                <c:pt idx="8">
                  <c:v>0.58702212242033625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C-41CC-8008-9492F170236E}"/>
            </c:ext>
          </c:extLst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24 °C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Sheet1!$Q$5:$Q$13</c:f>
              <c:numCache>
                <c:formatCode>0.00</c:formatCode>
                <c:ptCount val="9"/>
                <c:pt idx="0">
                  <c:v>1.2281923966566239</c:v>
                </c:pt>
                <c:pt idx="1">
                  <c:v>1.1398625806490159</c:v>
                </c:pt>
                <c:pt idx="2">
                  <c:v>1.0572967823697184</c:v>
                </c:pt>
                <c:pt idx="3">
                  <c:v>0.98049500181868865</c:v>
                </c:pt>
                <c:pt idx="4">
                  <c:v>0.909457238995941</c:v>
                </c:pt>
                <c:pt idx="5">
                  <c:v>0.84418349390150382</c:v>
                </c:pt>
                <c:pt idx="6">
                  <c:v>0.78467376653532028</c:v>
                </c:pt>
                <c:pt idx="7">
                  <c:v>0.73092805689748275</c:v>
                </c:pt>
                <c:pt idx="8">
                  <c:v>0.68294636498785621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4C-41CC-8008-9492F170236E}"/>
            </c:ext>
          </c:extLst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28 °C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Sheet1!$R$5:$R$13</c:f>
              <c:numCache>
                <c:formatCode>0.00</c:formatCode>
                <c:ptCount val="9"/>
                <c:pt idx="0">
                  <c:v>1.4255981207028938</c:v>
                </c:pt>
                <c:pt idx="1">
                  <c:v>1.3221346466865853</c:v>
                </c:pt>
                <c:pt idx="2">
                  <c:v>1.2255357366777631</c:v>
                </c:pt>
                <c:pt idx="3">
                  <c:v>1.1358013906763205</c:v>
                </c:pt>
                <c:pt idx="4">
                  <c:v>1.052931608682286</c:v>
                </c:pt>
                <c:pt idx="5">
                  <c:v>0.97692639069565956</c:v>
                </c:pt>
                <c:pt idx="6">
                  <c:v>0.90778573671644835</c:v>
                </c:pt>
                <c:pt idx="7">
                  <c:v>0.84550964674467366</c:v>
                </c:pt>
                <c:pt idx="8">
                  <c:v>0.79009812078025732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4C-41CC-8008-9492F170236E}"/>
            </c:ext>
          </c:extLst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32 °C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Sheet1!$S$5:$S$13</c:f>
              <c:numCache>
                <c:formatCode>0.00</c:formatCode>
                <c:ptCount val="9"/>
                <c:pt idx="0">
                  <c:v>1.6484694532119519</c:v>
                </c:pt>
                <c:pt idx="1">
                  <c:v>1.5280925592822996</c:v>
                </c:pt>
                <c:pt idx="2">
                  <c:v>1.4156807756391174</c:v>
                </c:pt>
                <c:pt idx="3">
                  <c:v>1.3112341022825476</c:v>
                </c:pt>
                <c:pt idx="4">
                  <c:v>1.2147525392124621</c:v>
                </c:pt>
                <c:pt idx="5">
                  <c:v>1.126236086428932</c:v>
                </c:pt>
                <c:pt idx="6">
                  <c:v>1.0456847439319006</c:v>
                </c:pt>
                <c:pt idx="7">
                  <c:v>0.97309851172143169</c:v>
                </c:pt>
                <c:pt idx="8">
                  <c:v>0.90847738979748272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4C-41CC-8008-9492F170236E}"/>
            </c:ext>
          </c:extLst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36 °C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Sheet1!$L$5:$L$13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9.9999999999999992E-2</c:v>
                </c:pt>
                <c:pt idx="4">
                  <c:v>0.10999999999999999</c:v>
                </c:pt>
                <c:pt idx="5">
                  <c:v>0.11999999999999998</c:v>
                </c:pt>
                <c:pt idx="6">
                  <c:v>0.12999999999999998</c:v>
                </c:pt>
                <c:pt idx="7">
                  <c:v>0.13999999999999999</c:v>
                </c:pt>
                <c:pt idx="8">
                  <c:v>0.15</c:v>
                </c:pt>
              </c:numCache>
            </c:numRef>
          </c:xVal>
          <c:yVal>
            <c:numRef>
              <c:f>Sheet1!$T$5:$T$13</c:f>
              <c:numCache>
                <c:formatCode>0.00</c:formatCode>
                <c:ptCount val="9"/>
                <c:pt idx="0">
                  <c:v>1.8968063941839475</c:v>
                </c:pt>
                <c:pt idx="1">
                  <c:v>1.7577363184360735</c:v>
                </c:pt>
                <c:pt idx="2">
                  <c:v>1.6277318992539023</c:v>
                </c:pt>
                <c:pt idx="3">
                  <c:v>1.5067931366373841</c:v>
                </c:pt>
                <c:pt idx="4">
                  <c:v>1.3949200305864977</c:v>
                </c:pt>
                <c:pt idx="5">
                  <c:v>1.2921125811012786</c:v>
                </c:pt>
                <c:pt idx="6">
                  <c:v>1.1983707881816912</c:v>
                </c:pt>
                <c:pt idx="7">
                  <c:v>1.1136946518278279</c:v>
                </c:pt>
                <c:pt idx="8">
                  <c:v>1.0380841720395324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4C-41CC-8008-9492F170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08991"/>
        <c:axId val="1070706079"/>
      </c:scatterChart>
      <c:valAx>
        <c:axId val="1070708991"/>
        <c:scaling>
          <c:orientation val="minMax"/>
          <c:max val="0.15000000000000002"/>
          <c:min val="7.0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Initial Degree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Cure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0706079"/>
        <c:crosses val="autoZero"/>
        <c:crossBetween val="midCat"/>
        <c:majorUnit val="1.0000000000000002E-2"/>
      </c:valAx>
      <c:valAx>
        <c:axId val="1070706079"/>
        <c:scaling>
          <c:orientation val="minMax"/>
          <c:max val="2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Front Speed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[mm/s]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0708991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53463108778069"/>
          <c:y val="1.2877717515855277E-2"/>
          <c:w val="0.16320610965296006"/>
          <c:h val="0.3804228424370672"/>
        </c:manualLayout>
      </c:layout>
      <c:overlay val="1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10</xdr:col>
      <xdr:colOff>0</xdr:colOff>
      <xdr:row>31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05198-279D-4710-BE75-FAF7A712B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B143-D0D2-455C-BACF-CDF3E97CC51D}">
  <dimension ref="B2:AD23"/>
  <sheetViews>
    <sheetView tabSelected="1" zoomScaleNormal="100" workbookViewId="0"/>
  </sheetViews>
  <sheetFormatPr defaultRowHeight="14.4" x14ac:dyDescent="0.3"/>
  <cols>
    <col min="1" max="1" width="2.21875" style="9" customWidth="1"/>
    <col min="2" max="10" width="8.88671875" style="9"/>
    <col min="11" max="11" width="2.21875" style="9" customWidth="1"/>
    <col min="12" max="12" width="8.88671875" style="9"/>
    <col min="13" max="13" width="17.44140625" style="9" bestFit="1" customWidth="1"/>
    <col min="14" max="20" width="8.88671875" style="9"/>
    <col min="21" max="21" width="2.21875" style="9" customWidth="1"/>
    <col min="22" max="16384" width="8.88671875" style="9"/>
  </cols>
  <sheetData>
    <row r="2" spans="2:30" ht="15" thickBot="1" x14ac:dyDescent="0.35">
      <c r="B2" s="23" t="s">
        <v>25</v>
      </c>
      <c r="C2" s="23"/>
      <c r="D2" s="23"/>
      <c r="E2" s="23"/>
      <c r="F2" s="23"/>
      <c r="G2" s="23"/>
      <c r="H2" s="23"/>
      <c r="I2" s="23"/>
      <c r="J2" s="23"/>
      <c r="L2" s="23" t="s">
        <v>26</v>
      </c>
      <c r="M2" s="23"/>
      <c r="N2" s="23"/>
      <c r="O2" s="23"/>
      <c r="P2" s="23"/>
      <c r="Q2" s="23"/>
      <c r="R2" s="23"/>
      <c r="S2" s="23"/>
      <c r="T2" s="23"/>
      <c r="V2" s="23" t="s">
        <v>28</v>
      </c>
      <c r="W2" s="23"/>
      <c r="X2" s="23"/>
      <c r="Y2" s="23"/>
      <c r="Z2" s="23"/>
      <c r="AA2" s="23"/>
      <c r="AB2" s="23"/>
      <c r="AC2" s="23"/>
      <c r="AD2" s="23"/>
    </row>
    <row r="3" spans="2:30" ht="15" thickTop="1" x14ac:dyDescent="0.3">
      <c r="B3" s="24" t="s">
        <v>0</v>
      </c>
      <c r="C3" s="13" t="s">
        <v>16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 t="s">
        <v>6</v>
      </c>
      <c r="J3" s="14" t="s">
        <v>7</v>
      </c>
      <c r="L3" s="24" t="s">
        <v>0</v>
      </c>
      <c r="M3" s="13" t="s">
        <v>16</v>
      </c>
      <c r="N3" s="14" t="s">
        <v>1</v>
      </c>
      <c r="O3" s="14" t="s">
        <v>2</v>
      </c>
      <c r="P3" s="14" t="s">
        <v>3</v>
      </c>
      <c r="Q3" s="14" t="s">
        <v>4</v>
      </c>
      <c r="R3" s="14" t="s">
        <v>5</v>
      </c>
      <c r="S3" s="14" t="s">
        <v>6</v>
      </c>
      <c r="T3" s="14" t="s">
        <v>7</v>
      </c>
      <c r="V3" s="24" t="s">
        <v>0</v>
      </c>
      <c r="W3" s="13" t="s">
        <v>16</v>
      </c>
      <c r="X3" s="14" t="s">
        <v>1</v>
      </c>
      <c r="Y3" s="14" t="s">
        <v>2</v>
      </c>
      <c r="Z3" s="14" t="s">
        <v>3</v>
      </c>
      <c r="AA3" s="14" t="s">
        <v>4</v>
      </c>
      <c r="AB3" s="14" t="s">
        <v>5</v>
      </c>
      <c r="AC3" s="14" t="s">
        <v>6</v>
      </c>
      <c r="AD3" s="14" t="s">
        <v>7</v>
      </c>
    </row>
    <row r="4" spans="2:30" ht="15" thickBot="1" x14ac:dyDescent="0.35">
      <c r="B4" s="25"/>
      <c r="C4" s="8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L4" s="25"/>
      <c r="M4" s="12">
        <v>281.14999999999998</v>
      </c>
      <c r="N4" s="16">
        <f t="shared" ref="N4:T4" si="0">M4+4</f>
        <v>285.14999999999998</v>
      </c>
      <c r="O4" s="16">
        <f t="shared" si="0"/>
        <v>289.14999999999998</v>
      </c>
      <c r="P4" s="16">
        <f t="shared" si="0"/>
        <v>293.14999999999998</v>
      </c>
      <c r="Q4" s="16">
        <f t="shared" si="0"/>
        <v>297.14999999999998</v>
      </c>
      <c r="R4" s="16">
        <f t="shared" si="0"/>
        <v>301.14999999999998</v>
      </c>
      <c r="S4" s="16">
        <f t="shared" si="0"/>
        <v>305.14999999999998</v>
      </c>
      <c r="T4" s="16">
        <f t="shared" si="0"/>
        <v>309.14999999999998</v>
      </c>
      <c r="V4" s="25"/>
      <c r="W4" s="8" t="s">
        <v>8</v>
      </c>
      <c r="X4" s="3" t="s">
        <v>9</v>
      </c>
      <c r="Y4" s="3" t="s">
        <v>10</v>
      </c>
      <c r="Z4" s="3" t="s">
        <v>11</v>
      </c>
      <c r="AA4" s="3" t="s">
        <v>12</v>
      </c>
      <c r="AB4" s="3" t="s">
        <v>13</v>
      </c>
      <c r="AC4" s="3" t="s">
        <v>14</v>
      </c>
      <c r="AD4" s="3" t="s">
        <v>15</v>
      </c>
    </row>
    <row r="5" spans="2:30" ht="15" thickTop="1" x14ac:dyDescent="0.3">
      <c r="B5" s="6">
        <v>7.0000000000000007E-2</v>
      </c>
      <c r="C5" s="1">
        <v>0.69</v>
      </c>
      <c r="D5" s="2">
        <v>0.8</v>
      </c>
      <c r="E5" s="2">
        <v>0.92</v>
      </c>
      <c r="F5" s="2">
        <v>1.06</v>
      </c>
      <c r="G5" s="2">
        <v>1.22</v>
      </c>
      <c r="H5" s="2">
        <v>1.41</v>
      </c>
      <c r="I5" s="2">
        <v>1.64</v>
      </c>
      <c r="J5" s="2">
        <v>1.94</v>
      </c>
      <c r="L5" s="11">
        <v>7.0000000000000007E-2</v>
      </c>
      <c r="M5" s="4">
        <f>$M$16+$M$17*$L5+$M$18*M$4+$M$19*$L5*$L5+$M$20*$L5*M$4+$M$21*M$4*M$4+$M$22*$L5*$L5*M$4+$M$23*$L5*M$4*M$4</f>
        <v>0.69322558510066656</v>
      </c>
      <c r="N5" s="5">
        <f t="shared" ref="M5:T13" si="1">$M$16+$M$17*$L5+$M$18*N$4+$M$19*$L5*$L5+$M$20*$L5*N$4+$M$21*N$4*N$4+$M$22*$L5*$L5*N$4+$M$23*$L5*N$4*N$4</f>
        <v>0.78876887529532524</v>
      </c>
      <c r="O5" s="5">
        <f t="shared" si="1"/>
        <v>0.9097777739529036</v>
      </c>
      <c r="P5" s="5">
        <f t="shared" si="1"/>
        <v>1.0562522810733341</v>
      </c>
      <c r="Q5" s="5">
        <f t="shared" si="1"/>
        <v>1.2281923966566239</v>
      </c>
      <c r="R5" s="5">
        <f t="shared" si="1"/>
        <v>1.4255981207028938</v>
      </c>
      <c r="S5" s="5">
        <f t="shared" si="1"/>
        <v>1.6484694532119519</v>
      </c>
      <c r="T5" s="5">
        <f t="shared" si="1"/>
        <v>1.8968063941839475</v>
      </c>
      <c r="V5" s="11">
        <v>7.0000000000000007E-2</v>
      </c>
      <c r="W5" s="17">
        <f>(M5-C5)/AVERAGE($C$5:$J$13)</f>
        <v>3.5440580993132379E-3</v>
      </c>
      <c r="X5" s="17">
        <f t="shared" ref="X5:AC5" si="2">(N5-D5)/AVERAGE($C$5:$J$13)</f>
        <v>-1.234001188366528E-2</v>
      </c>
      <c r="Y5" s="17">
        <f t="shared" si="2"/>
        <v>-1.1231501226780767E-2</v>
      </c>
      <c r="Z5" s="17">
        <f t="shared" si="2"/>
        <v>-4.1177439755828845E-3</v>
      </c>
      <c r="AA5" s="17">
        <f t="shared" si="2"/>
        <v>9.0012598699363011E-3</v>
      </c>
      <c r="AB5" s="17">
        <f t="shared" si="2"/>
        <v>1.7138176264434018E-2</v>
      </c>
      <c r="AC5" s="17">
        <f t="shared" si="2"/>
        <v>9.3056711622241123E-3</v>
      </c>
      <c r="AD5" s="17">
        <f>(T5-J5)/AVERAGE($C$5:$J$13)</f>
        <v>-4.7458257572955569E-2</v>
      </c>
    </row>
    <row r="6" spans="2:30" x14ac:dyDescent="0.3">
      <c r="B6" s="6">
        <f t="shared" ref="B6:B13" si="3">B5+0.01</f>
        <v>0.08</v>
      </c>
      <c r="C6" s="1">
        <v>0.64</v>
      </c>
      <c r="D6" s="2">
        <v>0.74</v>
      </c>
      <c r="E6" s="2">
        <v>0.85</v>
      </c>
      <c r="F6" s="2">
        <v>0.99</v>
      </c>
      <c r="G6" s="2">
        <v>1.1399999999999999</v>
      </c>
      <c r="H6" s="2">
        <v>1.31</v>
      </c>
      <c r="I6" s="2">
        <v>1.51</v>
      </c>
      <c r="J6" s="2">
        <v>1.76</v>
      </c>
      <c r="L6" s="6">
        <f>L5+0.01</f>
        <v>0.08</v>
      </c>
      <c r="M6" s="1">
        <f t="shared" si="1"/>
        <v>0.64763278208010178</v>
      </c>
      <c r="N6" s="2">
        <f>$M$16+$M$17*$L6+$M$18*N$4+$M$19*$L6*$L6+$M$20*$L6*N$4+$M$21*N$4*N$4+$M$22*$L6*$L6*N$4+$M$23*$L6*N$4*N$4</f>
        <v>0.73516146188513432</v>
      </c>
      <c r="O6" s="2">
        <f t="shared" si="1"/>
        <v>0.84637598824831883</v>
      </c>
      <c r="P6" s="2">
        <f t="shared" si="1"/>
        <v>0.98127636116962691</v>
      </c>
      <c r="Q6" s="2">
        <f t="shared" si="1"/>
        <v>1.1398625806490159</v>
      </c>
      <c r="R6" s="2">
        <f t="shared" si="1"/>
        <v>1.3221346466865853</v>
      </c>
      <c r="S6" s="2">
        <f t="shared" si="1"/>
        <v>1.5280925592822996</v>
      </c>
      <c r="T6" s="2">
        <f t="shared" si="1"/>
        <v>1.7577363184360735</v>
      </c>
      <c r="V6" s="6">
        <f>V5+0.01</f>
        <v>0.08</v>
      </c>
      <c r="W6" s="17">
        <f t="shared" ref="W6:W13" si="4">(M6-C6)/AVERAGE($C$5:$J$13)</f>
        <v>8.3863926410396323E-3</v>
      </c>
      <c r="X6" s="17">
        <f t="shared" ref="X6:X13" si="5">(N6-D6)/AVERAGE($C$5:$J$13)</f>
        <v>-5.3162634559793791E-3</v>
      </c>
      <c r="Y6" s="17">
        <f t="shared" ref="Y6:Y13" si="6">(O6-E6)/AVERAGE($C$5:$J$13)</f>
        <v>-3.9818227700449023E-3</v>
      </c>
      <c r="Z6" s="17">
        <f t="shared" ref="Z6:Z13" si="7">(P6-F6)/AVERAGE($C$5:$J$13)</f>
        <v>-9.584953392138898E-3</v>
      </c>
      <c r="AA6" s="17">
        <f t="shared" ref="AA6:AA13" si="8">(Q6-G6)/AVERAGE($C$5:$J$13)</f>
        <v>-1.5098723135735384E-4</v>
      </c>
      <c r="AB6" s="17">
        <f t="shared" ref="AB6:AB13" si="9">(R6-H6)/AVERAGE($C$5:$J$13)</f>
        <v>1.3332741666933295E-2</v>
      </c>
      <c r="AC6" s="17">
        <f t="shared" ref="AC6:AC13" si="10">(S6-I6)/AVERAGE($C$5:$J$13)</f>
        <v>1.9878899257219137E-2</v>
      </c>
      <c r="AD6" s="17">
        <f>(T6-J6)/AVERAGE($C$5:$J$13)</f>
        <v>-2.4871825515444907E-3</v>
      </c>
    </row>
    <row r="7" spans="2:30" x14ac:dyDescent="0.3">
      <c r="B7" s="6">
        <f t="shared" si="3"/>
        <v>0.09</v>
      </c>
      <c r="C7" s="1">
        <v>0.59</v>
      </c>
      <c r="D7" s="2">
        <v>0.69</v>
      </c>
      <c r="E7" s="2">
        <v>0.79</v>
      </c>
      <c r="F7" s="2">
        <v>0.91</v>
      </c>
      <c r="G7" s="7">
        <v>1.06</v>
      </c>
      <c r="H7" s="2">
        <v>1.22</v>
      </c>
      <c r="I7" s="2">
        <v>1.4</v>
      </c>
      <c r="J7" s="2">
        <v>1.62</v>
      </c>
      <c r="L7" s="6">
        <f t="shared" ref="L7:L13" si="11">L6+0.01</f>
        <v>0.09</v>
      </c>
      <c r="M7" s="1">
        <f t="shared" si="1"/>
        <v>0.60340181167133977</v>
      </c>
      <c r="N7" s="2">
        <f>$M$16+$M$17*$L7+$M$18*N$4+$M$19*$L7*$L7+$M$20*$L7*N$4+$M$21*N$4*N$4+$M$22*$L7*$L7*N$4+$M$23*$L7*N$4*N$4</f>
        <v>0.68401642736586865</v>
      </c>
      <c r="O7" s="2">
        <f t="shared" si="1"/>
        <v>0.78653712771378537</v>
      </c>
      <c r="P7" s="2">
        <f t="shared" si="1"/>
        <v>0.91096391271504018</v>
      </c>
      <c r="Q7" s="2">
        <f t="shared" si="1"/>
        <v>1.0572967823697184</v>
      </c>
      <c r="R7" s="2">
        <f t="shared" si="1"/>
        <v>1.2255357366777631</v>
      </c>
      <c r="S7" s="2">
        <f t="shared" si="1"/>
        <v>1.4156807756391174</v>
      </c>
      <c r="T7" s="2">
        <f t="shared" si="1"/>
        <v>1.6277318992539023</v>
      </c>
      <c r="V7" s="6">
        <f t="shared" ref="V7:V13" si="12">V6+0.01</f>
        <v>0.09</v>
      </c>
      <c r="W7" s="17">
        <f t="shared" si="4"/>
        <v>1.4725018164756081E-2</v>
      </c>
      <c r="X7" s="17">
        <f t="shared" si="5"/>
        <v>-6.5743511316565442E-3</v>
      </c>
      <c r="Y7" s="17">
        <f t="shared" si="6"/>
        <v>-3.8047734565459517E-3</v>
      </c>
      <c r="Z7" s="17">
        <f t="shared" si="7"/>
        <v>1.059083099082722E-3</v>
      </c>
      <c r="AA7" s="17">
        <f t="shared" si="8"/>
        <v>-2.970115510152329E-3</v>
      </c>
      <c r="AB7" s="17">
        <f t="shared" si="9"/>
        <v>6.082298806637295E-3</v>
      </c>
      <c r="AC7" s="17">
        <f t="shared" si="10"/>
        <v>1.7228992003913649E-2</v>
      </c>
      <c r="AD7" s="17">
        <f t="shared" ref="AD7:AD13" si="13">(T7-J7)/AVERAGE($C$5:$J$13)</f>
        <v>8.4952959908584751E-3</v>
      </c>
    </row>
    <row r="8" spans="2:30" x14ac:dyDescent="0.3">
      <c r="B8" s="6">
        <f t="shared" si="3"/>
        <v>9.9999999999999992E-2</v>
      </c>
      <c r="C8" s="1">
        <v>0.55000000000000004</v>
      </c>
      <c r="D8" s="2">
        <v>0.64</v>
      </c>
      <c r="E8" s="2">
        <v>0.74</v>
      </c>
      <c r="F8" s="2">
        <v>0.85</v>
      </c>
      <c r="G8" s="2">
        <v>0.98</v>
      </c>
      <c r="H8" s="2">
        <v>1.1299999999999999</v>
      </c>
      <c r="I8" s="2">
        <v>1.3</v>
      </c>
      <c r="J8" s="2">
        <v>1.5</v>
      </c>
      <c r="L8" s="6">
        <f t="shared" si="11"/>
        <v>9.9999999999999992E-2</v>
      </c>
      <c r="M8" s="1">
        <f>$M$16+$M$17*$L8+$M$18*M$4+$M$19*$L8*$L8+$M$20*$L8*M$4+$M$21*M$4*M$4+$M$22*$L8*$L8*M$4+$M$23*$L8*M$4*M$4</f>
        <v>0.56053267387439831</v>
      </c>
      <c r="N8" s="2">
        <f t="shared" si="1"/>
        <v>0.63533377173753536</v>
      </c>
      <c r="O8" s="2">
        <f t="shared" si="1"/>
        <v>0.73026119234931031</v>
      </c>
      <c r="P8" s="2">
        <f t="shared" si="1"/>
        <v>0.84531493570970895</v>
      </c>
      <c r="Q8" s="2">
        <f t="shared" si="1"/>
        <v>0.98049500181868865</v>
      </c>
      <c r="R8" s="2">
        <f t="shared" si="1"/>
        <v>1.1358013906763205</v>
      </c>
      <c r="S8" s="2">
        <f t="shared" si="1"/>
        <v>1.3112341022825476</v>
      </c>
      <c r="T8" s="2">
        <f t="shared" si="1"/>
        <v>1.5067931366373841</v>
      </c>
      <c r="V8" s="6">
        <f t="shared" si="12"/>
        <v>9.9999999999999992E-2</v>
      </c>
      <c r="W8" s="17">
        <f t="shared" si="4"/>
        <v>1.1572600625006493E-2</v>
      </c>
      <c r="X8" s="17">
        <f t="shared" si="5"/>
        <v>-5.1269408652137227E-3</v>
      </c>
      <c r="Y8" s="17">
        <f t="shared" si="6"/>
        <v>-1.0700353286275865E-2</v>
      </c>
      <c r="Z8" s="17">
        <f t="shared" si="7"/>
        <v>-5.1476366381955473E-3</v>
      </c>
      <c r="AA8" s="17">
        <f t="shared" si="8"/>
        <v>5.4387503350502144E-4</v>
      </c>
      <c r="AB8" s="17">
        <f t="shared" si="9"/>
        <v>6.3741817289040331E-3</v>
      </c>
      <c r="AC8" s="17">
        <f t="shared" si="10"/>
        <v>1.2343283447938665E-2</v>
      </c>
      <c r="AD8" s="17">
        <f t="shared" si="13"/>
        <v>7.4638461451496559E-3</v>
      </c>
    </row>
    <row r="9" spans="2:30" x14ac:dyDescent="0.3">
      <c r="B9" s="6">
        <f t="shared" si="3"/>
        <v>0.10999999999999999</v>
      </c>
      <c r="C9" s="1">
        <v>0.51</v>
      </c>
      <c r="D9" s="2">
        <v>0.59</v>
      </c>
      <c r="E9" s="2">
        <v>0.68</v>
      </c>
      <c r="F9" s="2">
        <v>0.79</v>
      </c>
      <c r="G9" s="2">
        <v>0.91</v>
      </c>
      <c r="H9" s="2">
        <v>1.05</v>
      </c>
      <c r="I9" s="2">
        <v>1.21</v>
      </c>
      <c r="J9" s="2">
        <v>1.4</v>
      </c>
      <c r="L9" s="6">
        <f t="shared" si="11"/>
        <v>0.10999999999999999</v>
      </c>
      <c r="M9" s="1">
        <f t="shared" si="1"/>
        <v>0.51902536868922056</v>
      </c>
      <c r="N9" s="2">
        <f t="shared" si="1"/>
        <v>0.58911349500010601</v>
      </c>
      <c r="O9" s="2">
        <f t="shared" si="1"/>
        <v>0.67754818215487234</v>
      </c>
      <c r="P9" s="2">
        <f t="shared" si="1"/>
        <v>0.78432943015347689</v>
      </c>
      <c r="Q9" s="2">
        <f t="shared" si="1"/>
        <v>0.909457238995941</v>
      </c>
      <c r="R9" s="2">
        <f t="shared" si="1"/>
        <v>1.052931608682286</v>
      </c>
      <c r="S9" s="2">
        <f t="shared" si="1"/>
        <v>1.2147525392124621</v>
      </c>
      <c r="T9" s="2">
        <f t="shared" si="1"/>
        <v>1.3949200305864977</v>
      </c>
      <c r="V9" s="6">
        <f t="shared" si="12"/>
        <v>0.10999999999999999</v>
      </c>
      <c r="W9" s="17">
        <f t="shared" si="4"/>
        <v>9.9164740672040216E-3</v>
      </c>
      <c r="X9" s="17">
        <f t="shared" si="5"/>
        <v>-9.7403265668189864E-4</v>
      </c>
      <c r="Y9" s="17">
        <f t="shared" si="6"/>
        <v>-2.6938941683075745E-3</v>
      </c>
      <c r="Z9" s="17">
        <f t="shared" si="7"/>
        <v>-6.2304445131949708E-3</v>
      </c>
      <c r="AA9" s="17">
        <f t="shared" si="8"/>
        <v>-5.963496458454208E-4</v>
      </c>
      <c r="AB9" s="17">
        <f t="shared" si="9"/>
        <v>3.2210563882891286E-3</v>
      </c>
      <c r="AC9" s="17">
        <f t="shared" si="10"/>
        <v>5.2217735891541507E-3</v>
      </c>
      <c r="AD9" s="17">
        <f t="shared" si="13"/>
        <v>-5.5815320886946143E-3</v>
      </c>
    </row>
    <row r="10" spans="2:30" x14ac:dyDescent="0.3">
      <c r="B10" s="6">
        <f t="shared" si="3"/>
        <v>0.11999999999999998</v>
      </c>
      <c r="C10" s="1">
        <v>0.47</v>
      </c>
      <c r="D10" s="2">
        <v>0.55000000000000004</v>
      </c>
      <c r="E10" s="2">
        <v>0.63</v>
      </c>
      <c r="F10" s="2">
        <v>0.73</v>
      </c>
      <c r="G10" s="2">
        <v>0.85</v>
      </c>
      <c r="H10" s="2">
        <v>0.98</v>
      </c>
      <c r="I10" s="2">
        <v>1.1299999999999999</v>
      </c>
      <c r="J10" s="2">
        <v>1.3</v>
      </c>
      <c r="L10" s="6">
        <f t="shared" si="11"/>
        <v>0.11999999999999998</v>
      </c>
      <c r="M10" s="1">
        <f t="shared" si="1"/>
        <v>0.47887989611588466</v>
      </c>
      <c r="N10" s="2">
        <f t="shared" si="1"/>
        <v>0.54535559715363746</v>
      </c>
      <c r="O10" s="2">
        <f t="shared" si="1"/>
        <v>0.62839809713048567</v>
      </c>
      <c r="P10" s="2">
        <f t="shared" si="1"/>
        <v>0.72800739604645059</v>
      </c>
      <c r="Q10" s="2">
        <f t="shared" si="1"/>
        <v>0.84418349390150382</v>
      </c>
      <c r="R10" s="2">
        <f t="shared" si="1"/>
        <v>0.97692639069565956</v>
      </c>
      <c r="S10" s="2">
        <f t="shared" si="1"/>
        <v>1.126236086428932</v>
      </c>
      <c r="T10" s="2">
        <f t="shared" si="1"/>
        <v>1.2921125811012786</v>
      </c>
      <c r="V10" s="6">
        <f t="shared" si="12"/>
        <v>0.11999999999999998</v>
      </c>
      <c r="W10" s="17">
        <f t="shared" si="4"/>
        <v>9.7566384914344224E-3</v>
      </c>
      <c r="X10" s="17">
        <f t="shared" si="5"/>
        <v>-5.1029605514742258E-3</v>
      </c>
      <c r="Y10" s="17">
        <f t="shared" si="6"/>
        <v>-1.7600641935759552E-3</v>
      </c>
      <c r="Z10" s="17">
        <f t="shared" si="7"/>
        <v>-2.1893405257981985E-3</v>
      </c>
      <c r="AA10" s="17">
        <f t="shared" si="8"/>
        <v>-6.3907895481721839E-3</v>
      </c>
      <c r="AB10" s="17">
        <f t="shared" si="9"/>
        <v>-3.3770772152069313E-3</v>
      </c>
      <c r="AC10" s="17">
        <f t="shared" si="10"/>
        <v>-4.1355375723620708E-3</v>
      </c>
      <c r="AD10" s="17">
        <f t="shared" si="13"/>
        <v>-8.6661706196848095E-3</v>
      </c>
    </row>
    <row r="11" spans="2:30" x14ac:dyDescent="0.3">
      <c r="B11" s="6">
        <f t="shared" si="3"/>
        <v>0.12999999999999998</v>
      </c>
      <c r="C11" s="1">
        <v>0.44</v>
      </c>
      <c r="D11" s="2">
        <v>0.51</v>
      </c>
      <c r="E11" s="2">
        <v>0.59</v>
      </c>
      <c r="F11" s="2">
        <v>0.68</v>
      </c>
      <c r="G11" s="2">
        <v>0.79</v>
      </c>
      <c r="H11" s="2">
        <v>0.91</v>
      </c>
      <c r="I11" s="2">
        <v>1.05</v>
      </c>
      <c r="J11" s="2">
        <v>1.21</v>
      </c>
      <c r="L11" s="6">
        <f t="shared" si="11"/>
        <v>0.12999999999999998</v>
      </c>
      <c r="M11" s="1">
        <f t="shared" si="1"/>
        <v>0.44009625615432668</v>
      </c>
      <c r="N11" s="2">
        <f t="shared" si="1"/>
        <v>0.50406007819805865</v>
      </c>
      <c r="O11" s="2">
        <f t="shared" si="1"/>
        <v>0.58281093727614319</v>
      </c>
      <c r="P11" s="2">
        <f t="shared" si="1"/>
        <v>0.676348833388559</v>
      </c>
      <c r="Q11" s="2">
        <f t="shared" si="1"/>
        <v>0.78467376653532028</v>
      </c>
      <c r="R11" s="2">
        <f t="shared" si="1"/>
        <v>0.90778573671644835</v>
      </c>
      <c r="S11" s="2">
        <f t="shared" si="1"/>
        <v>1.0456847439319006</v>
      </c>
      <c r="T11" s="2">
        <f t="shared" si="1"/>
        <v>1.1983707881816912</v>
      </c>
      <c r="V11" s="6">
        <f t="shared" si="12"/>
        <v>0.12999999999999998</v>
      </c>
      <c r="W11" s="17">
        <f t="shared" si="4"/>
        <v>1.0575985215200539E-4</v>
      </c>
      <c r="X11" s="17">
        <f t="shared" si="5"/>
        <v>-6.5263905041931646E-3</v>
      </c>
      <c r="Y11" s="17">
        <f t="shared" si="6"/>
        <v>-7.898863362088936E-3</v>
      </c>
      <c r="Z11" s="17">
        <f t="shared" si="7"/>
        <v>-4.011658721558912E-3</v>
      </c>
      <c r="AA11" s="17">
        <f t="shared" si="8"/>
        <v>-5.8521106280626017E-3</v>
      </c>
      <c r="AB11" s="17">
        <f t="shared" si="9"/>
        <v>-2.4328850361013386E-3</v>
      </c>
      <c r="AC11" s="17">
        <f t="shared" si="10"/>
        <v>-4.741315991197332E-3</v>
      </c>
      <c r="AD11" s="17">
        <f t="shared" si="13"/>
        <v>-1.2777403493334847E-2</v>
      </c>
    </row>
    <row r="12" spans="2:30" x14ac:dyDescent="0.3">
      <c r="B12" s="6">
        <f t="shared" si="3"/>
        <v>0.13999999999999999</v>
      </c>
      <c r="C12" s="1">
        <v>0.4</v>
      </c>
      <c r="D12" s="2">
        <v>0.47</v>
      </c>
      <c r="E12" s="2">
        <v>0.54</v>
      </c>
      <c r="F12" s="2">
        <v>0.63</v>
      </c>
      <c r="G12" s="2">
        <v>0.73</v>
      </c>
      <c r="H12" s="2">
        <v>0.84</v>
      </c>
      <c r="I12" s="7">
        <v>0.97</v>
      </c>
      <c r="J12" s="2">
        <v>1.1200000000000001</v>
      </c>
      <c r="L12" s="6">
        <f t="shared" si="11"/>
        <v>0.13999999999999999</v>
      </c>
      <c r="M12" s="1">
        <f t="shared" si="1"/>
        <v>0.40267444880458925</v>
      </c>
      <c r="N12" s="2">
        <f t="shared" si="1"/>
        <v>0.46522693813343352</v>
      </c>
      <c r="O12" s="2">
        <f t="shared" si="1"/>
        <v>0.54078670259188755</v>
      </c>
      <c r="P12" s="2">
        <f t="shared" si="1"/>
        <v>0.62935374217985895</v>
      </c>
      <c r="Q12" s="2">
        <f t="shared" si="1"/>
        <v>0.73092805689748275</v>
      </c>
      <c r="R12" s="2">
        <f t="shared" si="1"/>
        <v>0.84550964674467366</v>
      </c>
      <c r="S12" s="2">
        <f t="shared" si="1"/>
        <v>0.97309851172143169</v>
      </c>
      <c r="T12" s="2">
        <f t="shared" si="1"/>
        <v>1.1136946518278279</v>
      </c>
      <c r="V12" s="6">
        <f t="shared" si="12"/>
        <v>0.13999999999999999</v>
      </c>
      <c r="W12" s="17">
        <f t="shared" si="4"/>
        <v>2.9385062403544057E-3</v>
      </c>
      <c r="X12" s="17">
        <f t="shared" si="5"/>
        <v>-5.2443225147685742E-3</v>
      </c>
      <c r="Y12" s="17">
        <f t="shared" si="6"/>
        <v>8.6437641715093601E-4</v>
      </c>
      <c r="Z12" s="17">
        <f t="shared" si="7"/>
        <v>-7.1006505493904437E-4</v>
      </c>
      <c r="AA12" s="17">
        <f t="shared" si="8"/>
        <v>1.0196871145850619E-3</v>
      </c>
      <c r="AB12" s="17">
        <f t="shared" si="9"/>
        <v>6.053632925629571E-3</v>
      </c>
      <c r="AC12" s="17">
        <f t="shared" si="10"/>
        <v>3.4044383327191171E-3</v>
      </c>
      <c r="AD12" s="17">
        <f t="shared" si="13"/>
        <v>-6.9278966640683526E-3</v>
      </c>
    </row>
    <row r="13" spans="2:30" x14ac:dyDescent="0.3">
      <c r="B13" s="6">
        <f t="shared" si="3"/>
        <v>0.15</v>
      </c>
      <c r="C13" s="1">
        <v>0.37</v>
      </c>
      <c r="D13" s="2">
        <v>0.43</v>
      </c>
      <c r="E13" s="2">
        <v>0.5</v>
      </c>
      <c r="F13" s="2">
        <v>0.57999999999999996</v>
      </c>
      <c r="G13" s="2">
        <v>0.68</v>
      </c>
      <c r="H13" s="2">
        <v>0.78</v>
      </c>
      <c r="I13" s="2">
        <v>0.9</v>
      </c>
      <c r="J13" s="2">
        <v>1.04</v>
      </c>
      <c r="L13" s="6">
        <f t="shared" si="11"/>
        <v>0.15</v>
      </c>
      <c r="M13" s="1">
        <f t="shared" si="1"/>
        <v>0.36661447406665104</v>
      </c>
      <c r="N13" s="2">
        <f t="shared" si="1"/>
        <v>0.42885617695971234</v>
      </c>
      <c r="O13" s="2">
        <f t="shared" si="1"/>
        <v>0.50232539307759794</v>
      </c>
      <c r="P13" s="2">
        <f t="shared" si="1"/>
        <v>0.58702212242033625</v>
      </c>
      <c r="Q13" s="2">
        <f t="shared" si="1"/>
        <v>0.68294636498785621</v>
      </c>
      <c r="R13" s="2">
        <f t="shared" si="1"/>
        <v>0.79009812078025732</v>
      </c>
      <c r="S13" s="2">
        <f t="shared" si="1"/>
        <v>0.90847738979748272</v>
      </c>
      <c r="T13" s="2">
        <f t="shared" si="1"/>
        <v>1.0380841720395324</v>
      </c>
      <c r="V13" s="6">
        <f t="shared" si="12"/>
        <v>0.15</v>
      </c>
      <c r="W13" s="17">
        <f t="shared" si="4"/>
        <v>-3.7197904349324695E-3</v>
      </c>
      <c r="X13" s="17">
        <f t="shared" si="5"/>
        <v>-1.2567565832551631E-3</v>
      </c>
      <c r="Y13" s="17">
        <f t="shared" si="6"/>
        <v>2.554987053060453E-3</v>
      </c>
      <c r="Z13" s="17">
        <f t="shared" si="7"/>
        <v>7.7154404740456678E-3</v>
      </c>
      <c r="AA13" s="17">
        <f t="shared" si="8"/>
        <v>3.2372696341468627E-3</v>
      </c>
      <c r="AB13" s="17">
        <f t="shared" si="9"/>
        <v>1.1095142624424311E-2</v>
      </c>
      <c r="AC13" s="17">
        <f t="shared" si="10"/>
        <v>9.3143913538647032E-3</v>
      </c>
      <c r="AD13" s="17">
        <f t="shared" si="13"/>
        <v>-2.1049841775319616E-3</v>
      </c>
    </row>
    <row r="15" spans="2:30" ht="15" thickBot="1" x14ac:dyDescent="0.35">
      <c r="L15" s="23" t="s">
        <v>27</v>
      </c>
      <c r="M15" s="23"/>
      <c r="O15" s="23" t="s">
        <v>32</v>
      </c>
      <c r="P15" s="23"/>
    </row>
    <row r="16" spans="2:30" ht="16.2" thickTop="1" x14ac:dyDescent="0.3">
      <c r="L16" s="15" t="s">
        <v>17</v>
      </c>
      <c r="M16" s="21">
        <v>83.237022495061495</v>
      </c>
      <c r="O16" s="15" t="s">
        <v>29</v>
      </c>
      <c r="P16" s="5">
        <f>24+273.15</f>
        <v>297.14999999999998</v>
      </c>
    </row>
    <row r="17" spans="12:16" ht="16.2" thickBot="1" x14ac:dyDescent="0.35">
      <c r="L17" s="10" t="s">
        <v>18</v>
      </c>
      <c r="M17" s="22">
        <v>-337.11752070444498</v>
      </c>
      <c r="O17" s="18" t="s">
        <v>30</v>
      </c>
      <c r="P17" s="3">
        <v>0.1</v>
      </c>
    </row>
    <row r="18" spans="12:16" ht="15" thickTop="1" x14ac:dyDescent="0.3">
      <c r="L18" s="10" t="s">
        <v>19</v>
      </c>
      <c r="M18" s="22">
        <v>-0.62552004278990603</v>
      </c>
      <c r="O18" s="19" t="s">
        <v>31</v>
      </c>
      <c r="P18" s="20">
        <f>$M$16+$M$17*$P17+$M$18*P$16+$M$19*$P17*$P17+$M$20*$P17*P$16+$M$21*P$16*P$16+$M$22*$P17*$P17*P$16+$M$23*$P17*P$16*P$16</f>
        <v>0.98049500181868865</v>
      </c>
    </row>
    <row r="19" spans="12:16" x14ac:dyDescent="0.3">
      <c r="L19" s="10" t="s">
        <v>20</v>
      </c>
      <c r="M19" s="22">
        <v>-379.96406990969899</v>
      </c>
    </row>
    <row r="20" spans="12:16" x14ac:dyDescent="0.3">
      <c r="L20" s="10" t="s">
        <v>21</v>
      </c>
      <c r="M20" s="22">
        <v>2.7429047087477798</v>
      </c>
    </row>
    <row r="21" spans="12:16" x14ac:dyDescent="0.3">
      <c r="L21" s="10" t="s">
        <v>22</v>
      </c>
      <c r="M21" s="22">
        <v>1.18512318113062E-3</v>
      </c>
    </row>
    <row r="22" spans="12:16" x14ac:dyDescent="0.3">
      <c r="L22" s="10" t="s">
        <v>23</v>
      </c>
      <c r="M22" s="22">
        <v>1.3756828489017401</v>
      </c>
    </row>
    <row r="23" spans="12:16" x14ac:dyDescent="0.3">
      <c r="L23" s="10" t="s">
        <v>24</v>
      </c>
      <c r="M23" s="22">
        <v>-5.5617559523639601E-3</v>
      </c>
    </row>
  </sheetData>
  <mergeCells count="8">
    <mergeCell ref="V2:AD2"/>
    <mergeCell ref="V3:V4"/>
    <mergeCell ref="O15:P15"/>
    <mergeCell ref="B3:B4"/>
    <mergeCell ref="L3:L4"/>
    <mergeCell ref="B2:J2"/>
    <mergeCell ref="L2:T2"/>
    <mergeCell ref="L15:M15"/>
  </mergeCells>
  <conditionalFormatting sqref="W5:AD13">
    <cfRule type="colorScale" priority="1">
      <colorScale>
        <cfvo type="min"/>
        <cfvo type="num" val="0"/>
        <cfvo type="max"/>
        <color rgb="FFFFC000"/>
        <color theme="0"/>
        <color rgb="FFFFC0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Schaer</dc:creator>
  <cp:lastModifiedBy>Grayson Schaer</cp:lastModifiedBy>
  <dcterms:created xsi:type="dcterms:W3CDTF">2022-07-01T03:06:00Z</dcterms:created>
  <dcterms:modified xsi:type="dcterms:W3CDTF">2022-07-03T23:14:37Z</dcterms:modified>
</cp:coreProperties>
</file>