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lkosc\OneDrive - TuS Riegelsberg\Studium\SS17\Tutor Infosys\worktime Report\"/>
    </mc:Choice>
  </mc:AlternateContent>
  <bookViews>
    <workbookView xWindow="8925" yWindow="135" windowWidth="28605" windowHeight="18240"/>
  </bookViews>
  <sheets>
    <sheet name="automated (fill with excel)" sheetId="2" r:id="rId1"/>
    <sheet name="manual (print and fill)" sheetId="6" r:id="rId2"/>
    <sheet name="Salary and max. allowed" sheetId="8" r:id="rId3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8" l="1"/>
  <c r="E12" i="2"/>
  <c r="F12" i="2"/>
  <c r="H12" i="2"/>
  <c r="U8" i="8"/>
  <c r="E14" i="2"/>
  <c r="F14" i="2"/>
  <c r="H14" i="2"/>
  <c r="M8" i="8"/>
  <c r="E13" i="2"/>
  <c r="F13" i="2"/>
  <c r="H13" i="2"/>
  <c r="H50" i="2"/>
  <c r="F50" i="2"/>
  <c r="G8" i="2"/>
  <c r="I8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E19" i="2"/>
  <c r="E50" i="2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T13" i="8"/>
  <c r="T12" i="8"/>
  <c r="T11" i="8"/>
  <c r="T10" i="8"/>
  <c r="T9" i="8"/>
  <c r="U13" i="8"/>
  <c r="W13" i="8"/>
  <c r="Y13" i="8"/>
  <c r="U12" i="8"/>
  <c r="W12" i="8"/>
  <c r="Y12" i="8"/>
  <c r="U11" i="8"/>
  <c r="W11" i="8"/>
  <c r="Y11" i="8"/>
  <c r="U10" i="8"/>
  <c r="W10" i="8"/>
  <c r="Y10" i="8"/>
  <c r="U9" i="8"/>
  <c r="W9" i="8"/>
  <c r="Y9" i="8"/>
  <c r="W8" i="8"/>
  <c r="Y8" i="8"/>
  <c r="L16" i="8"/>
  <c r="L15" i="8"/>
  <c r="L14" i="8"/>
  <c r="L13" i="8"/>
  <c r="L12" i="8"/>
  <c r="L11" i="8"/>
  <c r="L10" i="8"/>
  <c r="L9" i="8"/>
  <c r="M16" i="8"/>
  <c r="O16" i="8"/>
  <c r="Q16" i="8"/>
  <c r="M15" i="8"/>
  <c r="O15" i="8"/>
  <c r="Q15" i="8"/>
  <c r="M14" i="8"/>
  <c r="O14" i="8"/>
  <c r="Q14" i="8"/>
  <c r="M13" i="8"/>
  <c r="O13" i="8"/>
  <c r="Q13" i="8"/>
  <c r="M12" i="8"/>
  <c r="O12" i="8"/>
  <c r="Q12" i="8"/>
  <c r="M11" i="8"/>
  <c r="O11" i="8"/>
  <c r="Q11" i="8"/>
  <c r="M10" i="8"/>
  <c r="O10" i="8"/>
  <c r="Q10" i="8"/>
  <c r="M9" i="8"/>
  <c r="O9" i="8"/>
  <c r="Q9" i="8"/>
  <c r="O8" i="8"/>
  <c r="Q8" i="8"/>
  <c r="L38" i="8"/>
  <c r="N38" i="8"/>
  <c r="L39" i="8"/>
  <c r="N39" i="8"/>
  <c r="L40" i="8"/>
  <c r="N40" i="8"/>
  <c r="L41" i="8"/>
  <c r="N41" i="8"/>
  <c r="L42" i="8"/>
  <c r="N42" i="8"/>
  <c r="L43" i="8"/>
  <c r="N43" i="8"/>
  <c r="C38" i="8"/>
  <c r="E38" i="8"/>
  <c r="C39" i="8"/>
  <c r="E39" i="8"/>
  <c r="C40" i="8"/>
  <c r="E40" i="8"/>
  <c r="C41" i="8"/>
  <c r="E41" i="8"/>
  <c r="C42" i="8"/>
  <c r="E42" i="8"/>
  <c r="C43" i="8"/>
  <c r="E43" i="8"/>
  <c r="C9" i="8"/>
  <c r="D9" i="8"/>
  <c r="F9" i="8"/>
  <c r="H9" i="8"/>
  <c r="C10" i="8"/>
  <c r="D10" i="8"/>
  <c r="F10" i="8"/>
  <c r="H10" i="8"/>
  <c r="C11" i="8"/>
  <c r="D11" i="8"/>
  <c r="F11" i="8"/>
  <c r="H11" i="8"/>
  <c r="C12" i="8"/>
  <c r="D12" i="8"/>
  <c r="F12" i="8"/>
  <c r="H12" i="8"/>
  <c r="C13" i="8"/>
  <c r="D13" i="8"/>
  <c r="F13" i="8"/>
  <c r="H13" i="8"/>
  <c r="C14" i="8"/>
  <c r="D14" i="8"/>
  <c r="F14" i="8"/>
  <c r="H14" i="8"/>
  <c r="C15" i="8"/>
  <c r="D15" i="8"/>
  <c r="F15" i="8"/>
  <c r="H15" i="8"/>
  <c r="C16" i="8"/>
  <c r="D16" i="8"/>
  <c r="F16" i="8"/>
  <c r="H16" i="8"/>
  <c r="C17" i="8"/>
  <c r="D17" i="8"/>
  <c r="F17" i="8"/>
  <c r="H17" i="8"/>
  <c r="F8" i="8"/>
  <c r="H8" i="8"/>
  <c r="L29" i="8"/>
  <c r="N29" i="8"/>
  <c r="L30" i="8"/>
  <c r="N30" i="8"/>
  <c r="L31" i="8"/>
  <c r="N31" i="8"/>
  <c r="L32" i="8"/>
  <c r="N32" i="8"/>
  <c r="L33" i="8"/>
  <c r="N33" i="8"/>
  <c r="L34" i="8"/>
  <c r="N34" i="8"/>
  <c r="L35" i="8"/>
  <c r="N35" i="8"/>
  <c r="L36" i="8"/>
  <c r="N36" i="8"/>
  <c r="L37" i="8"/>
  <c r="N37" i="8"/>
  <c r="L28" i="8"/>
  <c r="N28" i="8"/>
  <c r="C29" i="8"/>
  <c r="E29" i="8"/>
  <c r="C30" i="8"/>
  <c r="E30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28" i="8"/>
  <c r="E28" i="8"/>
</calcChain>
</file>

<file path=xl/sharedStrings.xml><?xml version="1.0" encoding="utf-8"?>
<sst xmlns="http://schemas.openxmlformats.org/spreadsheetml/2006/main" count="216" uniqueCount="88">
  <si>
    <t>Weekly work hours as in contract:</t>
  </si>
  <si>
    <t>depend on student status</t>
  </si>
  <si>
    <t>Month, Year:</t>
  </si>
  <si>
    <t>Signature Head of the Institute / Supervisor</t>
  </si>
  <si>
    <t>(Fill in weekly work hours as defined in contract and student status)</t>
  </si>
  <si>
    <t>Sum:</t>
  </si>
  <si>
    <t>!!!</t>
  </si>
  <si>
    <t>max. allowed</t>
  </si>
  <si>
    <t>(automatically calculated)</t>
  </si>
  <si>
    <t>HiWis who need to report their working hours</t>
  </si>
  <si>
    <t>EUR/h</t>
  </si>
  <si>
    <t>Tag</t>
  </si>
  <si>
    <t>Beginn</t>
  </si>
  <si>
    <t>Pause</t>
  </si>
  <si>
    <t>Ende</t>
  </si>
  <si>
    <t>Dauer</t>
  </si>
  <si>
    <t>Bemerkungen</t>
  </si>
  <si>
    <t>(Uhrzeit)</t>
  </si>
  <si>
    <t>(Dauer)</t>
  </si>
  <si>
    <t>(Summe)</t>
  </si>
  <si>
    <t>Day</t>
  </si>
  <si>
    <t>Start</t>
  </si>
  <si>
    <t>End</t>
  </si>
  <si>
    <t>Duration</t>
  </si>
  <si>
    <t>Break</t>
  </si>
  <si>
    <t>30 min</t>
  </si>
  <si>
    <t>Name:</t>
  </si>
  <si>
    <t>SWS</t>
  </si>
  <si>
    <t>h/mon</t>
  </si>
  <si>
    <t>Remarks</t>
  </si>
  <si>
    <t>Year:</t>
  </si>
  <si>
    <t>Month:</t>
  </si>
  <si>
    <t>Report of work time</t>
  </si>
  <si>
    <t>Weekly work hours as defined in contract:</t>
  </si>
  <si>
    <t>Average work hours per month:</t>
  </si>
  <si>
    <t>(to be filled out by administrative assistant)</t>
  </si>
  <si>
    <t>Sum</t>
  </si>
  <si>
    <t>(hh:mm)</t>
  </si>
  <si>
    <t>month with 28/29 days:</t>
  </si>
  <si>
    <t>Feb</t>
  </si>
  <si>
    <t>months with 30 days:</t>
  </si>
  <si>
    <t>Apr, Jun, Sept, Nov</t>
  </si>
  <si>
    <t>months wiith 31 days:</t>
  </si>
  <si>
    <t>Jan, Mar, May, Jul, Aug, Oct, Dec</t>
  </si>
  <si>
    <t>Signature Student</t>
  </si>
  <si>
    <t>Signature Head of the Institute</t>
  </si>
  <si>
    <t>Status</t>
  </si>
  <si>
    <t>no degree</t>
  </si>
  <si>
    <t>Master degree</t>
  </si>
  <si>
    <t>Student has:</t>
  </si>
  <si>
    <r>
      <t>Bachelor</t>
    </r>
    <r>
      <rPr>
        <sz val="12"/>
        <rFont val="Arial"/>
      </rPr>
      <t xml:space="preserve"> degree</t>
    </r>
  </si>
  <si>
    <t>fill in 800    excel will convert it to 8:30</t>
  </si>
  <si>
    <t>fill in 1230  excel will convert it to 12:30</t>
  </si>
  <si>
    <t>fill in 30      excel will convert it to 0:30</t>
  </si>
  <si>
    <t>Examples how to fill in the time:</t>
  </si>
  <si>
    <t>Maximum allowed work hours per month</t>
  </si>
  <si>
    <t>h</t>
  </si>
  <si>
    <t>min</t>
  </si>
  <si>
    <t>C</t>
  </si>
  <si>
    <t>B</t>
  </si>
  <si>
    <t>A</t>
  </si>
  <si>
    <t>(= hand in monthly timesheets which need to be signed by theHiWi, the supervisor &amp; the administration)</t>
  </si>
  <si>
    <t xml:space="preserve">weekly work-hours as defined per contract </t>
  </si>
  <si>
    <t>Salary</t>
  </si>
  <si>
    <t>maximum hrs which are allowed to be reported in the monthly timesheet in total</t>
  </si>
  <si>
    <t>weekly work-hours as defined per contract</t>
  </si>
  <si>
    <t xml:space="preserve">above 10 hr contract: </t>
  </si>
  <si>
    <t xml:space="preserve">above 9 hr contract: </t>
  </si>
  <si>
    <t xml:space="preserve">above 6 hr contract: </t>
  </si>
  <si>
    <t>Mindestlohn:</t>
  </si>
  <si>
    <t>without vacation</t>
  </si>
  <si>
    <t>Work hours in contract</t>
  </si>
  <si>
    <r>
      <t>HiWi C</t>
    </r>
    <r>
      <rPr>
        <sz val="14"/>
        <rFont val="Arial"/>
        <family val="2"/>
      </rPr>
      <t xml:space="preserve"> (undergraduate)</t>
    </r>
  </si>
  <si>
    <r>
      <t xml:space="preserve">HiWi B </t>
    </r>
    <r>
      <rPr>
        <sz val="14"/>
        <rFont val="Arial"/>
        <family val="2"/>
      </rPr>
      <t>(with Bachelor's degree)</t>
    </r>
  </si>
  <si>
    <r>
      <t>HiWi A</t>
    </r>
    <r>
      <rPr>
        <sz val="14"/>
        <rFont val="Arial"/>
        <family val="2"/>
      </rPr>
      <t xml:space="preserve"> (with Master's degree)</t>
    </r>
  </si>
  <si>
    <t>hh</t>
  </si>
  <si>
    <t>:</t>
  </si>
  <si>
    <t>mm</t>
  </si>
  <si>
    <r>
      <t xml:space="preserve">no report required, </t>
    </r>
    <r>
      <rPr>
        <b/>
        <sz val="12"/>
        <rFont val="Arial"/>
        <family val="2"/>
      </rPr>
      <t>if the contract lasts longer than 3 months</t>
    </r>
    <r>
      <rPr>
        <sz val="12"/>
        <rFont val="Arial"/>
      </rPr>
      <t>, otherwise: report is required</t>
    </r>
  </si>
  <si>
    <r>
      <t xml:space="preserve">no report required, </t>
    </r>
    <r>
      <rPr>
        <b/>
        <sz val="12"/>
        <rFont val="Arial"/>
        <family val="2"/>
      </rPr>
      <t>if the contract lasts longer than 3 months</t>
    </r>
    <r>
      <rPr>
        <sz val="12"/>
        <rFont val="Arial"/>
      </rPr>
      <t>, otherwise: report is needed too</t>
    </r>
  </si>
  <si>
    <t>Average work hours per month</t>
  </si>
  <si>
    <t>Average work time per month</t>
  </si>
  <si>
    <t>as defined in contract</t>
  </si>
  <si>
    <t>including vacation</t>
  </si>
  <si>
    <t>BSc</t>
  </si>
  <si>
    <t>MSc</t>
  </si>
  <si>
    <t>Student status A/B/C</t>
  </si>
  <si>
    <t>Koschorke 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</si>
</sst>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#&quot;:&quot;##"/>
    <numFmt numFmtId="165" formatCode="h:mm;@"/>
    <numFmt numFmtId="166" formatCode="[$-407]d/\ mmm/\ yy;@"/>
    <numFmt numFmtId="167" formatCode="[h]:mm"/>
    <numFmt numFmtId="168" formatCode="[h]:mm:ss;@"/>
    <numFmt numFmtId="169" formatCode="0.0"/>
    <numFmt numFmtId="170" formatCode="hh:mm;"/>
    <numFmt numFmtId="171" formatCode="#,##0\ &quot;€&quot;"/>
  </numFmts>
  <fonts count="30" x14ac:knownFonts="1">
    <font>
      <sz val="10"/>
      <name val="Arial"/>
    </font>
    <font>
      <sz val="11"/>
      <name val="Arial"/>
      <family val="2"/>
    </font>
    <font>
      <sz val="12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</font>
    <font>
      <sz val="12"/>
      <color rgb="FFC0000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b/>
      <sz val="10"/>
      <color theme="6" tint="-0.249977111117893"/>
      <name val="Arial"/>
      <family val="2"/>
    </font>
    <font>
      <b/>
      <i/>
      <sz val="10"/>
      <color theme="6" tint="-0.249977111117893"/>
      <name val="Arial"/>
      <family val="2"/>
    </font>
    <font>
      <b/>
      <sz val="12"/>
      <color theme="6" tint="-0.249977111117893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sz val="8"/>
      <name val="Verdana"/>
    </font>
    <font>
      <b/>
      <sz val="11"/>
      <color indexed="1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4" fillId="2" borderId="9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64" fontId="5" fillId="3" borderId="4" xfId="0" applyNumberFormat="1" applyFont="1" applyFill="1" applyBorder="1" applyAlignment="1" applyProtection="1">
      <alignment horizontal="center" vertical="center"/>
      <protection locked="0"/>
    </xf>
    <xf numFmtId="165" fontId="4" fillId="3" borderId="4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67" fontId="7" fillId="3" borderId="13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4" xfId="0" applyFont="1" applyBorder="1"/>
    <xf numFmtId="0" fontId="3" fillId="0" borderId="0" xfId="0" applyFont="1" applyAlignment="1">
      <alignment horizontal="right"/>
    </xf>
    <xf numFmtId="20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/>
    <xf numFmtId="0" fontId="3" fillId="0" borderId="8" xfId="0" applyFont="1" applyBorder="1"/>
    <xf numFmtId="0" fontId="9" fillId="0" borderId="0" xfId="0" applyFont="1"/>
    <xf numFmtId="0" fontId="9" fillId="0" borderId="4" xfId="0" applyFont="1" applyBorder="1"/>
    <xf numFmtId="165" fontId="1" fillId="3" borderId="11" xfId="0" applyNumberFormat="1" applyFont="1" applyFill="1" applyBorder="1" applyAlignment="1" applyProtection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165" fontId="3" fillId="0" borderId="0" xfId="0" applyNumberFormat="1" applyFont="1" applyAlignment="1">
      <alignment horizontal="center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2" fontId="5" fillId="3" borderId="5" xfId="0" applyNumberFormat="1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Alignment="1">
      <alignment horizontal="center"/>
    </xf>
    <xf numFmtId="0" fontId="9" fillId="0" borderId="12" xfId="0" applyFont="1" applyBorder="1"/>
    <xf numFmtId="168" fontId="1" fillId="3" borderId="5" xfId="0" applyNumberFormat="1" applyFont="1" applyFill="1" applyBorder="1" applyAlignment="1" applyProtection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8" fontId="1" fillId="3" borderId="0" xfId="0" applyNumberFormat="1" applyFont="1" applyFill="1" applyBorder="1" applyAlignment="1" applyProtection="1">
      <alignment horizontal="right" vertical="center"/>
    </xf>
    <xf numFmtId="0" fontId="9" fillId="0" borderId="0" xfId="0" applyFont="1" applyBorder="1"/>
    <xf numFmtId="168" fontId="1" fillId="3" borderId="4" xfId="0" applyNumberFormat="1" applyFont="1" applyFill="1" applyBorder="1" applyAlignment="1" applyProtection="1">
      <alignment horizontal="right" vertical="center"/>
    </xf>
    <xf numFmtId="0" fontId="2" fillId="0" borderId="8" xfId="0" applyFont="1" applyBorder="1"/>
    <xf numFmtId="0" fontId="3" fillId="0" borderId="11" xfId="0" applyFont="1" applyBorder="1"/>
    <xf numFmtId="0" fontId="0" fillId="0" borderId="5" xfId="0" applyFont="1" applyBorder="1"/>
    <xf numFmtId="0" fontId="8" fillId="0" borderId="0" xfId="0" applyFont="1"/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1" fillId="3" borderId="5" xfId="0" applyNumberFormat="1" applyFont="1" applyFill="1" applyBorder="1" applyAlignment="1" applyProtection="1">
      <alignment horizontal="right" vertical="center"/>
    </xf>
    <xf numFmtId="1" fontId="1" fillId="0" borderId="0" xfId="0" applyNumberFormat="1" applyFont="1"/>
    <xf numFmtId="169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 applyBorder="1"/>
    <xf numFmtId="0" fontId="0" fillId="0" borderId="0" xfId="0" applyBorder="1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 applyBorder="1"/>
    <xf numFmtId="0" fontId="18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4" fontId="9" fillId="0" borderId="0" xfId="0" applyNumberFormat="1" applyFont="1" applyBorder="1"/>
    <xf numFmtId="0" fontId="0" fillId="0" borderId="0" xfId="0" applyFont="1" applyAlignment="1">
      <alignment horizontal="center" vertical="center" wrapText="1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6" fillId="0" borderId="0" xfId="0" applyFont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wrapText="1"/>
    </xf>
    <xf numFmtId="1" fontId="1" fillId="0" borderId="6" xfId="0" applyNumberFormat="1" applyFont="1" applyBorder="1"/>
    <xf numFmtId="169" fontId="1" fillId="0" borderId="8" xfId="0" applyNumberFormat="1" applyFont="1" applyBorder="1"/>
    <xf numFmtId="0" fontId="3" fillId="0" borderId="0" xfId="0" applyFont="1" applyBorder="1"/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4" fontId="1" fillId="0" borderId="0" xfId="0" applyNumberFormat="1" applyFont="1" applyBorder="1"/>
    <xf numFmtId="2" fontId="1" fillId="0" borderId="0" xfId="0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2" fontId="3" fillId="0" borderId="0" xfId="0" applyNumberFormat="1" applyFont="1"/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9" fillId="0" borderId="0" xfId="0" applyFont="1" applyBorder="1" applyAlignment="1">
      <alignment horizontal="center"/>
    </xf>
    <xf numFmtId="0" fontId="23" fillId="0" borderId="0" xfId="0" applyFont="1" applyBorder="1"/>
    <xf numFmtId="169" fontId="1" fillId="0" borderId="0" xfId="0" applyNumberFormat="1" applyFont="1" applyBorder="1"/>
    <xf numFmtId="0" fontId="3" fillId="0" borderId="3" xfId="0" applyFont="1" applyBorder="1"/>
    <xf numFmtId="0" fontId="26" fillId="0" borderId="0" xfId="0" applyFont="1"/>
    <xf numFmtId="165" fontId="3" fillId="3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1" fontId="26" fillId="0" borderId="6" xfId="0" applyNumberFormat="1" applyFont="1" applyBorder="1" applyAlignment="1">
      <alignment horizontal="right" vertical="center" wrapText="1"/>
    </xf>
    <xf numFmtId="2" fontId="26" fillId="0" borderId="6" xfId="0" applyNumberFormat="1" applyFont="1" applyBorder="1" applyAlignment="1">
      <alignment horizontal="center" vertical="center" wrapText="1"/>
    </xf>
    <xf numFmtId="1" fontId="26" fillId="0" borderId="8" xfId="0" applyNumberFormat="1" applyFont="1" applyBorder="1" applyAlignment="1">
      <alignment horizontal="left" vertical="center" wrapText="1"/>
    </xf>
    <xf numFmtId="168" fontId="3" fillId="3" borderId="5" xfId="0" applyNumberFormat="1" applyFont="1" applyFill="1" applyBorder="1" applyAlignment="1" applyProtection="1">
      <alignment horizontal="center" vertical="center"/>
    </xf>
    <xf numFmtId="0" fontId="27" fillId="0" borderId="0" xfId="0" applyFont="1"/>
    <xf numFmtId="2" fontId="9" fillId="6" borderId="4" xfId="0" applyNumberFormat="1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4" fontId="1" fillId="6" borderId="4" xfId="0" applyNumberFormat="1" applyFont="1" applyFill="1" applyBorder="1" applyAlignment="1">
      <alignment horizontal="center" vertical="center" wrapText="1"/>
    </xf>
    <xf numFmtId="4" fontId="1" fillId="6" borderId="5" xfId="0" applyNumberFormat="1" applyFont="1" applyFill="1" applyBorder="1" applyAlignment="1">
      <alignment horizontal="center" vertical="center" wrapText="1"/>
    </xf>
    <xf numFmtId="4" fontId="1" fillId="6" borderId="8" xfId="0" applyNumberFormat="1" applyFont="1" applyFill="1" applyBorder="1" applyAlignment="1">
      <alignment horizontal="center" vertical="center" wrapText="1"/>
    </xf>
    <xf numFmtId="4" fontId="1" fillId="6" borderId="5" xfId="0" applyNumberFormat="1" applyFont="1" applyFill="1" applyBorder="1" applyAlignment="1">
      <alignment horizontal="right" vertical="center" wrapText="1"/>
    </xf>
    <xf numFmtId="4" fontId="1" fillId="6" borderId="6" xfId="0" applyNumberFormat="1" applyFont="1" applyFill="1" applyBorder="1" applyAlignment="1">
      <alignment horizontal="center" vertical="center" wrapText="1"/>
    </xf>
    <xf numFmtId="4" fontId="1" fillId="6" borderId="8" xfId="0" applyNumberFormat="1" applyFont="1" applyFill="1" applyBorder="1" applyAlignment="1">
      <alignment horizontal="left" vertical="center" wrapText="1"/>
    </xf>
    <xf numFmtId="1" fontId="7" fillId="6" borderId="4" xfId="0" applyNumberFormat="1" applyFont="1" applyFill="1" applyBorder="1" applyAlignment="1">
      <alignment horizontal="center"/>
    </xf>
    <xf numFmtId="171" fontId="1" fillId="6" borderId="4" xfId="0" applyNumberFormat="1" applyFont="1" applyFill="1" applyBorder="1"/>
    <xf numFmtId="2" fontId="1" fillId="6" borderId="5" xfId="0" applyNumberFormat="1" applyFont="1" applyFill="1" applyBorder="1" applyAlignment="1">
      <alignment horizontal="center"/>
    </xf>
    <xf numFmtId="169" fontId="1" fillId="6" borderId="8" xfId="0" applyNumberFormat="1" applyFont="1" applyFill="1" applyBorder="1"/>
    <xf numFmtId="1" fontId="1" fillId="6" borderId="5" xfId="0" applyNumberFormat="1" applyFont="1" applyFill="1" applyBorder="1" applyAlignment="1">
      <alignment horizontal="right" vertical="center" wrapText="1"/>
    </xf>
    <xf numFmtId="1" fontId="1" fillId="6" borderId="6" xfId="0" applyNumberFormat="1" applyFont="1" applyFill="1" applyBorder="1" applyAlignment="1">
      <alignment horizontal="center" vertical="center" wrapText="1"/>
    </xf>
    <xf numFmtId="1" fontId="1" fillId="6" borderId="8" xfId="0" applyNumberFormat="1" applyFont="1" applyFill="1" applyBorder="1" applyAlignment="1">
      <alignment horizontal="left" vertical="center" wrapText="1"/>
    </xf>
    <xf numFmtId="2" fontId="9" fillId="6" borderId="1" xfId="0" applyNumberFormat="1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0" fontId="23" fillId="0" borderId="4" xfId="0" applyFont="1" applyBorder="1"/>
    <xf numFmtId="1" fontId="1" fillId="3" borderId="0" xfId="0" applyNumberFormat="1" applyFont="1" applyFill="1" applyBorder="1" applyAlignment="1" applyProtection="1">
      <alignment horizontal="right" vertical="center"/>
      <protection locked="0"/>
    </xf>
    <xf numFmtId="1" fontId="1" fillId="0" borderId="0" xfId="0" applyNumberFormat="1" applyFont="1" applyBorder="1" applyProtection="1">
      <protection locked="0"/>
    </xf>
    <xf numFmtId="0" fontId="20" fillId="3" borderId="11" xfId="0" applyNumberFormat="1" applyFont="1" applyFill="1" applyBorder="1" applyAlignment="1" applyProtection="1">
      <alignment horizontal="center" vertical="center"/>
      <protection locked="0"/>
    </xf>
    <xf numFmtId="0" fontId="20" fillId="3" borderId="10" xfId="0" applyNumberFormat="1" applyFont="1" applyFill="1" applyBorder="1" applyAlignment="1" applyProtection="1">
      <alignment horizontal="center" vertical="center"/>
      <protection locked="0"/>
    </xf>
    <xf numFmtId="0" fontId="25" fillId="3" borderId="11" xfId="0" applyFont="1" applyFill="1" applyBorder="1" applyAlignment="1" applyProtection="1">
      <alignment horizontal="center" vertical="center"/>
    </xf>
    <xf numFmtId="0" fontId="26" fillId="0" borderId="11" xfId="0" applyFont="1" applyBorder="1"/>
    <xf numFmtId="0" fontId="26" fillId="0" borderId="12" xfId="0" applyFont="1" applyBorder="1"/>
    <xf numFmtId="0" fontId="24" fillId="0" borderId="2" xfId="0" applyFont="1" applyBorder="1"/>
    <xf numFmtId="0" fontId="3" fillId="0" borderId="7" xfId="0" applyFont="1" applyBorder="1"/>
    <xf numFmtId="1" fontId="29" fillId="3" borderId="4" xfId="0" applyNumberFormat="1" applyFont="1" applyFill="1" applyBorder="1" applyAlignment="1" applyProtection="1">
      <alignment horizontal="right" vertical="center"/>
    </xf>
    <xf numFmtId="0" fontId="3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5" fillId="3" borderId="6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3" xfId="0" applyBorder="1" applyAlignment="1"/>
    <xf numFmtId="166" fontId="5" fillId="3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7" xfId="0" applyFont="1" applyFill="1" applyBorder="1" applyAlignment="1" applyProtection="1">
      <alignment vertical="center"/>
    </xf>
    <xf numFmtId="0" fontId="19" fillId="9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 wrapText="1"/>
    </xf>
    <xf numFmtId="4" fontId="9" fillId="8" borderId="4" xfId="0" applyNumberFormat="1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5" fillId="3" borderId="5" xfId="0" applyNumberFormat="1" applyFont="1" applyFill="1" applyBorder="1" applyAlignment="1" applyProtection="1">
      <alignment horizontal="center" vertical="center"/>
      <protection locked="0"/>
    </xf>
    <xf numFmtId="2" fontId="5" fillId="3" borderId="6" xfId="0" applyNumberFormat="1" applyFont="1" applyFill="1" applyBorder="1" applyAlignment="1" applyProtection="1">
      <alignment horizontal="center" vertical="center"/>
      <protection locked="0"/>
    </xf>
    <xf numFmtId="2" fontId="5" fillId="3" borderId="8" xfId="0" applyNumberFormat="1" applyFont="1" applyFill="1" applyBorder="1" applyAlignment="1" applyProtection="1">
      <alignment horizontal="center" vertical="center"/>
      <protection locked="0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5" sqref="D5"/>
    </sheetView>
  </sheetViews>
  <sheetFormatPr baseColWidth="10" defaultColWidth="10.85546875" defaultRowHeight="12.75" x14ac:dyDescent="0.2"/>
  <cols>
    <col min="1" max="1" width="7.28515625" style="1" customWidth="1"/>
    <col min="2" max="2" width="8.7109375" style="1" customWidth="1"/>
    <col min="3" max="3" width="7" style="1" customWidth="1"/>
    <col min="4" max="4" width="8" style="1" customWidth="1"/>
    <col min="5" max="5" width="10.42578125" style="1" customWidth="1"/>
    <col min="6" max="6" width="7.140625" style="1" customWidth="1"/>
    <col min="7" max="7" width="4.42578125" style="1" customWidth="1"/>
    <col min="8" max="8" width="5.140625" style="1" customWidth="1"/>
    <col min="9" max="9" width="3.42578125" style="1" customWidth="1"/>
    <col min="10" max="16384" width="10.85546875" style="1"/>
  </cols>
  <sheetData>
    <row r="1" spans="1:10" ht="20.25" x14ac:dyDescent="0.3">
      <c r="A1" s="110" t="s">
        <v>32</v>
      </c>
    </row>
    <row r="2" spans="1:10" ht="19.5" customHeight="1" x14ac:dyDescent="0.2">
      <c r="B2" s="96" t="s">
        <v>4</v>
      </c>
    </row>
    <row r="4" spans="1:10" s="17" customFormat="1" ht="21" customHeight="1" x14ac:dyDescent="0.2">
      <c r="B4" s="20" t="s">
        <v>26</v>
      </c>
      <c r="C4" s="166" t="s">
        <v>87</v>
      </c>
      <c r="D4" s="143"/>
      <c r="E4" s="143"/>
      <c r="F4" s="143"/>
      <c r="G4" s="143"/>
      <c r="H4" s="144"/>
    </row>
    <row r="5" spans="1:10" s="17" customFormat="1" ht="21" customHeight="1" x14ac:dyDescent="0.2">
      <c r="B5" s="20" t="s">
        <v>2</v>
      </c>
      <c r="C5" s="42"/>
      <c r="D5" s="167"/>
      <c r="E5" s="42">
        <v>2017</v>
      </c>
      <c r="F5" s="42"/>
      <c r="G5" s="42"/>
      <c r="H5" s="43"/>
    </row>
    <row r="6" spans="1:10" s="17" customFormat="1" ht="15" x14ac:dyDescent="0.2">
      <c r="C6" s="98"/>
      <c r="D6" s="98"/>
      <c r="E6" s="98"/>
      <c r="F6" s="98"/>
      <c r="G6" s="98"/>
      <c r="H6" s="98"/>
    </row>
    <row r="7" spans="1:10" s="17" customFormat="1" ht="15.75" x14ac:dyDescent="0.25">
      <c r="B7" s="97" t="s">
        <v>0</v>
      </c>
      <c r="C7" s="97"/>
      <c r="D7" s="97"/>
      <c r="E7" s="97"/>
      <c r="G7" s="131">
        <v>10</v>
      </c>
      <c r="H7" s="99" t="s">
        <v>27</v>
      </c>
      <c r="I7" s="36"/>
      <c r="J7" s="36"/>
    </row>
    <row r="8" spans="1:10" ht="15" x14ac:dyDescent="0.2">
      <c r="B8" s="17" t="s">
        <v>34</v>
      </c>
      <c r="G8" s="132">
        <f>ROUND(G7*(4.348-0.4)-0.5,0)</f>
        <v>39</v>
      </c>
      <c r="H8" s="36" t="s">
        <v>56</v>
      </c>
      <c r="I8" s="133">
        <f>(G7*(4.348-0.4)-G8)*60</f>
        <v>28.799999999999812</v>
      </c>
      <c r="J8" s="100" t="s">
        <v>57</v>
      </c>
    </row>
    <row r="9" spans="1:10" ht="15.75" x14ac:dyDescent="0.25">
      <c r="B9" s="97" t="s">
        <v>86</v>
      </c>
      <c r="C9" s="95"/>
      <c r="D9" s="95"/>
      <c r="E9" s="95"/>
      <c r="F9" s="95"/>
      <c r="G9" s="141" t="s">
        <v>58</v>
      </c>
      <c r="H9" s="36"/>
      <c r="I9" s="45"/>
      <c r="J9" s="46"/>
    </row>
    <row r="10" spans="1:10" x14ac:dyDescent="0.2">
      <c r="B10" s="1" t="s">
        <v>55</v>
      </c>
      <c r="G10" s="103"/>
      <c r="H10" s="74"/>
    </row>
    <row r="11" spans="1:10" x14ac:dyDescent="0.2">
      <c r="B11" s="104" t="s">
        <v>1</v>
      </c>
      <c r="F11" s="103" t="s">
        <v>75</v>
      </c>
      <c r="G11" s="105" t="s">
        <v>76</v>
      </c>
      <c r="H11" s="1" t="s">
        <v>77</v>
      </c>
    </row>
    <row r="12" spans="1:10" hidden="1" x14ac:dyDescent="0.2">
      <c r="B12" s="93" t="s">
        <v>58</v>
      </c>
      <c r="C12" s="142" t="s">
        <v>47</v>
      </c>
      <c r="D12" s="142"/>
      <c r="E12" s="94">
        <f>'Salary and max. allowed'!D8*G7</f>
        <v>48.642533936651589</v>
      </c>
      <c r="F12" s="106">
        <f>ROUND(E12-0.5,0)</f>
        <v>48</v>
      </c>
      <c r="G12" s="107" t="s">
        <v>76</v>
      </c>
      <c r="H12" s="108">
        <f>(E12-F12)*60</f>
        <v>38.552036199095312</v>
      </c>
      <c r="I12" s="92"/>
    </row>
    <row r="13" spans="1:10" hidden="1" x14ac:dyDescent="0.2">
      <c r="B13" s="109" t="s">
        <v>59</v>
      </c>
      <c r="C13" s="142" t="s">
        <v>84</v>
      </c>
      <c r="D13" s="142"/>
      <c r="E13" s="94">
        <f>'Salary and max. allowed'!M8*G7</f>
        <v>56.561085972850684</v>
      </c>
      <c r="F13" s="106">
        <f t="shared" ref="F13:F14" si="0">ROUND(E13-0.5,0)</f>
        <v>56</v>
      </c>
      <c r="G13" s="107" t="s">
        <v>76</v>
      </c>
      <c r="H13" s="108">
        <f t="shared" ref="H13:H14" si="1">(E13-F13)*60</f>
        <v>33.665158371041031</v>
      </c>
      <c r="I13" s="92"/>
    </row>
    <row r="14" spans="1:10" hidden="1" x14ac:dyDescent="0.2">
      <c r="B14" s="109" t="s">
        <v>60</v>
      </c>
      <c r="C14" s="142" t="s">
        <v>85</v>
      </c>
      <c r="D14" s="142"/>
      <c r="E14" s="94">
        <f>'Salary and max. allowed'!U8*G7</f>
        <v>76.92307692307692</v>
      </c>
      <c r="F14" s="106">
        <f t="shared" si="0"/>
        <v>76</v>
      </c>
      <c r="G14" s="107" t="s">
        <v>76</v>
      </c>
      <c r="H14" s="108">
        <f t="shared" si="1"/>
        <v>55.384615384615188</v>
      </c>
      <c r="I14" s="92"/>
    </row>
    <row r="16" spans="1:10" x14ac:dyDescent="0.2">
      <c r="A16" s="27" t="s">
        <v>20</v>
      </c>
      <c r="B16" s="27" t="s">
        <v>21</v>
      </c>
      <c r="C16" s="27" t="s">
        <v>24</v>
      </c>
      <c r="D16" s="27" t="s">
        <v>22</v>
      </c>
      <c r="E16" s="27" t="s">
        <v>23</v>
      </c>
      <c r="F16" s="152" t="s">
        <v>29</v>
      </c>
      <c r="G16" s="153"/>
      <c r="H16" s="153"/>
      <c r="I16" s="153"/>
      <c r="J16" s="153"/>
    </row>
    <row r="17" spans="1:10" x14ac:dyDescent="0.2">
      <c r="A17" s="9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146" t="s">
        <v>16</v>
      </c>
      <c r="G17" s="147"/>
      <c r="H17" s="147"/>
      <c r="I17" s="147"/>
      <c r="J17" s="148"/>
    </row>
    <row r="18" spans="1:10" x14ac:dyDescent="0.2">
      <c r="A18" s="10"/>
      <c r="B18" s="3" t="s">
        <v>17</v>
      </c>
      <c r="C18" s="3" t="s">
        <v>18</v>
      </c>
      <c r="D18" s="3" t="s">
        <v>17</v>
      </c>
      <c r="E18" s="3" t="s">
        <v>19</v>
      </c>
      <c r="F18" s="149"/>
      <c r="G18" s="150"/>
      <c r="H18" s="150"/>
      <c r="I18" s="150"/>
      <c r="J18" s="151"/>
    </row>
    <row r="19" spans="1:10" x14ac:dyDescent="0.2">
      <c r="A19" s="11">
        <v>1</v>
      </c>
      <c r="B19" s="4"/>
      <c r="C19" s="4"/>
      <c r="D19" s="4"/>
      <c r="E19" s="5">
        <f>MOD(VALUE(TEXT(D19,"00"":""00"))-VALUE(TEXT(C19,"00"":""00"))-VALUE(TEXT(B19,"00"":""00")),1)</f>
        <v>0</v>
      </c>
      <c r="F19" s="168"/>
      <c r="G19" s="169"/>
      <c r="H19" s="169"/>
      <c r="I19" s="169"/>
      <c r="J19" s="170"/>
    </row>
    <row r="20" spans="1:10" x14ac:dyDescent="0.2">
      <c r="A20" s="11">
        <f>A19+1</f>
        <v>2</v>
      </c>
      <c r="B20" s="4"/>
      <c r="C20" s="4"/>
      <c r="D20" s="4"/>
      <c r="E20" s="5">
        <f t="shared" ref="E20:E49" si="2">MOD(VALUE(TEXT(D20,"00"":""00"))-VALUE(TEXT(C20,"00"":""00"))-VALUE(TEXT(B20,"00"":""00")),1)</f>
        <v>0</v>
      </c>
      <c r="F20" s="168"/>
      <c r="G20" s="169"/>
      <c r="H20" s="169"/>
      <c r="I20" s="169"/>
      <c r="J20" s="170"/>
    </row>
    <row r="21" spans="1:10" x14ac:dyDescent="0.2">
      <c r="A21" s="11">
        <f t="shared" ref="A21:A49" si="3">A20+1</f>
        <v>3</v>
      </c>
      <c r="B21" s="4"/>
      <c r="C21" s="4"/>
      <c r="D21" s="4"/>
      <c r="E21" s="5">
        <f t="shared" si="2"/>
        <v>0</v>
      </c>
      <c r="F21" s="168"/>
      <c r="G21" s="169"/>
      <c r="H21" s="169"/>
      <c r="I21" s="169"/>
      <c r="J21" s="170"/>
    </row>
    <row r="22" spans="1:10" x14ac:dyDescent="0.2">
      <c r="A22" s="11">
        <f t="shared" si="3"/>
        <v>4</v>
      </c>
      <c r="B22" s="4"/>
      <c r="C22" s="4"/>
      <c r="D22" s="4"/>
      <c r="E22" s="5">
        <f t="shared" si="2"/>
        <v>0</v>
      </c>
      <c r="F22" s="168"/>
      <c r="G22" s="169"/>
      <c r="H22" s="169"/>
      <c r="I22" s="169"/>
      <c r="J22" s="170"/>
    </row>
    <row r="23" spans="1:10" x14ac:dyDescent="0.2">
      <c r="A23" s="11">
        <f t="shared" si="3"/>
        <v>5</v>
      </c>
      <c r="B23" s="4"/>
      <c r="C23" s="4"/>
      <c r="D23" s="4"/>
      <c r="E23" s="5">
        <f t="shared" si="2"/>
        <v>0</v>
      </c>
      <c r="F23" s="168"/>
      <c r="G23" s="169"/>
      <c r="H23" s="169"/>
      <c r="I23" s="169"/>
      <c r="J23" s="170"/>
    </row>
    <row r="24" spans="1:10" x14ac:dyDescent="0.2">
      <c r="A24" s="11">
        <f t="shared" si="3"/>
        <v>6</v>
      </c>
      <c r="B24" s="4"/>
      <c r="C24" s="4"/>
      <c r="D24" s="4"/>
      <c r="E24" s="5">
        <f t="shared" si="2"/>
        <v>0</v>
      </c>
      <c r="F24" s="168"/>
      <c r="G24" s="169"/>
      <c r="H24" s="169"/>
      <c r="I24" s="169"/>
      <c r="J24" s="170"/>
    </row>
    <row r="25" spans="1:10" x14ac:dyDescent="0.2">
      <c r="A25" s="11">
        <f t="shared" si="3"/>
        <v>7</v>
      </c>
      <c r="B25" s="4"/>
      <c r="C25" s="4"/>
      <c r="D25" s="4"/>
      <c r="E25" s="5">
        <f t="shared" si="2"/>
        <v>0</v>
      </c>
      <c r="F25" s="168"/>
      <c r="G25" s="169"/>
      <c r="H25" s="169"/>
      <c r="I25" s="169"/>
      <c r="J25" s="170"/>
    </row>
    <row r="26" spans="1:10" x14ac:dyDescent="0.2">
      <c r="A26" s="11">
        <f t="shared" si="3"/>
        <v>8</v>
      </c>
      <c r="B26" s="4"/>
      <c r="C26" s="4"/>
      <c r="D26" s="4"/>
      <c r="E26" s="5">
        <f t="shared" si="2"/>
        <v>0</v>
      </c>
      <c r="F26" s="168"/>
      <c r="G26" s="169"/>
      <c r="H26" s="169"/>
      <c r="I26" s="169"/>
      <c r="J26" s="170"/>
    </row>
    <row r="27" spans="1:10" x14ac:dyDescent="0.2">
      <c r="A27" s="11">
        <f t="shared" si="3"/>
        <v>9</v>
      </c>
      <c r="B27" s="4"/>
      <c r="C27" s="4"/>
      <c r="D27" s="4"/>
      <c r="E27" s="5">
        <f t="shared" si="2"/>
        <v>0</v>
      </c>
      <c r="F27" s="168"/>
      <c r="G27" s="169"/>
      <c r="H27" s="169"/>
      <c r="I27" s="169"/>
      <c r="J27" s="170"/>
    </row>
    <row r="28" spans="1:10" x14ac:dyDescent="0.2">
      <c r="A28" s="11">
        <f t="shared" si="3"/>
        <v>10</v>
      </c>
      <c r="B28" s="4"/>
      <c r="C28" s="4"/>
      <c r="D28" s="4"/>
      <c r="E28" s="5">
        <f t="shared" si="2"/>
        <v>0</v>
      </c>
      <c r="F28" s="168"/>
      <c r="G28" s="169"/>
      <c r="H28" s="169"/>
      <c r="I28" s="169"/>
      <c r="J28" s="170"/>
    </row>
    <row r="29" spans="1:10" x14ac:dyDescent="0.2">
      <c r="A29" s="11">
        <f t="shared" si="3"/>
        <v>11</v>
      </c>
      <c r="B29" s="4"/>
      <c r="C29" s="4"/>
      <c r="D29" s="4"/>
      <c r="E29" s="5">
        <f t="shared" si="2"/>
        <v>0</v>
      </c>
      <c r="F29" s="168"/>
      <c r="G29" s="169"/>
      <c r="H29" s="169"/>
      <c r="I29" s="169"/>
      <c r="J29" s="170"/>
    </row>
    <row r="30" spans="1:10" x14ac:dyDescent="0.2">
      <c r="A30" s="11">
        <f t="shared" si="3"/>
        <v>12</v>
      </c>
      <c r="B30" s="4"/>
      <c r="C30" s="4"/>
      <c r="D30" s="4"/>
      <c r="E30" s="5">
        <f t="shared" si="2"/>
        <v>0</v>
      </c>
      <c r="F30" s="168"/>
      <c r="G30" s="169"/>
      <c r="H30" s="169"/>
      <c r="I30" s="169"/>
      <c r="J30" s="170"/>
    </row>
    <row r="31" spans="1:10" x14ac:dyDescent="0.2">
      <c r="A31" s="11">
        <f t="shared" si="3"/>
        <v>13</v>
      </c>
      <c r="B31" s="4"/>
      <c r="C31" s="4"/>
      <c r="D31" s="4"/>
      <c r="E31" s="5">
        <f t="shared" si="2"/>
        <v>0</v>
      </c>
      <c r="F31" s="168"/>
      <c r="G31" s="169"/>
      <c r="H31" s="169"/>
      <c r="I31" s="169"/>
      <c r="J31" s="170"/>
    </row>
    <row r="32" spans="1:10" x14ac:dyDescent="0.2">
      <c r="A32" s="11">
        <f t="shared" si="3"/>
        <v>14</v>
      </c>
      <c r="B32" s="4"/>
      <c r="C32" s="4"/>
      <c r="D32" s="4"/>
      <c r="E32" s="5">
        <f t="shared" si="2"/>
        <v>0</v>
      </c>
      <c r="F32" s="168"/>
      <c r="G32" s="169"/>
      <c r="H32" s="169"/>
      <c r="I32" s="169"/>
      <c r="J32" s="170"/>
    </row>
    <row r="33" spans="1:10" x14ac:dyDescent="0.2">
      <c r="A33" s="11">
        <f t="shared" si="3"/>
        <v>15</v>
      </c>
      <c r="B33" s="4"/>
      <c r="C33" s="4"/>
      <c r="D33" s="4"/>
      <c r="E33" s="5">
        <f t="shared" si="2"/>
        <v>0</v>
      </c>
      <c r="F33" s="168"/>
      <c r="G33" s="169"/>
      <c r="H33" s="169"/>
      <c r="I33" s="169"/>
      <c r="J33" s="170"/>
    </row>
    <row r="34" spans="1:10" x14ac:dyDescent="0.2">
      <c r="A34" s="11">
        <f t="shared" si="3"/>
        <v>16</v>
      </c>
      <c r="B34" s="4"/>
      <c r="C34" s="4"/>
      <c r="D34" s="4"/>
      <c r="E34" s="5">
        <f t="shared" si="2"/>
        <v>0</v>
      </c>
      <c r="F34" s="168"/>
      <c r="G34" s="169"/>
      <c r="H34" s="169"/>
      <c r="I34" s="169"/>
      <c r="J34" s="170"/>
    </row>
    <row r="35" spans="1:10" x14ac:dyDescent="0.2">
      <c r="A35" s="11">
        <f t="shared" si="3"/>
        <v>17</v>
      </c>
      <c r="B35" s="4"/>
      <c r="C35" s="4"/>
      <c r="D35" s="4"/>
      <c r="E35" s="5">
        <f t="shared" si="2"/>
        <v>0</v>
      </c>
      <c r="F35" s="168"/>
      <c r="G35" s="169"/>
      <c r="H35" s="169"/>
      <c r="I35" s="169"/>
      <c r="J35" s="170"/>
    </row>
    <row r="36" spans="1:10" x14ac:dyDescent="0.2">
      <c r="A36" s="11">
        <f t="shared" si="3"/>
        <v>18</v>
      </c>
      <c r="B36" s="4"/>
      <c r="C36" s="4"/>
      <c r="D36" s="4"/>
      <c r="E36" s="5">
        <f t="shared" si="2"/>
        <v>0</v>
      </c>
      <c r="F36" s="168"/>
      <c r="G36" s="169"/>
      <c r="H36" s="169"/>
      <c r="I36" s="169"/>
      <c r="J36" s="170"/>
    </row>
    <row r="37" spans="1:10" x14ac:dyDescent="0.2">
      <c r="A37" s="11">
        <f t="shared" si="3"/>
        <v>19</v>
      </c>
      <c r="B37" s="4"/>
      <c r="C37" s="4"/>
      <c r="D37" s="4"/>
      <c r="E37" s="5">
        <f t="shared" si="2"/>
        <v>0</v>
      </c>
      <c r="F37" s="168"/>
      <c r="G37" s="169"/>
      <c r="H37" s="169"/>
      <c r="I37" s="169"/>
      <c r="J37" s="170"/>
    </row>
    <row r="38" spans="1:10" x14ac:dyDescent="0.2">
      <c r="A38" s="11">
        <f t="shared" si="3"/>
        <v>20</v>
      </c>
      <c r="B38" s="4"/>
      <c r="C38" s="4"/>
      <c r="D38" s="4"/>
      <c r="E38" s="5">
        <f t="shared" si="2"/>
        <v>0</v>
      </c>
      <c r="F38" s="168"/>
      <c r="G38" s="169"/>
      <c r="H38" s="169"/>
      <c r="I38" s="169"/>
      <c r="J38" s="170"/>
    </row>
    <row r="39" spans="1:10" x14ac:dyDescent="0.2">
      <c r="A39" s="11">
        <f t="shared" si="3"/>
        <v>21</v>
      </c>
      <c r="B39" s="4"/>
      <c r="C39" s="4"/>
      <c r="D39" s="4"/>
      <c r="E39" s="5">
        <f t="shared" si="2"/>
        <v>0</v>
      </c>
      <c r="F39" s="168"/>
      <c r="G39" s="169"/>
      <c r="H39" s="169"/>
      <c r="I39" s="169"/>
      <c r="J39" s="170"/>
    </row>
    <row r="40" spans="1:10" x14ac:dyDescent="0.2">
      <c r="A40" s="11">
        <f t="shared" si="3"/>
        <v>22</v>
      </c>
      <c r="B40" s="4"/>
      <c r="C40" s="4"/>
      <c r="D40" s="4"/>
      <c r="E40" s="5">
        <f t="shared" si="2"/>
        <v>0</v>
      </c>
      <c r="F40" s="168"/>
      <c r="G40" s="169"/>
      <c r="H40" s="169"/>
      <c r="I40" s="169"/>
      <c r="J40" s="170"/>
    </row>
    <row r="41" spans="1:10" x14ac:dyDescent="0.2">
      <c r="A41" s="11">
        <f t="shared" si="3"/>
        <v>23</v>
      </c>
      <c r="B41" s="4"/>
      <c r="C41" s="4"/>
      <c r="D41" s="4"/>
      <c r="E41" s="5">
        <f t="shared" si="2"/>
        <v>0</v>
      </c>
      <c r="F41" s="168"/>
      <c r="G41" s="169"/>
      <c r="H41" s="169"/>
      <c r="I41" s="169"/>
      <c r="J41" s="170"/>
    </row>
    <row r="42" spans="1:10" x14ac:dyDescent="0.2">
      <c r="A42" s="11">
        <f t="shared" si="3"/>
        <v>24</v>
      </c>
      <c r="B42" s="4"/>
      <c r="C42" s="4"/>
      <c r="D42" s="4"/>
      <c r="E42" s="5">
        <f t="shared" si="2"/>
        <v>0</v>
      </c>
      <c r="F42" s="168"/>
      <c r="G42" s="169"/>
      <c r="H42" s="169"/>
      <c r="I42" s="169"/>
      <c r="J42" s="170"/>
    </row>
    <row r="43" spans="1:10" x14ac:dyDescent="0.2">
      <c r="A43" s="11">
        <f t="shared" si="3"/>
        <v>25</v>
      </c>
      <c r="B43" s="4"/>
      <c r="C43" s="4"/>
      <c r="D43" s="4"/>
      <c r="E43" s="5">
        <f t="shared" si="2"/>
        <v>0</v>
      </c>
      <c r="F43" s="168"/>
      <c r="G43" s="169"/>
      <c r="H43" s="169"/>
      <c r="I43" s="169"/>
      <c r="J43" s="170"/>
    </row>
    <row r="44" spans="1:10" x14ac:dyDescent="0.2">
      <c r="A44" s="11">
        <f t="shared" si="3"/>
        <v>26</v>
      </c>
      <c r="B44" s="4"/>
      <c r="C44" s="4"/>
      <c r="D44" s="4"/>
      <c r="E44" s="5">
        <f t="shared" si="2"/>
        <v>0</v>
      </c>
      <c r="F44" s="168"/>
      <c r="G44" s="169"/>
      <c r="H44" s="169"/>
      <c r="I44" s="169"/>
      <c r="J44" s="170"/>
    </row>
    <row r="45" spans="1:10" x14ac:dyDescent="0.2">
      <c r="A45" s="11">
        <f t="shared" si="3"/>
        <v>27</v>
      </c>
      <c r="B45" s="4"/>
      <c r="C45" s="4"/>
      <c r="D45" s="4"/>
      <c r="E45" s="5">
        <f t="shared" si="2"/>
        <v>0</v>
      </c>
      <c r="F45" s="168"/>
      <c r="G45" s="169"/>
      <c r="H45" s="169"/>
      <c r="I45" s="169"/>
      <c r="J45" s="170"/>
    </row>
    <row r="46" spans="1:10" x14ac:dyDescent="0.2">
      <c r="A46" s="11">
        <f t="shared" si="3"/>
        <v>28</v>
      </c>
      <c r="B46" s="4"/>
      <c r="C46" s="4"/>
      <c r="D46" s="4"/>
      <c r="E46" s="5">
        <f t="shared" si="2"/>
        <v>0</v>
      </c>
      <c r="F46" s="168"/>
      <c r="G46" s="169"/>
      <c r="H46" s="169"/>
      <c r="I46" s="169"/>
      <c r="J46" s="170"/>
    </row>
    <row r="47" spans="1:10" x14ac:dyDescent="0.2">
      <c r="A47" s="11">
        <f t="shared" si="3"/>
        <v>29</v>
      </c>
      <c r="B47" s="4"/>
      <c r="C47" s="4"/>
      <c r="D47" s="4"/>
      <c r="E47" s="5">
        <f t="shared" si="2"/>
        <v>0</v>
      </c>
      <c r="F47" s="168"/>
      <c r="G47" s="169"/>
      <c r="H47" s="169"/>
      <c r="I47" s="169"/>
      <c r="J47" s="170"/>
    </row>
    <row r="48" spans="1:10" x14ac:dyDescent="0.2">
      <c r="A48" s="11">
        <f t="shared" si="3"/>
        <v>30</v>
      </c>
      <c r="B48" s="4"/>
      <c r="C48" s="4"/>
      <c r="D48" s="4"/>
      <c r="E48" s="5">
        <f t="shared" si="2"/>
        <v>0</v>
      </c>
      <c r="F48" s="168"/>
      <c r="G48" s="169"/>
      <c r="H48" s="169"/>
      <c r="I48" s="169"/>
      <c r="J48" s="170"/>
    </row>
    <row r="49" spans="1:11" x14ac:dyDescent="0.2">
      <c r="A49" s="11">
        <f t="shared" si="3"/>
        <v>31</v>
      </c>
      <c r="B49" s="4"/>
      <c r="C49" s="4"/>
      <c r="D49" s="4"/>
      <c r="E49" s="5">
        <f t="shared" si="2"/>
        <v>0</v>
      </c>
      <c r="F49" s="168"/>
      <c r="G49" s="169"/>
      <c r="H49" s="169"/>
      <c r="I49" s="169"/>
      <c r="J49" s="170"/>
    </row>
    <row r="50" spans="1:11" ht="15.75" thickBot="1" x14ac:dyDescent="0.25">
      <c r="B50" s="6"/>
      <c r="C50" s="6"/>
      <c r="D50" s="7" t="s">
        <v>5</v>
      </c>
      <c r="E50" s="8">
        <f>SUM(E19:E49)</f>
        <v>0</v>
      </c>
      <c r="F50" s="135">
        <f>IF(EXACT(G9,"A"),F14,IF(EXACT(G9,"B"),F13,IF(EXACT(G9,"C"),F12)))</f>
        <v>48</v>
      </c>
      <c r="G50" s="136" t="s">
        <v>76</v>
      </c>
      <c r="H50" s="134">
        <f>IF(EXACT(G9,"A"),H14,IF(EXACT(G9,"B"),H13,IF(EXACT(G9,"C"),H12)))</f>
        <v>38.552036199095312</v>
      </c>
      <c r="I50" s="137" t="s">
        <v>7</v>
      </c>
      <c r="J50" s="138"/>
      <c r="K50" s="102" t="s">
        <v>6</v>
      </c>
    </row>
    <row r="51" spans="1:11" ht="13.5" thickTop="1" x14ac:dyDescent="0.2">
      <c r="D51" s="12"/>
      <c r="E51" s="23"/>
      <c r="F51" s="139" t="s">
        <v>8</v>
      </c>
      <c r="G51" s="101"/>
      <c r="H51" s="101"/>
      <c r="I51" s="101"/>
      <c r="J51" s="140"/>
    </row>
    <row r="52" spans="1:11" x14ac:dyDescent="0.2">
      <c r="A52" s="41" t="s">
        <v>54</v>
      </c>
    </row>
    <row r="53" spans="1:11" x14ac:dyDescent="0.2">
      <c r="A53" s="13">
        <v>0.33333333333333331</v>
      </c>
      <c r="B53" s="40" t="s">
        <v>51</v>
      </c>
      <c r="C53" s="15"/>
      <c r="D53" s="15"/>
      <c r="E53" s="16"/>
    </row>
    <row r="54" spans="1:11" x14ac:dyDescent="0.2">
      <c r="A54" s="13">
        <v>0.52083333333333337</v>
      </c>
      <c r="B54" s="40" t="s">
        <v>52</v>
      </c>
      <c r="C54" s="15"/>
      <c r="D54" s="15"/>
      <c r="E54" s="16"/>
    </row>
    <row r="55" spans="1:11" x14ac:dyDescent="0.2">
      <c r="A55" s="14" t="s">
        <v>25</v>
      </c>
      <c r="B55" s="40" t="s">
        <v>53</v>
      </c>
      <c r="C55" s="15"/>
      <c r="D55" s="15"/>
      <c r="E55" s="16"/>
    </row>
    <row r="58" spans="1:11" ht="26.1" customHeight="1" x14ac:dyDescent="0.2">
      <c r="F58" s="101"/>
      <c r="G58" s="101"/>
      <c r="H58" s="101"/>
      <c r="I58" s="101"/>
      <c r="J58" s="101"/>
    </row>
    <row r="59" spans="1:11" x14ac:dyDescent="0.2">
      <c r="A59" s="39" t="s">
        <v>44</v>
      </c>
      <c r="B59" s="39"/>
      <c r="C59" s="39"/>
      <c r="D59" s="39"/>
      <c r="F59" s="74" t="s">
        <v>3</v>
      </c>
      <c r="G59" s="74"/>
      <c r="H59" s="74"/>
    </row>
  </sheetData>
  <mergeCells count="37">
    <mergeCell ref="F37:J37"/>
    <mergeCell ref="F38:J38"/>
    <mergeCell ref="F39:J39"/>
    <mergeCell ref="F40:J40"/>
    <mergeCell ref="F41:J41"/>
    <mergeCell ref="F32:J32"/>
    <mergeCell ref="F33:J33"/>
    <mergeCell ref="F34:J34"/>
    <mergeCell ref="F35:J35"/>
    <mergeCell ref="F36:J36"/>
    <mergeCell ref="F27:J27"/>
    <mergeCell ref="F28:J28"/>
    <mergeCell ref="F29:J29"/>
    <mergeCell ref="F30:J30"/>
    <mergeCell ref="F31:J31"/>
    <mergeCell ref="F22:J22"/>
    <mergeCell ref="F23:J23"/>
    <mergeCell ref="F24:J24"/>
    <mergeCell ref="F25:J25"/>
    <mergeCell ref="F26:J26"/>
    <mergeCell ref="F42:J42"/>
    <mergeCell ref="F43:J43"/>
    <mergeCell ref="F44:J44"/>
    <mergeCell ref="F45:J45"/>
    <mergeCell ref="F46:J46"/>
    <mergeCell ref="F47:J47"/>
    <mergeCell ref="F48:J48"/>
    <mergeCell ref="F49:J49"/>
    <mergeCell ref="C13:D13"/>
    <mergeCell ref="F19:J19"/>
    <mergeCell ref="F20:J20"/>
    <mergeCell ref="F21:J21"/>
    <mergeCell ref="C14:D14"/>
    <mergeCell ref="C4:H4"/>
    <mergeCell ref="F17:J18"/>
    <mergeCell ref="F16:J16"/>
    <mergeCell ref="C12:D12"/>
  </mergeCells>
  <phoneticPr fontId="0" type="noConversion"/>
  <pageMargins left="1.0236220472440944" right="0.78740157480314965" top="0.74803149606299213" bottom="0.74803149606299213" header="0.31496062992125984" footer="0.31496062992125984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K12" sqref="K12"/>
    </sheetView>
  </sheetViews>
  <sheetFormatPr baseColWidth="10" defaultColWidth="10.85546875" defaultRowHeight="12.75" x14ac:dyDescent="0.2"/>
  <cols>
    <col min="1" max="1" width="7.28515625" style="1" customWidth="1"/>
    <col min="2" max="5" width="10.85546875" style="1"/>
    <col min="6" max="6" width="8.140625" style="1" customWidth="1"/>
    <col min="7" max="7" width="18.140625" style="1" customWidth="1"/>
    <col min="8" max="16384" width="10.85546875" style="1"/>
  </cols>
  <sheetData>
    <row r="1" spans="1:9" ht="18" x14ac:dyDescent="0.25">
      <c r="B1" s="32" t="s">
        <v>32</v>
      </c>
    </row>
    <row r="3" spans="1:9" s="17" customFormat="1" ht="15" x14ac:dyDescent="0.2">
      <c r="B3" s="30" t="s">
        <v>26</v>
      </c>
      <c r="C3" s="20"/>
      <c r="D3" s="21"/>
      <c r="E3" s="21"/>
      <c r="F3" s="28"/>
      <c r="H3" s="31" t="s">
        <v>30</v>
      </c>
      <c r="I3" s="18"/>
    </row>
    <row r="4" spans="1:9" s="17" customFormat="1" ht="15" x14ac:dyDescent="0.2">
      <c r="B4" s="30" t="s">
        <v>33</v>
      </c>
      <c r="F4" s="20"/>
      <c r="G4" s="22" t="s">
        <v>27</v>
      </c>
      <c r="H4" s="31" t="s">
        <v>31</v>
      </c>
      <c r="I4" s="18"/>
    </row>
    <row r="5" spans="1:9" ht="15" x14ac:dyDescent="0.2">
      <c r="B5" s="33" t="s">
        <v>34</v>
      </c>
      <c r="C5" s="34"/>
      <c r="D5" s="34"/>
      <c r="F5" s="29"/>
      <c r="G5" s="22" t="s">
        <v>28</v>
      </c>
    </row>
    <row r="6" spans="1:9" ht="15" x14ac:dyDescent="0.2">
      <c r="B6" s="33"/>
      <c r="C6" s="34"/>
      <c r="D6" s="34"/>
      <c r="F6" s="35"/>
      <c r="G6" s="22"/>
    </row>
    <row r="7" spans="1:9" ht="15" x14ac:dyDescent="0.2">
      <c r="B7" s="33" t="s">
        <v>46</v>
      </c>
      <c r="C7" s="34"/>
      <c r="D7" s="34" t="s">
        <v>49</v>
      </c>
      <c r="F7" s="11"/>
      <c r="G7" s="22" t="s">
        <v>47</v>
      </c>
    </row>
    <row r="8" spans="1:9" ht="15" x14ac:dyDescent="0.2">
      <c r="B8" s="33"/>
      <c r="C8" s="34"/>
      <c r="D8" s="34"/>
      <c r="F8" s="37"/>
      <c r="G8" s="38" t="s">
        <v>50</v>
      </c>
    </row>
    <row r="9" spans="1:9" ht="15" x14ac:dyDescent="0.2">
      <c r="B9" s="33"/>
      <c r="C9" s="34"/>
      <c r="D9" s="34"/>
      <c r="F9" s="37"/>
      <c r="G9" s="22" t="s">
        <v>48</v>
      </c>
    </row>
    <row r="10" spans="1:9" x14ac:dyDescent="0.2">
      <c r="B10" s="34" t="s">
        <v>35</v>
      </c>
      <c r="C10" s="34"/>
      <c r="D10" s="34"/>
    </row>
    <row r="12" spans="1:9" x14ac:dyDescent="0.2">
      <c r="A12" s="27" t="s">
        <v>20</v>
      </c>
      <c r="B12" s="27" t="s">
        <v>21</v>
      </c>
      <c r="C12" s="27" t="s">
        <v>24</v>
      </c>
      <c r="D12" s="27" t="s">
        <v>22</v>
      </c>
      <c r="E12" s="27" t="s">
        <v>23</v>
      </c>
      <c r="F12" s="10"/>
      <c r="G12" s="27" t="s">
        <v>29</v>
      </c>
      <c r="H12" s="10"/>
    </row>
    <row r="13" spans="1:9" x14ac:dyDescent="0.2">
      <c r="A13" s="9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4"/>
      <c r="G13" s="155" t="s">
        <v>16</v>
      </c>
      <c r="H13" s="156"/>
    </row>
    <row r="14" spans="1:9" x14ac:dyDescent="0.2">
      <c r="A14" s="10"/>
      <c r="B14" s="3" t="s">
        <v>17</v>
      </c>
      <c r="C14" s="3" t="s">
        <v>18</v>
      </c>
      <c r="D14" s="3" t="s">
        <v>17</v>
      </c>
      <c r="E14" s="3" t="s">
        <v>37</v>
      </c>
      <c r="F14" s="25"/>
      <c r="G14" s="157"/>
      <c r="H14" s="158"/>
    </row>
    <row r="15" spans="1:9" x14ac:dyDescent="0.2">
      <c r="A15" s="11">
        <v>1</v>
      </c>
      <c r="B15" s="4"/>
      <c r="C15" s="4"/>
      <c r="D15" s="4"/>
      <c r="E15" s="5"/>
      <c r="F15" s="26"/>
      <c r="G15" s="145"/>
      <c r="H15" s="154"/>
    </row>
    <row r="16" spans="1:9" x14ac:dyDescent="0.2">
      <c r="A16" s="11">
        <f>A15+1</f>
        <v>2</v>
      </c>
      <c r="B16" s="4"/>
      <c r="C16" s="4"/>
      <c r="D16" s="4"/>
      <c r="E16" s="5"/>
      <c r="F16" s="26"/>
      <c r="G16" s="145"/>
      <c r="H16" s="154"/>
    </row>
    <row r="17" spans="1:8" x14ac:dyDescent="0.2">
      <c r="A17" s="11">
        <f t="shared" ref="A17:A45" si="0">A16+1</f>
        <v>3</v>
      </c>
      <c r="B17" s="4"/>
      <c r="C17" s="4"/>
      <c r="D17" s="4"/>
      <c r="E17" s="5"/>
      <c r="F17" s="26"/>
      <c r="G17" s="145"/>
      <c r="H17" s="154"/>
    </row>
    <row r="18" spans="1:8" x14ac:dyDescent="0.2">
      <c r="A18" s="11">
        <f t="shared" si="0"/>
        <v>4</v>
      </c>
      <c r="B18" s="4"/>
      <c r="C18" s="4"/>
      <c r="D18" s="4"/>
      <c r="E18" s="5"/>
      <c r="F18" s="26"/>
      <c r="G18" s="145"/>
      <c r="H18" s="154"/>
    </row>
    <row r="19" spans="1:8" x14ac:dyDescent="0.2">
      <c r="A19" s="11">
        <f t="shared" si="0"/>
        <v>5</v>
      </c>
      <c r="B19" s="4"/>
      <c r="C19" s="4"/>
      <c r="D19" s="4"/>
      <c r="E19" s="5"/>
      <c r="F19" s="26"/>
      <c r="G19" s="145"/>
      <c r="H19" s="154"/>
    </row>
    <row r="20" spans="1:8" x14ac:dyDescent="0.2">
      <c r="A20" s="11">
        <f t="shared" si="0"/>
        <v>6</v>
      </c>
      <c r="B20" s="4"/>
      <c r="C20" s="4"/>
      <c r="D20" s="4"/>
      <c r="E20" s="5"/>
      <c r="F20" s="26"/>
      <c r="G20" s="145"/>
      <c r="H20" s="154"/>
    </row>
    <row r="21" spans="1:8" x14ac:dyDescent="0.2">
      <c r="A21" s="11">
        <f t="shared" si="0"/>
        <v>7</v>
      </c>
      <c r="B21" s="4"/>
      <c r="C21" s="4"/>
      <c r="D21" s="4"/>
      <c r="E21" s="5"/>
      <c r="F21" s="26"/>
      <c r="G21" s="145"/>
      <c r="H21" s="154"/>
    </row>
    <row r="22" spans="1:8" x14ac:dyDescent="0.2">
      <c r="A22" s="11">
        <f t="shared" si="0"/>
        <v>8</v>
      </c>
      <c r="B22" s="4"/>
      <c r="C22" s="4"/>
      <c r="D22" s="4"/>
      <c r="E22" s="5"/>
      <c r="F22" s="26"/>
      <c r="G22" s="145"/>
      <c r="H22" s="154"/>
    </row>
    <row r="23" spans="1:8" x14ac:dyDescent="0.2">
      <c r="A23" s="11">
        <f t="shared" si="0"/>
        <v>9</v>
      </c>
      <c r="B23" s="4"/>
      <c r="C23" s="4"/>
      <c r="D23" s="4"/>
      <c r="E23" s="5"/>
      <c r="F23" s="26"/>
      <c r="G23" s="145"/>
      <c r="H23" s="154"/>
    </row>
    <row r="24" spans="1:8" x14ac:dyDescent="0.2">
      <c r="A24" s="11">
        <f t="shared" si="0"/>
        <v>10</v>
      </c>
      <c r="B24" s="4"/>
      <c r="C24" s="4"/>
      <c r="D24" s="4"/>
      <c r="E24" s="5"/>
      <c r="F24" s="26"/>
      <c r="G24" s="145"/>
      <c r="H24" s="154"/>
    </row>
    <row r="25" spans="1:8" x14ac:dyDescent="0.2">
      <c r="A25" s="11">
        <f t="shared" si="0"/>
        <v>11</v>
      </c>
      <c r="B25" s="4"/>
      <c r="C25" s="4"/>
      <c r="D25" s="4"/>
      <c r="E25" s="5"/>
      <c r="F25" s="26"/>
      <c r="G25" s="145"/>
      <c r="H25" s="154"/>
    </row>
    <row r="26" spans="1:8" x14ac:dyDescent="0.2">
      <c r="A26" s="11">
        <f t="shared" si="0"/>
        <v>12</v>
      </c>
      <c r="B26" s="4"/>
      <c r="C26" s="4"/>
      <c r="D26" s="4"/>
      <c r="E26" s="5"/>
      <c r="F26" s="26"/>
      <c r="G26" s="145"/>
      <c r="H26" s="154"/>
    </row>
    <row r="27" spans="1:8" x14ac:dyDescent="0.2">
      <c r="A27" s="11">
        <f t="shared" si="0"/>
        <v>13</v>
      </c>
      <c r="B27" s="4"/>
      <c r="C27" s="4"/>
      <c r="D27" s="4"/>
      <c r="E27" s="5"/>
      <c r="F27" s="26"/>
      <c r="G27" s="145"/>
      <c r="H27" s="154"/>
    </row>
    <row r="28" spans="1:8" x14ac:dyDescent="0.2">
      <c r="A28" s="11">
        <f t="shared" si="0"/>
        <v>14</v>
      </c>
      <c r="B28" s="4"/>
      <c r="C28" s="4"/>
      <c r="D28" s="4"/>
      <c r="E28" s="5"/>
      <c r="F28" s="26"/>
      <c r="G28" s="145"/>
      <c r="H28" s="154"/>
    </row>
    <row r="29" spans="1:8" x14ac:dyDescent="0.2">
      <c r="A29" s="11">
        <f t="shared" si="0"/>
        <v>15</v>
      </c>
      <c r="B29" s="4"/>
      <c r="C29" s="4"/>
      <c r="D29" s="4"/>
      <c r="E29" s="5"/>
      <c r="F29" s="26"/>
      <c r="G29" s="145"/>
      <c r="H29" s="154"/>
    </row>
    <row r="30" spans="1:8" x14ac:dyDescent="0.2">
      <c r="A30" s="11">
        <f t="shared" si="0"/>
        <v>16</v>
      </c>
      <c r="B30" s="4"/>
      <c r="C30" s="4"/>
      <c r="D30" s="4"/>
      <c r="E30" s="5"/>
      <c r="F30" s="26"/>
      <c r="G30" s="145"/>
      <c r="H30" s="154"/>
    </row>
    <row r="31" spans="1:8" x14ac:dyDescent="0.2">
      <c r="A31" s="11">
        <f t="shared" si="0"/>
        <v>17</v>
      </c>
      <c r="B31" s="4"/>
      <c r="C31" s="4"/>
      <c r="D31" s="4"/>
      <c r="E31" s="5"/>
      <c r="F31" s="26"/>
      <c r="G31" s="145"/>
      <c r="H31" s="154"/>
    </row>
    <row r="32" spans="1:8" x14ac:dyDescent="0.2">
      <c r="A32" s="11">
        <f t="shared" si="0"/>
        <v>18</v>
      </c>
      <c r="B32" s="4"/>
      <c r="C32" s="4"/>
      <c r="D32" s="4"/>
      <c r="E32" s="5"/>
      <c r="F32" s="26"/>
      <c r="G32" s="145"/>
      <c r="H32" s="154"/>
    </row>
    <row r="33" spans="1:8" x14ac:dyDescent="0.2">
      <c r="A33" s="11">
        <f t="shared" si="0"/>
        <v>19</v>
      </c>
      <c r="B33" s="4"/>
      <c r="C33" s="4"/>
      <c r="D33" s="4"/>
      <c r="E33" s="5"/>
      <c r="F33" s="26"/>
      <c r="G33" s="145"/>
      <c r="H33" s="154"/>
    </row>
    <row r="34" spans="1:8" x14ac:dyDescent="0.2">
      <c r="A34" s="11">
        <f t="shared" si="0"/>
        <v>20</v>
      </c>
      <c r="B34" s="4"/>
      <c r="C34" s="4"/>
      <c r="D34" s="4"/>
      <c r="E34" s="5"/>
      <c r="F34" s="26"/>
      <c r="G34" s="145"/>
      <c r="H34" s="154"/>
    </row>
    <row r="35" spans="1:8" x14ac:dyDescent="0.2">
      <c r="A35" s="11">
        <f t="shared" si="0"/>
        <v>21</v>
      </c>
      <c r="B35" s="4"/>
      <c r="C35" s="4"/>
      <c r="D35" s="4"/>
      <c r="E35" s="5"/>
      <c r="F35" s="26"/>
      <c r="G35" s="145"/>
      <c r="H35" s="154"/>
    </row>
    <row r="36" spans="1:8" x14ac:dyDescent="0.2">
      <c r="A36" s="11">
        <f t="shared" si="0"/>
        <v>22</v>
      </c>
      <c r="B36" s="4"/>
      <c r="C36" s="4"/>
      <c r="D36" s="4"/>
      <c r="E36" s="5"/>
      <c r="F36" s="26"/>
      <c r="G36" s="145"/>
      <c r="H36" s="154"/>
    </row>
    <row r="37" spans="1:8" x14ac:dyDescent="0.2">
      <c r="A37" s="11">
        <f t="shared" si="0"/>
        <v>23</v>
      </c>
      <c r="B37" s="4"/>
      <c r="C37" s="4"/>
      <c r="D37" s="4"/>
      <c r="E37" s="5"/>
      <c r="F37" s="26"/>
      <c r="G37" s="145"/>
      <c r="H37" s="154"/>
    </row>
    <row r="38" spans="1:8" x14ac:dyDescent="0.2">
      <c r="A38" s="11">
        <f t="shared" si="0"/>
        <v>24</v>
      </c>
      <c r="B38" s="4"/>
      <c r="C38" s="4"/>
      <c r="D38" s="4"/>
      <c r="E38" s="5"/>
      <c r="F38" s="26"/>
      <c r="G38" s="145"/>
      <c r="H38" s="154"/>
    </row>
    <row r="39" spans="1:8" x14ac:dyDescent="0.2">
      <c r="A39" s="11">
        <f t="shared" si="0"/>
        <v>25</v>
      </c>
      <c r="B39" s="4"/>
      <c r="C39" s="4"/>
      <c r="D39" s="4"/>
      <c r="E39" s="5"/>
      <c r="F39" s="26"/>
      <c r="G39" s="145"/>
      <c r="H39" s="154"/>
    </row>
    <row r="40" spans="1:8" x14ac:dyDescent="0.2">
      <c r="A40" s="11">
        <f t="shared" si="0"/>
        <v>26</v>
      </c>
      <c r="B40" s="4"/>
      <c r="C40" s="4"/>
      <c r="D40" s="4"/>
      <c r="E40" s="5"/>
      <c r="F40" s="26"/>
      <c r="G40" s="145"/>
      <c r="H40" s="154"/>
    </row>
    <row r="41" spans="1:8" x14ac:dyDescent="0.2">
      <c r="A41" s="11">
        <f t="shared" si="0"/>
        <v>27</v>
      </c>
      <c r="B41" s="4"/>
      <c r="C41" s="4"/>
      <c r="D41" s="4"/>
      <c r="E41" s="5"/>
      <c r="F41" s="26"/>
      <c r="G41" s="145"/>
      <c r="H41" s="154"/>
    </row>
    <row r="42" spans="1:8" x14ac:dyDescent="0.2">
      <c r="A42" s="11">
        <f t="shared" si="0"/>
        <v>28</v>
      </c>
      <c r="B42" s="4"/>
      <c r="C42" s="4"/>
      <c r="D42" s="4"/>
      <c r="E42" s="5"/>
      <c r="F42" s="26"/>
      <c r="G42" s="145"/>
      <c r="H42" s="154"/>
    </row>
    <row r="43" spans="1:8" x14ac:dyDescent="0.2">
      <c r="A43" s="11">
        <f t="shared" si="0"/>
        <v>29</v>
      </c>
      <c r="B43" s="4"/>
      <c r="C43" s="4"/>
      <c r="D43" s="4"/>
      <c r="E43" s="5"/>
      <c r="F43" s="26"/>
      <c r="G43" s="145"/>
      <c r="H43" s="154"/>
    </row>
    <row r="44" spans="1:8" x14ac:dyDescent="0.2">
      <c r="A44" s="11">
        <f t="shared" si="0"/>
        <v>30</v>
      </c>
      <c r="B44" s="4"/>
      <c r="C44" s="4"/>
      <c r="D44" s="4"/>
      <c r="E44" s="5"/>
      <c r="F44" s="26"/>
      <c r="G44" s="145"/>
      <c r="H44" s="154"/>
    </row>
    <row r="45" spans="1:8" x14ac:dyDescent="0.2">
      <c r="A45" s="11">
        <f t="shared" si="0"/>
        <v>31</v>
      </c>
      <c r="B45" s="4"/>
      <c r="C45" s="4"/>
      <c r="D45" s="4"/>
      <c r="E45" s="5"/>
      <c r="F45" s="26"/>
      <c r="G45" s="145"/>
      <c r="H45" s="154"/>
    </row>
    <row r="46" spans="1:8" ht="15.75" thickBot="1" x14ac:dyDescent="0.25">
      <c r="B46" s="6"/>
      <c r="C46" s="6"/>
      <c r="D46" s="7" t="s">
        <v>36</v>
      </c>
      <c r="E46" s="8"/>
      <c r="F46" s="19"/>
      <c r="G46" s="6"/>
      <c r="H46" s="6"/>
    </row>
    <row r="47" spans="1:8" ht="13.5" thickTop="1" x14ac:dyDescent="0.2">
      <c r="D47" s="12"/>
      <c r="E47" s="23"/>
    </row>
    <row r="49" spans="1:6" x14ac:dyDescent="0.2">
      <c r="A49" s="1" t="s">
        <v>38</v>
      </c>
      <c r="D49" s="1" t="s">
        <v>39</v>
      </c>
    </row>
    <row r="50" spans="1:6" x14ac:dyDescent="0.2">
      <c r="A50" s="1" t="s">
        <v>40</v>
      </c>
      <c r="D50" s="1" t="s">
        <v>41</v>
      </c>
    </row>
    <row r="51" spans="1:6" x14ac:dyDescent="0.2">
      <c r="A51" s="1" t="s">
        <v>42</v>
      </c>
      <c r="D51" s="1" t="s">
        <v>43</v>
      </c>
    </row>
    <row r="57" spans="1:6" x14ac:dyDescent="0.2">
      <c r="A57" s="1" t="s">
        <v>44</v>
      </c>
      <c r="F57" s="1" t="s">
        <v>45</v>
      </c>
    </row>
  </sheetData>
  <mergeCells count="32">
    <mergeCell ref="G44:H44"/>
    <mergeCell ref="G45:H45"/>
    <mergeCell ref="G38:H38"/>
    <mergeCell ref="G39:H39"/>
    <mergeCell ref="G40:H40"/>
    <mergeCell ref="G41:H41"/>
    <mergeCell ref="G42:H42"/>
    <mergeCell ref="G43:H43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25:H25"/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</mergeCells>
  <pageMargins left="0.25" right="0.25" top="0.75" bottom="0.75" header="0.3" footer="0.3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G23" sqref="G23"/>
    </sheetView>
  </sheetViews>
  <sheetFormatPr baseColWidth="10" defaultRowHeight="12.75" x14ac:dyDescent="0.2"/>
  <cols>
    <col min="3" max="3" width="9.7109375" customWidth="1"/>
    <col min="4" max="4" width="6" customWidth="1"/>
    <col min="5" max="5" width="4.140625" customWidth="1"/>
    <col min="6" max="6" width="7" customWidth="1"/>
    <col min="7" max="7" width="2.85546875" customWidth="1"/>
    <col min="12" max="12" width="10.140625" customWidth="1"/>
    <col min="13" max="13" width="6.140625" customWidth="1"/>
    <col min="14" max="14" width="4.42578125" customWidth="1"/>
    <col min="15" max="15" width="6.140625" customWidth="1"/>
    <col min="16" max="16" width="5.7109375" customWidth="1"/>
    <col min="17" max="17" width="7.28515625" customWidth="1"/>
    <col min="20" max="20" width="9.140625" customWidth="1"/>
    <col min="21" max="21" width="9.42578125" customWidth="1"/>
    <col min="22" max="22" width="5.28515625" customWidth="1"/>
    <col min="23" max="23" width="5" customWidth="1"/>
    <col min="24" max="24" width="6.28515625" customWidth="1"/>
    <col min="25" max="25" width="6" customWidth="1"/>
  </cols>
  <sheetData>
    <row r="1" spans="1:25" x14ac:dyDescent="0.2">
      <c r="B1" s="48"/>
      <c r="D1" s="48"/>
      <c r="K1" s="48"/>
      <c r="L1" s="49"/>
      <c r="M1" s="48"/>
      <c r="S1" s="48"/>
      <c r="T1" s="50"/>
      <c r="U1" s="48"/>
    </row>
    <row r="2" spans="1:25" ht="27" x14ac:dyDescent="0.2">
      <c r="B2" s="163" t="s">
        <v>9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 spans="1:25" ht="27" x14ac:dyDescent="0.35">
      <c r="A3" s="51"/>
      <c r="B3" s="164" t="s">
        <v>61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</row>
    <row r="4" spans="1:25" ht="23.25" x14ac:dyDescent="0.35">
      <c r="A4" s="52"/>
      <c r="B4" s="53"/>
      <c r="C4" s="52"/>
      <c r="D4" s="53"/>
      <c r="E4" s="52"/>
      <c r="F4" s="52"/>
      <c r="G4" s="52"/>
      <c r="H4" s="52"/>
      <c r="I4" s="52"/>
      <c r="J4" s="52"/>
      <c r="K4" s="53"/>
      <c r="L4" s="54"/>
      <c r="M4" s="53"/>
      <c r="N4" s="52"/>
      <c r="O4" s="52"/>
      <c r="P4" s="52"/>
      <c r="Q4" s="52"/>
      <c r="R4" s="52"/>
      <c r="S4" s="53"/>
      <c r="T4" s="55"/>
      <c r="U4" s="53"/>
      <c r="V4" s="52"/>
      <c r="W4" s="52"/>
      <c r="X4" s="52"/>
      <c r="Y4" s="52"/>
    </row>
    <row r="5" spans="1:25" ht="18" x14ac:dyDescent="0.2">
      <c r="A5" s="56"/>
      <c r="B5" s="165" t="s">
        <v>72</v>
      </c>
      <c r="C5" s="165"/>
      <c r="D5" s="165"/>
      <c r="E5" s="165"/>
      <c r="F5" s="165"/>
      <c r="G5" s="165"/>
      <c r="H5" s="165"/>
      <c r="I5" s="57"/>
      <c r="J5" s="56"/>
      <c r="K5" s="165" t="s">
        <v>73</v>
      </c>
      <c r="L5" s="165"/>
      <c r="M5" s="165"/>
      <c r="N5" s="165"/>
      <c r="O5" s="165"/>
      <c r="P5" s="165"/>
      <c r="Q5" s="165"/>
      <c r="R5" s="57"/>
      <c r="S5" s="165" t="s">
        <v>74</v>
      </c>
      <c r="T5" s="165"/>
      <c r="U5" s="165"/>
      <c r="V5" s="165"/>
      <c r="W5" s="165"/>
      <c r="X5" s="165"/>
      <c r="Y5" s="165"/>
    </row>
    <row r="6" spans="1:25" ht="90" x14ac:dyDescent="0.2">
      <c r="A6" s="58"/>
      <c r="B6" s="111" t="s">
        <v>62</v>
      </c>
      <c r="C6" s="112" t="s">
        <v>63</v>
      </c>
      <c r="D6" s="161" t="s">
        <v>64</v>
      </c>
      <c r="E6" s="161"/>
      <c r="F6" s="161"/>
      <c r="G6" s="161"/>
      <c r="H6" s="161"/>
      <c r="I6" s="59"/>
      <c r="J6" s="58"/>
      <c r="K6" s="111" t="s">
        <v>65</v>
      </c>
      <c r="L6" s="112" t="s">
        <v>63</v>
      </c>
      <c r="M6" s="162" t="s">
        <v>64</v>
      </c>
      <c r="N6" s="162"/>
      <c r="O6" s="162"/>
      <c r="P6" s="162"/>
      <c r="Q6" s="162"/>
      <c r="R6" s="59"/>
      <c r="S6" s="127" t="s">
        <v>65</v>
      </c>
      <c r="T6" s="128" t="s">
        <v>63</v>
      </c>
      <c r="U6" s="162" t="s">
        <v>64</v>
      </c>
      <c r="V6" s="162"/>
      <c r="W6" s="162"/>
      <c r="X6" s="162"/>
      <c r="Y6" s="162"/>
    </row>
    <row r="7" spans="1:25" s="77" customFormat="1" ht="14.25" x14ac:dyDescent="0.2">
      <c r="A7" s="75"/>
      <c r="B7" s="113"/>
      <c r="C7" s="114"/>
      <c r="D7" s="115"/>
      <c r="E7" s="116"/>
      <c r="F7" s="117" t="s">
        <v>75</v>
      </c>
      <c r="G7" s="118" t="s">
        <v>76</v>
      </c>
      <c r="H7" s="119" t="s">
        <v>77</v>
      </c>
      <c r="I7" s="75"/>
      <c r="J7" s="75"/>
      <c r="K7" s="113"/>
      <c r="L7" s="114"/>
      <c r="M7" s="115"/>
      <c r="N7" s="116"/>
      <c r="O7" s="117" t="s">
        <v>75</v>
      </c>
      <c r="P7" s="118" t="s">
        <v>76</v>
      </c>
      <c r="Q7" s="119" t="s">
        <v>77</v>
      </c>
      <c r="R7" s="76"/>
      <c r="S7" s="129"/>
      <c r="T7" s="130"/>
      <c r="U7" s="115"/>
      <c r="V7" s="116"/>
      <c r="W7" s="117" t="s">
        <v>75</v>
      </c>
      <c r="X7" s="118" t="s">
        <v>76</v>
      </c>
      <c r="Y7" s="119" t="s">
        <v>77</v>
      </c>
    </row>
    <row r="8" spans="1:25" s="77" customFormat="1" ht="15" x14ac:dyDescent="0.25">
      <c r="B8" s="120">
        <v>1</v>
      </c>
      <c r="C8" s="121">
        <v>43</v>
      </c>
      <c r="D8" s="122">
        <f>C8/$C$21</f>
        <v>4.8642533936651589</v>
      </c>
      <c r="E8" s="123" t="s">
        <v>56</v>
      </c>
      <c r="F8" s="124">
        <f>ROUND(D8-0.5,0)</f>
        <v>4</v>
      </c>
      <c r="G8" s="125" t="s">
        <v>76</v>
      </c>
      <c r="H8" s="126">
        <f>(D8-F8)*60</f>
        <v>51.855203619909531</v>
      </c>
      <c r="I8" s="78"/>
      <c r="K8" s="120">
        <v>1</v>
      </c>
      <c r="L8" s="121">
        <v>50</v>
      </c>
      <c r="M8" s="122">
        <f>L8/$C$21</f>
        <v>5.6561085972850682</v>
      </c>
      <c r="N8" s="123" t="s">
        <v>56</v>
      </c>
      <c r="O8" s="124">
        <f>ROUND(M8-0.5,0)</f>
        <v>5</v>
      </c>
      <c r="P8" s="125" t="s">
        <v>76</v>
      </c>
      <c r="Q8" s="126">
        <f>(M8-O8)*60</f>
        <v>39.366515837104089</v>
      </c>
      <c r="S8" s="120">
        <v>1</v>
      </c>
      <c r="T8" s="121">
        <v>68</v>
      </c>
      <c r="U8" s="122">
        <f>T8/$C$21</f>
        <v>7.6923076923076925</v>
      </c>
      <c r="V8" s="123" t="s">
        <v>56</v>
      </c>
      <c r="W8" s="124">
        <f>ROUND(U8-0.5,0)</f>
        <v>7</v>
      </c>
      <c r="X8" s="125" t="s">
        <v>76</v>
      </c>
      <c r="Y8" s="126">
        <f>(U8-W8)*60</f>
        <v>41.538461538461547</v>
      </c>
    </row>
    <row r="9" spans="1:25" s="77" customFormat="1" ht="15" x14ac:dyDescent="0.25">
      <c r="B9" s="120">
        <v>2</v>
      </c>
      <c r="C9" s="121">
        <f>C8*B9</f>
        <v>86</v>
      </c>
      <c r="D9" s="122">
        <f t="shared" ref="D9:D17" si="0">C9/$C$21</f>
        <v>9.7285067873303177</v>
      </c>
      <c r="E9" s="123" t="s">
        <v>56</v>
      </c>
      <c r="F9" s="124">
        <f t="shared" ref="F9:F17" si="1">ROUND(D9-0.5,0)</f>
        <v>9</v>
      </c>
      <c r="G9" s="125" t="s">
        <v>76</v>
      </c>
      <c r="H9" s="126">
        <f t="shared" ref="H9:H17" si="2">(D9-F9)*60</f>
        <v>43.710407239819062</v>
      </c>
      <c r="I9" s="75"/>
      <c r="K9" s="120">
        <v>2</v>
      </c>
      <c r="L9" s="121">
        <f>L8*B9</f>
        <v>100</v>
      </c>
      <c r="M9" s="122">
        <f t="shared" ref="M9:M16" si="3">L9/$C$21</f>
        <v>11.312217194570136</v>
      </c>
      <c r="N9" s="123" t="s">
        <v>56</v>
      </c>
      <c r="O9" s="124">
        <f t="shared" ref="O9:O16" si="4">ROUND(M9-0.5,0)</f>
        <v>11</v>
      </c>
      <c r="P9" s="125" t="s">
        <v>76</v>
      </c>
      <c r="Q9" s="126">
        <f t="shared" ref="Q9:Q16" si="5">(M9-O9)*60</f>
        <v>18.733031674208185</v>
      </c>
      <c r="S9" s="120">
        <v>2</v>
      </c>
      <c r="T9" s="121">
        <f>T8*B9</f>
        <v>136</v>
      </c>
      <c r="U9" s="122">
        <f t="shared" ref="U9:U13" si="6">T9/$C$21</f>
        <v>15.384615384615385</v>
      </c>
      <c r="V9" s="123" t="s">
        <v>56</v>
      </c>
      <c r="W9" s="124">
        <f t="shared" ref="W9:W13" si="7">ROUND(U9-0.5,0)</f>
        <v>15</v>
      </c>
      <c r="X9" s="125" t="s">
        <v>76</v>
      </c>
      <c r="Y9" s="126">
        <f t="shared" ref="Y9:Y13" si="8">(U9-W9)*60</f>
        <v>23.076923076923102</v>
      </c>
    </row>
    <row r="10" spans="1:25" s="77" customFormat="1" ht="15" x14ac:dyDescent="0.25">
      <c r="B10" s="120">
        <v>3</v>
      </c>
      <c r="C10" s="121">
        <f>C8*B10</f>
        <v>129</v>
      </c>
      <c r="D10" s="122">
        <f t="shared" si="0"/>
        <v>14.592760180995475</v>
      </c>
      <c r="E10" s="123" t="s">
        <v>56</v>
      </c>
      <c r="F10" s="124">
        <f t="shared" si="1"/>
        <v>14</v>
      </c>
      <c r="G10" s="125" t="s">
        <v>76</v>
      </c>
      <c r="H10" s="126">
        <f t="shared" si="2"/>
        <v>35.565610859728487</v>
      </c>
      <c r="I10" s="75"/>
      <c r="K10" s="120">
        <v>3</v>
      </c>
      <c r="L10" s="121">
        <f>L8*B10</f>
        <v>150</v>
      </c>
      <c r="M10" s="122">
        <f t="shared" si="3"/>
        <v>16.968325791855204</v>
      </c>
      <c r="N10" s="123" t="s">
        <v>56</v>
      </c>
      <c r="O10" s="124">
        <f t="shared" si="4"/>
        <v>16</v>
      </c>
      <c r="P10" s="125" t="s">
        <v>76</v>
      </c>
      <c r="Q10" s="126">
        <f t="shared" si="5"/>
        <v>58.099547511312224</v>
      </c>
      <c r="S10" s="120">
        <v>3</v>
      </c>
      <c r="T10" s="121">
        <f>T8*B10</f>
        <v>204</v>
      </c>
      <c r="U10" s="122">
        <f t="shared" si="6"/>
        <v>23.076923076923077</v>
      </c>
      <c r="V10" s="123" t="s">
        <v>56</v>
      </c>
      <c r="W10" s="124">
        <f t="shared" si="7"/>
        <v>23</v>
      </c>
      <c r="X10" s="125" t="s">
        <v>76</v>
      </c>
      <c r="Y10" s="126">
        <f t="shared" si="8"/>
        <v>4.615384615384599</v>
      </c>
    </row>
    <row r="11" spans="1:25" s="77" customFormat="1" ht="15" x14ac:dyDescent="0.25">
      <c r="B11" s="120">
        <v>4</v>
      </c>
      <c r="C11" s="121">
        <f>C8*B11</f>
        <v>172</v>
      </c>
      <c r="D11" s="122">
        <f t="shared" si="0"/>
        <v>19.457013574660635</v>
      </c>
      <c r="E11" s="123" t="s">
        <v>56</v>
      </c>
      <c r="F11" s="124">
        <f t="shared" si="1"/>
        <v>19</v>
      </c>
      <c r="G11" s="125" t="s">
        <v>76</v>
      </c>
      <c r="H11" s="126">
        <f t="shared" si="2"/>
        <v>27.420814479638125</v>
      </c>
      <c r="I11" s="75"/>
      <c r="K11" s="120">
        <v>4</v>
      </c>
      <c r="L11" s="121">
        <f>L8*B11</f>
        <v>200</v>
      </c>
      <c r="M11" s="122">
        <f t="shared" si="3"/>
        <v>22.624434389140273</v>
      </c>
      <c r="N11" s="123" t="s">
        <v>56</v>
      </c>
      <c r="O11" s="124">
        <f t="shared" si="4"/>
        <v>22</v>
      </c>
      <c r="P11" s="125" t="s">
        <v>76</v>
      </c>
      <c r="Q11" s="126">
        <f t="shared" si="5"/>
        <v>37.46606334841637</v>
      </c>
      <c r="S11" s="120">
        <v>4</v>
      </c>
      <c r="T11" s="121">
        <f>T8*B11</f>
        <v>272</v>
      </c>
      <c r="U11" s="122">
        <f t="shared" si="6"/>
        <v>30.76923076923077</v>
      </c>
      <c r="V11" s="123" t="s">
        <v>56</v>
      </c>
      <c r="W11" s="124">
        <f t="shared" si="7"/>
        <v>30</v>
      </c>
      <c r="X11" s="125" t="s">
        <v>76</v>
      </c>
      <c r="Y11" s="126">
        <f t="shared" si="8"/>
        <v>46.153846153846203</v>
      </c>
    </row>
    <row r="12" spans="1:25" s="77" customFormat="1" ht="15" x14ac:dyDescent="0.25">
      <c r="B12" s="120">
        <v>5</v>
      </c>
      <c r="C12" s="121">
        <f>C8*B12</f>
        <v>215</v>
      </c>
      <c r="D12" s="122">
        <f t="shared" si="0"/>
        <v>24.321266968325791</v>
      </c>
      <c r="E12" s="123" t="s">
        <v>56</v>
      </c>
      <c r="F12" s="124">
        <f t="shared" si="1"/>
        <v>24</v>
      </c>
      <c r="G12" s="125" t="s">
        <v>76</v>
      </c>
      <c r="H12" s="126">
        <f t="shared" si="2"/>
        <v>19.276018099547443</v>
      </c>
      <c r="I12" s="75"/>
      <c r="K12" s="120">
        <v>5</v>
      </c>
      <c r="L12" s="121">
        <f>L8*B12</f>
        <v>250</v>
      </c>
      <c r="M12" s="122">
        <f t="shared" si="3"/>
        <v>28.280542986425338</v>
      </c>
      <c r="N12" s="123" t="s">
        <v>56</v>
      </c>
      <c r="O12" s="124">
        <f t="shared" si="4"/>
        <v>28</v>
      </c>
      <c r="P12" s="125" t="s">
        <v>76</v>
      </c>
      <c r="Q12" s="126">
        <f t="shared" si="5"/>
        <v>16.832579185520302</v>
      </c>
      <c r="S12" s="120">
        <v>5</v>
      </c>
      <c r="T12" s="121">
        <f>T8*B12</f>
        <v>340</v>
      </c>
      <c r="U12" s="122">
        <f t="shared" si="6"/>
        <v>38.46153846153846</v>
      </c>
      <c r="V12" s="123" t="s">
        <v>56</v>
      </c>
      <c r="W12" s="124">
        <f t="shared" si="7"/>
        <v>38</v>
      </c>
      <c r="X12" s="125" t="s">
        <v>76</v>
      </c>
      <c r="Y12" s="126">
        <f t="shared" si="8"/>
        <v>27.692307692307594</v>
      </c>
    </row>
    <row r="13" spans="1:25" s="77" customFormat="1" ht="15" x14ac:dyDescent="0.25">
      <c r="B13" s="120">
        <v>6</v>
      </c>
      <c r="C13" s="121">
        <f>C8*B13</f>
        <v>258</v>
      </c>
      <c r="D13" s="122">
        <f t="shared" si="0"/>
        <v>29.18552036199095</v>
      </c>
      <c r="E13" s="123" t="s">
        <v>56</v>
      </c>
      <c r="F13" s="124">
        <f t="shared" si="1"/>
        <v>29</v>
      </c>
      <c r="G13" s="125" t="s">
        <v>76</v>
      </c>
      <c r="H13" s="126">
        <f t="shared" si="2"/>
        <v>11.131221719456974</v>
      </c>
      <c r="I13" s="75"/>
      <c r="K13" s="120">
        <v>6</v>
      </c>
      <c r="L13" s="121">
        <f>L8*B13</f>
        <v>300</v>
      </c>
      <c r="M13" s="122">
        <f t="shared" si="3"/>
        <v>33.936651583710407</v>
      </c>
      <c r="N13" s="123" t="s">
        <v>56</v>
      </c>
      <c r="O13" s="124">
        <f t="shared" si="4"/>
        <v>33</v>
      </c>
      <c r="P13" s="125" t="s">
        <v>76</v>
      </c>
      <c r="Q13" s="126">
        <f t="shared" si="5"/>
        <v>56.199095022624448</v>
      </c>
      <c r="S13" s="120">
        <v>6</v>
      </c>
      <c r="T13" s="121">
        <f>T8*B13</f>
        <v>408</v>
      </c>
      <c r="U13" s="122">
        <f t="shared" si="6"/>
        <v>46.153846153846153</v>
      </c>
      <c r="V13" s="123" t="s">
        <v>56</v>
      </c>
      <c r="W13" s="124">
        <f t="shared" si="7"/>
        <v>46</v>
      </c>
      <c r="X13" s="125" t="s">
        <v>76</v>
      </c>
      <c r="Y13" s="126">
        <f t="shared" si="8"/>
        <v>9.230769230769198</v>
      </c>
    </row>
    <row r="14" spans="1:25" s="77" customFormat="1" ht="15" x14ac:dyDescent="0.25">
      <c r="B14" s="120">
        <v>7</v>
      </c>
      <c r="C14" s="121">
        <f>C8*B14</f>
        <v>301</v>
      </c>
      <c r="D14" s="122">
        <f t="shared" si="0"/>
        <v>34.049773755656112</v>
      </c>
      <c r="E14" s="123" t="s">
        <v>56</v>
      </c>
      <c r="F14" s="124">
        <f t="shared" si="1"/>
        <v>34</v>
      </c>
      <c r="G14" s="125" t="s">
        <v>76</v>
      </c>
      <c r="H14" s="126">
        <f t="shared" si="2"/>
        <v>2.9864253393667184</v>
      </c>
      <c r="I14" s="75"/>
      <c r="K14" s="120">
        <v>7</v>
      </c>
      <c r="L14" s="121">
        <f>L8*B14</f>
        <v>350</v>
      </c>
      <c r="M14" s="122">
        <f t="shared" si="3"/>
        <v>39.592760180995477</v>
      </c>
      <c r="N14" s="123" t="s">
        <v>56</v>
      </c>
      <c r="O14" s="124">
        <f t="shared" si="4"/>
        <v>39</v>
      </c>
      <c r="P14" s="125" t="s">
        <v>76</v>
      </c>
      <c r="Q14" s="126">
        <f t="shared" si="5"/>
        <v>35.565610859728594</v>
      </c>
      <c r="U14" s="79"/>
    </row>
    <row r="15" spans="1:25" s="77" customFormat="1" ht="15" x14ac:dyDescent="0.25">
      <c r="B15" s="120">
        <v>8</v>
      </c>
      <c r="C15" s="121">
        <f>C8*B15</f>
        <v>344</v>
      </c>
      <c r="D15" s="122">
        <f t="shared" si="0"/>
        <v>38.914027149321271</v>
      </c>
      <c r="E15" s="123" t="s">
        <v>56</v>
      </c>
      <c r="F15" s="124">
        <f t="shared" si="1"/>
        <v>38</v>
      </c>
      <c r="G15" s="125" t="s">
        <v>76</v>
      </c>
      <c r="H15" s="126">
        <f t="shared" si="2"/>
        <v>54.84162895927625</v>
      </c>
      <c r="I15" s="75"/>
      <c r="K15" s="120">
        <v>8</v>
      </c>
      <c r="L15" s="121">
        <f>L8*B15</f>
        <v>400</v>
      </c>
      <c r="M15" s="122">
        <f t="shared" si="3"/>
        <v>45.248868778280546</v>
      </c>
      <c r="N15" s="123" t="s">
        <v>56</v>
      </c>
      <c r="O15" s="124">
        <f t="shared" si="4"/>
        <v>45</v>
      </c>
      <c r="P15" s="125" t="s">
        <v>76</v>
      </c>
      <c r="Q15" s="126">
        <f t="shared" si="5"/>
        <v>14.932126696832739</v>
      </c>
      <c r="U15" s="79"/>
    </row>
    <row r="16" spans="1:25" s="77" customFormat="1" ht="15" x14ac:dyDescent="0.25">
      <c r="B16" s="120">
        <v>9</v>
      </c>
      <c r="C16" s="121">
        <f>C8*B16</f>
        <v>387</v>
      </c>
      <c r="D16" s="122">
        <f t="shared" si="0"/>
        <v>43.778280542986423</v>
      </c>
      <c r="E16" s="123" t="s">
        <v>56</v>
      </c>
      <c r="F16" s="124">
        <f t="shared" si="1"/>
        <v>43</v>
      </c>
      <c r="G16" s="125" t="s">
        <v>76</v>
      </c>
      <c r="H16" s="126">
        <f t="shared" si="2"/>
        <v>46.696832579185354</v>
      </c>
      <c r="I16" s="75"/>
      <c r="K16" s="120">
        <v>9</v>
      </c>
      <c r="L16" s="121">
        <f>L8*B16</f>
        <v>450</v>
      </c>
      <c r="M16" s="122">
        <f t="shared" si="3"/>
        <v>50.904977375565615</v>
      </c>
      <c r="N16" s="123" t="s">
        <v>56</v>
      </c>
      <c r="O16" s="124">
        <f t="shared" si="4"/>
        <v>50</v>
      </c>
      <c r="P16" s="125" t="s">
        <v>76</v>
      </c>
      <c r="Q16" s="126">
        <f t="shared" si="5"/>
        <v>54.298642533936885</v>
      </c>
      <c r="U16" s="79"/>
    </row>
    <row r="17" spans="1:25" s="77" customFormat="1" ht="15" x14ac:dyDescent="0.25">
      <c r="B17" s="120">
        <v>10</v>
      </c>
      <c r="C17" s="121">
        <f>C8*B17</f>
        <v>430</v>
      </c>
      <c r="D17" s="122">
        <f t="shared" si="0"/>
        <v>48.642533936651581</v>
      </c>
      <c r="E17" s="123" t="s">
        <v>56</v>
      </c>
      <c r="F17" s="124">
        <f t="shared" si="1"/>
        <v>48</v>
      </c>
      <c r="G17" s="125" t="s">
        <v>76</v>
      </c>
      <c r="H17" s="126">
        <f t="shared" si="2"/>
        <v>38.552036199094886</v>
      </c>
      <c r="I17" s="75"/>
      <c r="M17" s="79"/>
      <c r="U17" s="79"/>
    </row>
    <row r="18" spans="1:25" ht="15" x14ac:dyDescent="0.2">
      <c r="A18" s="17"/>
      <c r="B18" s="60"/>
      <c r="C18" s="17"/>
      <c r="D18" s="60"/>
      <c r="E18" s="17"/>
      <c r="F18" s="58"/>
      <c r="G18" s="58"/>
      <c r="H18" s="58"/>
      <c r="I18" s="58"/>
      <c r="J18" s="17"/>
      <c r="K18" s="60"/>
      <c r="L18" s="61"/>
      <c r="M18" s="60"/>
      <c r="N18" s="17"/>
      <c r="O18" s="17"/>
      <c r="P18" s="17"/>
      <c r="Q18" s="17"/>
      <c r="R18" s="17"/>
      <c r="S18" s="17"/>
      <c r="T18" s="17"/>
      <c r="U18" s="60"/>
      <c r="V18" s="17"/>
      <c r="W18" s="17"/>
      <c r="X18" s="17"/>
      <c r="Y18" s="17"/>
    </row>
    <row r="19" spans="1:25" ht="15.75" x14ac:dyDescent="0.2">
      <c r="A19" s="17"/>
      <c r="B19" s="159" t="s">
        <v>66</v>
      </c>
      <c r="C19" s="159"/>
      <c r="D19" s="159"/>
      <c r="E19" s="159"/>
      <c r="F19" s="159"/>
      <c r="G19" s="159"/>
      <c r="H19" s="159"/>
      <c r="I19" s="58"/>
      <c r="J19" s="17"/>
      <c r="K19" s="159" t="s">
        <v>67</v>
      </c>
      <c r="L19" s="159"/>
      <c r="M19" s="159"/>
      <c r="N19" s="159"/>
      <c r="O19" s="159"/>
      <c r="P19" s="159"/>
      <c r="Q19" s="159"/>
      <c r="R19" s="17"/>
      <c r="S19" s="159" t="s">
        <v>68</v>
      </c>
      <c r="T19" s="159"/>
      <c r="U19" s="159"/>
      <c r="V19" s="159"/>
      <c r="W19" s="159"/>
      <c r="X19" s="159"/>
      <c r="Y19" s="159"/>
    </row>
    <row r="20" spans="1:25" ht="34.5" customHeight="1" x14ac:dyDescent="0.2">
      <c r="A20" s="17"/>
      <c r="B20" s="160" t="s">
        <v>78</v>
      </c>
      <c r="C20" s="160"/>
      <c r="D20" s="160"/>
      <c r="E20" s="160"/>
      <c r="F20" s="160"/>
      <c r="G20" s="160"/>
      <c r="H20" s="160"/>
      <c r="I20" s="58"/>
      <c r="J20" s="17"/>
      <c r="K20" s="160" t="s">
        <v>78</v>
      </c>
      <c r="L20" s="160"/>
      <c r="M20" s="160"/>
      <c r="N20" s="160"/>
      <c r="O20" s="160"/>
      <c r="P20" s="160"/>
      <c r="Q20" s="160"/>
      <c r="R20" s="17"/>
      <c r="S20" s="160" t="s">
        <v>79</v>
      </c>
      <c r="T20" s="160"/>
      <c r="U20" s="160"/>
      <c r="V20" s="160"/>
      <c r="W20" s="160"/>
      <c r="X20" s="160"/>
      <c r="Y20" s="160"/>
    </row>
    <row r="21" spans="1:25" x14ac:dyDescent="0.2">
      <c r="B21" s="48" t="s">
        <v>69</v>
      </c>
      <c r="C21">
        <v>8.84</v>
      </c>
      <c r="D21" s="48" t="s">
        <v>10</v>
      </c>
      <c r="I21" s="62"/>
      <c r="K21" s="48"/>
      <c r="L21" s="49"/>
      <c r="M21" s="48"/>
      <c r="U21" s="48"/>
    </row>
    <row r="22" spans="1:25" x14ac:dyDescent="0.2">
      <c r="B22" s="48"/>
      <c r="D22" s="48"/>
      <c r="E22" s="63"/>
      <c r="I22" s="62"/>
      <c r="K22" s="64"/>
      <c r="L22" s="49"/>
      <c r="M22" s="48"/>
      <c r="U22" s="48"/>
    </row>
    <row r="23" spans="1:25" x14ac:dyDescent="0.2">
      <c r="B23" s="48"/>
      <c r="D23" s="48"/>
      <c r="E23" s="63"/>
      <c r="I23" s="62"/>
      <c r="K23" s="64"/>
      <c r="L23" s="49"/>
      <c r="M23" s="48"/>
      <c r="U23" s="48"/>
    </row>
    <row r="24" spans="1:25" ht="18.75" customHeight="1" x14ac:dyDescent="0.25">
      <c r="B24" s="82" t="s">
        <v>80</v>
      </c>
      <c r="C24" s="83"/>
      <c r="D24" s="84"/>
      <c r="E24" s="63"/>
      <c r="I24" s="62"/>
      <c r="K24" s="82" t="s">
        <v>80</v>
      </c>
      <c r="L24" s="83"/>
      <c r="M24" s="48"/>
      <c r="N24" s="63"/>
      <c r="U24" s="48"/>
    </row>
    <row r="25" spans="1:25" ht="18.75" customHeight="1" x14ac:dyDescent="0.25">
      <c r="B25" s="82" t="s">
        <v>82</v>
      </c>
      <c r="C25" s="83"/>
      <c r="D25" s="84"/>
      <c r="E25" s="63"/>
      <c r="I25" s="62"/>
      <c r="K25" s="82" t="s">
        <v>82</v>
      </c>
      <c r="L25" s="83"/>
      <c r="M25" s="48"/>
      <c r="N25" s="63"/>
      <c r="U25" s="48"/>
    </row>
    <row r="26" spans="1:25" ht="21" customHeight="1" x14ac:dyDescent="0.25">
      <c r="B26" s="84"/>
      <c r="C26" s="83" t="s">
        <v>83</v>
      </c>
      <c r="D26" s="84"/>
      <c r="I26" s="62"/>
      <c r="K26" s="84"/>
      <c r="L26" s="83" t="s">
        <v>70</v>
      </c>
      <c r="M26" s="48"/>
      <c r="S26" s="48"/>
      <c r="U26" s="48"/>
    </row>
    <row r="27" spans="1:25" s="47" customFormat="1" ht="25.5" x14ac:dyDescent="0.2">
      <c r="B27" s="87" t="s">
        <v>71</v>
      </c>
      <c r="C27" s="88" t="s">
        <v>81</v>
      </c>
      <c r="D27" s="89"/>
      <c r="E27" s="90"/>
      <c r="F27" s="91"/>
      <c r="K27" s="87" t="s">
        <v>71</v>
      </c>
      <c r="L27" s="88" t="s">
        <v>81</v>
      </c>
      <c r="M27" s="89"/>
      <c r="N27" s="90"/>
      <c r="O27" s="91"/>
      <c r="S27" s="71"/>
      <c r="U27" s="71"/>
    </row>
    <row r="28" spans="1:25" ht="15" x14ac:dyDescent="0.2">
      <c r="B28" s="65">
        <v>1</v>
      </c>
      <c r="C28" s="44">
        <f>ROUND(B28*(4.348-0.4)-0.5,0)</f>
        <v>3</v>
      </c>
      <c r="D28" s="42" t="s">
        <v>76</v>
      </c>
      <c r="E28" s="72">
        <f>(B28*(4.348-0.4)-C28)*60</f>
        <v>56.879999999999995</v>
      </c>
      <c r="F28" s="73"/>
      <c r="K28" s="65">
        <v>1</v>
      </c>
      <c r="L28" s="44">
        <f>ROUND(K28*(4.348)-0.5,0)</f>
        <v>4</v>
      </c>
      <c r="M28" s="42" t="s">
        <v>76</v>
      </c>
      <c r="N28" s="72">
        <f>(K28*(4.348)-L28)*60</f>
        <v>20.879999999999992</v>
      </c>
      <c r="O28" s="73"/>
      <c r="S28" s="48"/>
      <c r="T28" s="50"/>
      <c r="U28" s="85"/>
      <c r="V28" s="50"/>
      <c r="W28" s="86"/>
    </row>
    <row r="29" spans="1:25" ht="15" x14ac:dyDescent="0.2">
      <c r="B29" s="65">
        <v>2</v>
      </c>
      <c r="C29" s="44">
        <f t="shared" ref="C29:C43" si="9">ROUND(B29*(4.348-0.4)-0.5,0)</f>
        <v>7</v>
      </c>
      <c r="D29" s="42" t="s">
        <v>76</v>
      </c>
      <c r="E29" s="72">
        <f t="shared" ref="E29:E37" si="10">(B29*(4.348-0.4)-C29)*60</f>
        <v>53.759999999999991</v>
      </c>
      <c r="F29" s="73"/>
      <c r="K29" s="65">
        <v>2</v>
      </c>
      <c r="L29" s="44">
        <f t="shared" ref="L29:L43" si="11">ROUND(K29*(4.348)-0.5,0)</f>
        <v>8</v>
      </c>
      <c r="M29" s="42" t="s">
        <v>76</v>
      </c>
      <c r="N29" s="72">
        <f t="shared" ref="N29:N37" si="12">(K29*(4.348)-L29)*60</f>
        <v>41.759999999999984</v>
      </c>
      <c r="O29" s="73"/>
      <c r="S29" s="48"/>
      <c r="T29" s="50"/>
      <c r="U29" s="85"/>
      <c r="V29" s="50"/>
      <c r="W29" s="86"/>
    </row>
    <row r="30" spans="1:25" ht="15" x14ac:dyDescent="0.2">
      <c r="B30" s="65">
        <v>3</v>
      </c>
      <c r="C30" s="44">
        <f t="shared" si="9"/>
        <v>11</v>
      </c>
      <c r="D30" s="42" t="s">
        <v>76</v>
      </c>
      <c r="E30" s="72">
        <f t="shared" si="10"/>
        <v>50.639999999999965</v>
      </c>
      <c r="F30" s="73"/>
      <c r="K30" s="65">
        <v>3</v>
      </c>
      <c r="L30" s="44">
        <f t="shared" si="11"/>
        <v>13</v>
      </c>
      <c r="M30" s="42" t="s">
        <v>76</v>
      </c>
      <c r="N30" s="72">
        <f t="shared" si="12"/>
        <v>2.640000000000029</v>
      </c>
      <c r="O30" s="73"/>
      <c r="S30" s="48"/>
      <c r="T30" s="50"/>
      <c r="U30" s="85"/>
      <c r="V30" s="50"/>
      <c r="W30" s="86"/>
    </row>
    <row r="31" spans="1:25" ht="15" x14ac:dyDescent="0.2">
      <c r="B31" s="65">
        <v>4</v>
      </c>
      <c r="C31" s="44">
        <f t="shared" si="9"/>
        <v>15</v>
      </c>
      <c r="D31" s="42" t="s">
        <v>76</v>
      </c>
      <c r="E31" s="72">
        <f t="shared" si="10"/>
        <v>47.519999999999989</v>
      </c>
      <c r="F31" s="73"/>
      <c r="K31" s="65">
        <v>4</v>
      </c>
      <c r="L31" s="44">
        <f t="shared" si="11"/>
        <v>17</v>
      </c>
      <c r="M31" s="42" t="s">
        <v>76</v>
      </c>
      <c r="N31" s="72">
        <f t="shared" si="12"/>
        <v>23.519999999999968</v>
      </c>
      <c r="O31" s="73"/>
      <c r="S31" s="48"/>
      <c r="T31" s="50"/>
      <c r="U31" s="85"/>
      <c r="V31" s="50"/>
      <c r="W31" s="86"/>
    </row>
    <row r="32" spans="1:25" s="68" customFormat="1" ht="16.5" customHeight="1" x14ac:dyDescent="0.2">
      <c r="A32" s="66"/>
      <c r="B32" s="67">
        <v>5</v>
      </c>
      <c r="C32" s="44">
        <f t="shared" si="9"/>
        <v>19</v>
      </c>
      <c r="D32" s="42" t="s">
        <v>76</v>
      </c>
      <c r="E32" s="72">
        <f t="shared" si="10"/>
        <v>44.399999999999906</v>
      </c>
      <c r="F32" s="73"/>
      <c r="K32" s="67">
        <v>5</v>
      </c>
      <c r="L32" s="44">
        <f t="shared" si="11"/>
        <v>21</v>
      </c>
      <c r="M32" s="42" t="s">
        <v>76</v>
      </c>
      <c r="N32" s="72">
        <f t="shared" si="12"/>
        <v>44.399999999999906</v>
      </c>
      <c r="O32" s="73"/>
      <c r="S32" s="69"/>
      <c r="T32" s="70"/>
      <c r="U32" s="85"/>
      <c r="V32" s="70"/>
      <c r="W32" s="86"/>
    </row>
    <row r="33" spans="2:23" ht="15" x14ac:dyDescent="0.2">
      <c r="B33" s="65">
        <v>6</v>
      </c>
      <c r="C33" s="44">
        <f t="shared" si="9"/>
        <v>23</v>
      </c>
      <c r="D33" s="42" t="s">
        <v>76</v>
      </c>
      <c r="E33" s="72">
        <f t="shared" si="10"/>
        <v>41.27999999999993</v>
      </c>
      <c r="F33" s="73"/>
      <c r="K33" s="65">
        <v>6</v>
      </c>
      <c r="L33" s="44">
        <f t="shared" si="11"/>
        <v>26</v>
      </c>
      <c r="M33" s="42" t="s">
        <v>76</v>
      </c>
      <c r="N33" s="72">
        <f t="shared" si="12"/>
        <v>5.280000000000058</v>
      </c>
      <c r="O33" s="73"/>
      <c r="S33" s="48"/>
      <c r="T33" s="50"/>
      <c r="U33" s="85"/>
      <c r="V33" s="50"/>
      <c r="W33" s="86"/>
    </row>
    <row r="34" spans="2:23" ht="15" x14ac:dyDescent="0.2">
      <c r="B34" s="65">
        <v>7</v>
      </c>
      <c r="C34" s="44">
        <f t="shared" si="9"/>
        <v>27</v>
      </c>
      <c r="D34" s="42" t="s">
        <v>76</v>
      </c>
      <c r="E34" s="72">
        <f t="shared" si="10"/>
        <v>38.159999999999954</v>
      </c>
      <c r="F34" s="73"/>
      <c r="K34" s="65">
        <v>7</v>
      </c>
      <c r="L34" s="44">
        <f t="shared" si="11"/>
        <v>30</v>
      </c>
      <c r="M34" s="42" t="s">
        <v>76</v>
      </c>
      <c r="N34" s="72">
        <f t="shared" si="12"/>
        <v>26.159999999999997</v>
      </c>
      <c r="O34" s="73"/>
      <c r="S34" s="48"/>
      <c r="T34" s="50"/>
      <c r="U34" s="85"/>
      <c r="V34" s="50"/>
      <c r="W34" s="50"/>
    </row>
    <row r="35" spans="2:23" ht="15" x14ac:dyDescent="0.2">
      <c r="B35" s="65">
        <v>8</v>
      </c>
      <c r="C35" s="44">
        <f t="shared" si="9"/>
        <v>31</v>
      </c>
      <c r="D35" s="42" t="s">
        <v>76</v>
      </c>
      <c r="E35" s="72">
        <f t="shared" si="10"/>
        <v>35.039999999999978</v>
      </c>
      <c r="F35" s="73"/>
      <c r="K35" s="65">
        <v>8</v>
      </c>
      <c r="L35" s="44">
        <f t="shared" si="11"/>
        <v>34</v>
      </c>
      <c r="M35" s="42" t="s">
        <v>76</v>
      </c>
      <c r="N35" s="72">
        <f t="shared" si="12"/>
        <v>47.039999999999935</v>
      </c>
      <c r="O35" s="73"/>
      <c r="S35" s="48"/>
      <c r="T35" s="50"/>
      <c r="U35" s="85"/>
      <c r="V35" s="50"/>
      <c r="W35" s="50"/>
    </row>
    <row r="36" spans="2:23" ht="15" x14ac:dyDescent="0.2">
      <c r="B36" s="65">
        <v>9</v>
      </c>
      <c r="C36" s="44">
        <f t="shared" si="9"/>
        <v>35</v>
      </c>
      <c r="D36" s="42" t="s">
        <v>76</v>
      </c>
      <c r="E36" s="72">
        <f t="shared" si="10"/>
        <v>31.919999999999789</v>
      </c>
      <c r="F36" s="73"/>
      <c r="K36" s="65">
        <v>9</v>
      </c>
      <c r="L36" s="44">
        <f t="shared" si="11"/>
        <v>39</v>
      </c>
      <c r="M36" s="42" t="s">
        <v>76</v>
      </c>
      <c r="N36" s="72">
        <f t="shared" si="12"/>
        <v>7.9199999999998738</v>
      </c>
      <c r="O36" s="73"/>
      <c r="S36" s="48"/>
      <c r="T36" s="50"/>
      <c r="U36" s="85"/>
      <c r="V36" s="50"/>
      <c r="W36" s="50"/>
    </row>
    <row r="37" spans="2:23" ht="15" x14ac:dyDescent="0.2">
      <c r="B37" s="65">
        <v>10</v>
      </c>
      <c r="C37" s="44">
        <f t="shared" si="9"/>
        <v>39</v>
      </c>
      <c r="D37" s="42" t="s">
        <v>76</v>
      </c>
      <c r="E37" s="72">
        <f t="shared" si="10"/>
        <v>28.799999999999812</v>
      </c>
      <c r="F37" s="73"/>
      <c r="K37" s="65">
        <v>10</v>
      </c>
      <c r="L37" s="44">
        <f t="shared" si="11"/>
        <v>43</v>
      </c>
      <c r="M37" s="42" t="s">
        <v>76</v>
      </c>
      <c r="N37" s="72">
        <f t="shared" si="12"/>
        <v>28.799999999999812</v>
      </c>
      <c r="O37" s="73"/>
      <c r="S37" s="48"/>
      <c r="T37" s="50"/>
      <c r="U37" s="48"/>
    </row>
    <row r="38" spans="2:23" ht="15" x14ac:dyDescent="0.2">
      <c r="B38" s="65">
        <v>11</v>
      </c>
      <c r="C38" s="44">
        <f t="shared" si="9"/>
        <v>43</v>
      </c>
      <c r="D38" s="42" t="s">
        <v>76</v>
      </c>
      <c r="E38" s="72">
        <f t="shared" ref="E38:E43" si="13">(B38*(4.348-0.4)-C38)*60</f>
        <v>25.679999999999836</v>
      </c>
      <c r="F38" s="73"/>
      <c r="K38" s="65">
        <v>11</v>
      </c>
      <c r="L38" s="44">
        <f t="shared" si="11"/>
        <v>47</v>
      </c>
      <c r="M38" s="42" t="s">
        <v>76</v>
      </c>
      <c r="N38" s="72">
        <f t="shared" ref="N38:N43" si="14">(K38*(4.348)-L38)*60</f>
        <v>49.679999999999751</v>
      </c>
      <c r="O38" s="73"/>
      <c r="S38" s="48"/>
      <c r="T38" s="50"/>
      <c r="U38" s="48"/>
    </row>
    <row r="39" spans="2:23" ht="15" x14ac:dyDescent="0.2">
      <c r="B39" s="65">
        <v>12</v>
      </c>
      <c r="C39" s="44">
        <f t="shared" si="9"/>
        <v>47</v>
      </c>
      <c r="D39" s="42" t="s">
        <v>76</v>
      </c>
      <c r="E39" s="72">
        <f t="shared" si="13"/>
        <v>22.55999999999986</v>
      </c>
      <c r="F39" s="73"/>
      <c r="K39" s="65">
        <v>12</v>
      </c>
      <c r="L39" s="44">
        <f t="shared" si="11"/>
        <v>52</v>
      </c>
      <c r="M39" s="42" t="s">
        <v>76</v>
      </c>
      <c r="N39" s="72">
        <f t="shared" si="14"/>
        <v>10.560000000000116</v>
      </c>
      <c r="O39" s="73"/>
      <c r="S39" s="48"/>
      <c r="T39" s="50"/>
      <c r="U39" s="48"/>
    </row>
    <row r="40" spans="2:23" ht="15" x14ac:dyDescent="0.2">
      <c r="B40" s="80">
        <v>13</v>
      </c>
      <c r="C40" s="44">
        <f t="shared" si="9"/>
        <v>51</v>
      </c>
      <c r="D40" s="42" t="s">
        <v>76</v>
      </c>
      <c r="E40" s="72">
        <f t="shared" si="13"/>
        <v>19.439999999999884</v>
      </c>
      <c r="F40" s="73"/>
      <c r="K40" s="65">
        <v>13</v>
      </c>
      <c r="L40" s="44">
        <f t="shared" si="11"/>
        <v>56</v>
      </c>
      <c r="M40" s="42" t="s">
        <v>76</v>
      </c>
      <c r="N40" s="72">
        <f t="shared" si="14"/>
        <v>31.440000000000055</v>
      </c>
      <c r="O40" s="73"/>
      <c r="S40" s="48"/>
      <c r="T40" s="50"/>
      <c r="U40" s="48"/>
    </row>
    <row r="41" spans="2:23" ht="15" x14ac:dyDescent="0.2">
      <c r="B41" s="81">
        <v>14</v>
      </c>
      <c r="C41" s="44">
        <f t="shared" si="9"/>
        <v>55</v>
      </c>
      <c r="D41" s="42" t="s">
        <v>76</v>
      </c>
      <c r="E41" s="72">
        <f t="shared" si="13"/>
        <v>16.319999999999908</v>
      </c>
      <c r="F41" s="73"/>
      <c r="K41" s="65">
        <v>14</v>
      </c>
      <c r="L41" s="44">
        <f t="shared" si="11"/>
        <v>60</v>
      </c>
      <c r="M41" s="42" t="s">
        <v>76</v>
      </c>
      <c r="N41" s="72">
        <f t="shared" si="14"/>
        <v>52.319999999999993</v>
      </c>
      <c r="O41" s="73"/>
    </row>
    <row r="42" spans="2:23" ht="15" x14ac:dyDescent="0.2">
      <c r="B42" s="81">
        <v>15</v>
      </c>
      <c r="C42" s="44">
        <f t="shared" si="9"/>
        <v>59</v>
      </c>
      <c r="D42" s="42" t="s">
        <v>76</v>
      </c>
      <c r="E42" s="72">
        <f t="shared" si="13"/>
        <v>13.199999999999932</v>
      </c>
      <c r="F42" s="73"/>
      <c r="K42" s="65">
        <v>15</v>
      </c>
      <c r="L42" s="44">
        <f t="shared" si="11"/>
        <v>65</v>
      </c>
      <c r="M42" s="42" t="s">
        <v>76</v>
      </c>
      <c r="N42" s="72">
        <f t="shared" si="14"/>
        <v>13.199999999999932</v>
      </c>
      <c r="O42" s="73"/>
    </row>
    <row r="43" spans="2:23" ht="15" x14ac:dyDescent="0.2">
      <c r="B43" s="81">
        <v>16</v>
      </c>
      <c r="C43" s="44">
        <f t="shared" si="9"/>
        <v>63</v>
      </c>
      <c r="D43" s="42" t="s">
        <v>76</v>
      </c>
      <c r="E43" s="72">
        <f t="shared" si="13"/>
        <v>10.079999999999956</v>
      </c>
      <c r="F43" s="73"/>
      <c r="K43" s="65">
        <v>16</v>
      </c>
      <c r="L43" s="44">
        <f t="shared" si="11"/>
        <v>69</v>
      </c>
      <c r="M43" s="42" t="s">
        <v>76</v>
      </c>
      <c r="N43" s="72">
        <f t="shared" si="14"/>
        <v>34.07999999999987</v>
      </c>
      <c r="O43" s="73"/>
    </row>
  </sheetData>
  <mergeCells count="14">
    <mergeCell ref="D6:H6"/>
    <mergeCell ref="M6:Q6"/>
    <mergeCell ref="U6:Y6"/>
    <mergeCell ref="B2:Y2"/>
    <mergeCell ref="B3:Y3"/>
    <mergeCell ref="B5:H5"/>
    <mergeCell ref="K5:Q5"/>
    <mergeCell ref="S5:Y5"/>
    <mergeCell ref="B19:H19"/>
    <mergeCell ref="K19:Q19"/>
    <mergeCell ref="S19:Y19"/>
    <mergeCell ref="B20:H20"/>
    <mergeCell ref="K20:Q20"/>
    <mergeCell ref="S20:Y20"/>
  </mergeCells>
  <phoneticPr fontId="28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automated (fill with excel)</vt:lpstr>
      <vt:lpstr>manual (print and fill)</vt:lpstr>
      <vt:lpstr>Salary and max. allowed</vt:lpstr>
    </vt:vector>
  </TitlesOfParts>
  <Company>Universität des Saarlandes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Walter</dc:creator>
  <cp:lastModifiedBy>Lukas Koschorke</cp:lastModifiedBy>
  <cp:lastPrinted>2015-08-05T13:08:35Z</cp:lastPrinted>
  <dcterms:created xsi:type="dcterms:W3CDTF">2009-03-02T12:37:07Z</dcterms:created>
  <dcterms:modified xsi:type="dcterms:W3CDTF">2017-08-06T08:17:37Z</dcterms:modified>
</cp:coreProperties>
</file>