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ydon/Desktop/"/>
    </mc:Choice>
  </mc:AlternateContent>
  <xr:revisionPtr revIDLastSave="0" documentId="13_ncr:1_{EC01ADF7-9613-4340-A3DB-21103DB412E4}" xr6:coauthVersionLast="47" xr6:coauthVersionMax="47" xr10:uidLastSave="{00000000-0000-0000-0000-000000000000}"/>
  <bookViews>
    <workbookView xWindow="6980" yWindow="500" windowWidth="28040" windowHeight="17440" xr2:uid="{AD6ABC2F-7B4D-5A41-A6D4-6F5C6DCDB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1" l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H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I20" i="1" l="1"/>
</calcChain>
</file>

<file path=xl/sharedStrings.xml><?xml version="1.0" encoding="utf-8"?>
<sst xmlns="http://schemas.openxmlformats.org/spreadsheetml/2006/main" count="28" uniqueCount="24">
  <si>
    <t>Seed</t>
  </si>
  <si>
    <t>Chances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</si>
  <si>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</si>
  <si>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</si>
  <si>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</si>
  <si>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</si>
  <si>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</si>
  <si>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</si>
  <si>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</si>
  <si>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</si>
  <si>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</si>
  <si>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</si>
  <si>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</si>
  <si>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</si>
  <si>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</si>
  <si>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</si>
  <si>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</si>
  <si>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</si>
  <si>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Draft Probability Table</t>
  </si>
  <si>
    <t>Distribution of Chances (out of 1000)</t>
  </si>
  <si>
    <t>Old System</t>
  </si>
  <si>
    <t>New System</t>
  </si>
  <si>
    <t>Hypothetical System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</si>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</sst>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sz val="10"/>
      <color theme="1"/>
      <name val="Calibri"/>
      <family val="2"/>
      <scheme val="minor"/>
    </font>
    <font>
      <b/>
      <sz val="10"/>
      <color rgb="FFBF00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4FDC96-B9B7-E54B-ADBB-27901D735A83}" name="Table2" displayName="Table2" ref="G3:X20" totalsRowCount="1">
  <autoFilter ref="G3:X19" xr:uid="{B84FDC96-B9B7-E54B-ADBB-27901D735A83}"/>
  <tableColumns count="18">
    <tableColumn id="1" xr3:uid="{9C814915-184C-2E4F-A9A7-1A494C33580B}" name="Seed" dataDxfId="38" totalsRowDxfId="37"/>
    <tableColumn id="2" xr3:uid="{E62EA025-4544-A343-82D0-A7B55B0FBD29}" name="Chances" totalsRowFunction="custom" dataDxfId="36" totalsRowDxfId="35">
      <totalsRowFormula>SUM(Table2[Chances])</totalsRowFormula>
    </tableColumn>
    <tableColumn id="3" xr3:uid="{CB392852-DE3B-F440-B0AA-5524E0991CC0}" name="1st" totalsRowFunction="custom" dataDxfId="34" totalsRowDxfId="33">
      <calculatedColumnFormula>Table2[[#This Row],[Chances]]/1000</calculatedColumnFormula>
      <totalsRowFormula>SUM(Table2[1st])</totalsRowFormula>
    </tableColumn>
    <tableColumn id="4" xr3:uid="{58E7A15B-31EC-8843-8DF4-AD8277F58C64}" name="2nd" totalsRowFunction="custom" dataDxfId="32" totalsRowDxfId="31">
      <totalsRowFormula>SUM(Table2[2nd])</totalsRowFormula>
    </tableColumn>
    <tableColumn id="5" xr3:uid="{AFA50797-5B7B-A746-94E2-9794ED2C52D4}" name="3rd" totalsRowFunction="custom" dataDxfId="30" totalsRowDxfId="29">
      <totalsRowFormula>SUM(Table2[3rd])</totalsRowFormula>
    </tableColumn>
    <tableColumn id="6" xr3:uid="{B4C8B01E-14BF-0D48-AB92-4D491B65651A}" name="4th" totalsRowFunction="custom" totalsRowDxfId="28">
      <totalsRowFormula>SUM(Table2[4th])</totalsRowFormula>
    </tableColumn>
    <tableColumn id="7" xr3:uid="{A5EC4E57-E1E3-7040-8CF1-4574FA1272AC}" name="5th" totalsRowFunction="custom" totalsRowDxfId="27">
      <totalsRowFormula>SUM(Table2[5th])</totalsRowFormula>
    </tableColumn>
    <tableColumn id="8" xr3:uid="{8EFADE71-9726-EB43-955F-39D1F008ACEF}" name="6th" totalsRowFunction="custom" totalsRowDxfId="26">
      <totalsRowFormula>SUM(Table2[6th])</totalsRowFormula>
    </tableColumn>
    <tableColumn id="9" xr3:uid="{D50C857D-4095-C144-AE74-14C91C171E78}" name="7th" totalsRowFunction="custom" dataDxfId="25" totalsRowDxfId="24">
      <totalsRowFormula>SUM(Table2[7th])</totalsRowFormula>
    </tableColumn>
    <tableColumn id="10" xr3:uid="{4B0E8179-0815-3842-8AB6-C187784CC766}" name="8th" totalsRowFunction="custom" dataDxfId="23" totalsRowDxfId="22">
      <totalsRowFormula>SUM(Table2[8th])</totalsRowFormula>
    </tableColumn>
    <tableColumn id="11" xr3:uid="{BE8B8FEE-DA8C-7E44-8FE0-11B99CD47EEB}" name="9th" totalsRowFunction="custom" dataDxfId="21" totalsRowDxfId="20">
      <totalsRowFormula>SUM(Table2[9th])</totalsRowFormula>
    </tableColumn>
    <tableColumn id="12" xr3:uid="{A824D781-D3F8-3C41-81AF-B111BDDD7D19}" name="10th" totalsRowFunction="custom" dataDxfId="19" totalsRowDxfId="18">
      <totalsRowFormula>SUM(Table2[10th])</totalsRowFormula>
    </tableColumn>
    <tableColumn id="13" xr3:uid="{F6ABF777-D110-2A4A-8557-985CDDA932C1}" name="11th" totalsRowFunction="custom" dataDxfId="17" totalsRowDxfId="16">
      <totalsRowFormula>SUM(Table2[11th])</totalsRowFormula>
    </tableColumn>
    <tableColumn id="14" xr3:uid="{9012D4E9-4490-C645-BD6A-A836C715A07A}" name="12th" totalsRowFunction="custom" dataDxfId="15" totalsRowDxfId="14">
      <totalsRowFormula>SUM(Table2[12th])</totalsRowFormula>
    </tableColumn>
    <tableColumn id="15" xr3:uid="{832CC64B-95DA-034E-BB7F-BB99299346BA}" name="13th" totalsRowFunction="custom" dataDxfId="13" totalsRowDxfId="12">
      <totalsRowFormula>SUM(Table2[13th])</totalsRowFormula>
    </tableColumn>
    <tableColumn id="16" xr3:uid="{BEC966C3-828F-0A4D-8319-3EE8E035BBC8}" name="14th" totalsRowFunction="custom" dataDxfId="11" totalsRowDxfId="10">
      <totalsRowFormula>SUM(Table2[14th])</totalsRowFormula>
    </tableColumn>
    <tableColumn id="17" xr3:uid="{0496FE32-A10E-B444-89CF-B9F8D7F5503F}" name="15th" totalsRowFunction="custom" dataDxfId="9" totalsRowDxfId="8">
      <totalsRowFormula>SUM(Table2[15th])</totalsRowFormula>
    </tableColumn>
    <tableColumn id="18" xr3:uid="{89415031-4AC0-274E-9093-874FDDCC9DB6}" name="16th" totalsRowFunction="custom" dataDxfId="7" totalsRowDxfId="6">
      <totalsRowFormula>SUM(Table2[16th])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11922-AAD1-9B4B-94E2-9F6707BA30D5}" name="Table3" displayName="Table3" ref="B3:E19" totalsRowShown="0" headerRowDxfId="0" dataDxfId="1">
  <autoFilter ref="B3:E19" xr:uid="{AD211922-AAD1-9B4B-94E2-9F6707BA30D5}"/>
  <tableColumns count="4">
    <tableColumn id="1" xr3:uid="{4E7A3150-A9E4-AB4D-8DA8-635B6E30E0CC}" name="Seed" dataDxfId="5"/>
    <tableColumn id="2" xr3:uid="{491E3637-B497-7146-B15F-6E36475E3EA2}" name="Old System" dataDxfId="4"/>
    <tableColumn id="3" xr3:uid="{7B408F1E-1310-314E-B541-C84C4B0F6D2B}" name="New System" dataDxfId="3"/>
    <tableColumn id="4" xr3:uid="{1AB3E1D2-395C-1347-93FE-D131E9932207}" name="Hypothetical Sys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D269-AEE7-5740-9136-22273E0F8080}">
  <dimension ref="A1:X960"/>
  <sheetViews>
    <sheetView tabSelected="1" topLeftCell="A2" zoomScale="106" zoomScaleNormal="100" workbookViewId="0">
      <selection activeCell="F10" sqref="F10"/>
    </sheetView>
  </sheetViews>
  <sheetFormatPr baseColWidth="10" defaultRowHeight="16" x14ac:dyDescent="0.2"/>
  <cols>
    <col min="2" max="2" width="13" customWidth="1"/>
    <col min="3" max="3" width="14.1640625" customWidth="1"/>
    <col min="4" max="4" width="20.83203125" customWidth="1"/>
    <col min="5" max="5" width="22" customWidth="1"/>
    <col min="21" max="21" width="12.1640625" bestFit="1" customWidth="1"/>
    <col min="23" max="23" width="12" bestFit="1" customWidth="1"/>
    <col min="31" max="31" width="20.33203125" customWidth="1"/>
    <col min="32" max="32" width="12.5" bestFit="1" customWidth="1"/>
  </cols>
  <sheetData>
    <row r="1" spans="1:24" x14ac:dyDescent="0.2">
      <c r="A1" s="1"/>
    </row>
    <row r="2" spans="1:24" ht="26" x14ac:dyDescent="0.3">
      <c r="B2" s="12" t="s">
        <v>19</v>
      </c>
      <c r="C2" s="12"/>
      <c r="D2" s="12"/>
      <c r="E2" s="12"/>
      <c r="G2" s="11" t="s">
        <v>18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">
      <c r="B3" s="7" t="s">
        <v>0</v>
      </c>
      <c r="C3" s="13" t="s">
        <v>20</v>
      </c>
      <c r="D3" s="7" t="s">
        <v>21</v>
      </c>
      <c r="E3" s="7" t="s">
        <v>22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</row>
    <row r="4" spans="1:24" x14ac:dyDescent="0.2">
      <c r="B4" s="7">
        <v>1</v>
      </c>
      <c r="C4" s="7">
        <v>250</v>
      </c>
      <c r="D4" s="7">
        <v>140</v>
      </c>
      <c r="E4" s="7">
        <v>114</v>
      </c>
      <c r="G4" s="7">
        <v>1</v>
      </c>
      <c r="H4" s="7">
        <v>114</v>
      </c>
      <c r="I4" s="7">
        <f>Table2[[#This Row],[Chances]]/1000</f>
        <v>0.114</v>
      </c>
      <c r="J4" s="8">
        <v>0.11</v>
      </c>
      <c r="K4" s="8">
        <v>0.107</v>
      </c>
      <c r="L4" s="7">
        <v>0.10199999999999999</v>
      </c>
      <c r="M4" s="8">
        <v>9.7100000000000006E-2</v>
      </c>
      <c r="N4" s="8">
        <v>0.46974850000000001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</row>
    <row r="5" spans="1:24" x14ac:dyDescent="0.2">
      <c r="B5" s="14">
        <v>2</v>
      </c>
      <c r="C5" s="7">
        <v>199</v>
      </c>
      <c r="D5" s="7">
        <v>140</v>
      </c>
      <c r="E5" s="7">
        <v>113</v>
      </c>
      <c r="G5" s="7">
        <v>2</v>
      </c>
      <c r="H5" s="7">
        <v>113</v>
      </c>
      <c r="I5" s="7">
        <f>Table2[[#This Row],[Chances]]/1000</f>
        <v>0.113</v>
      </c>
      <c r="J5" s="8">
        <v>0.11</v>
      </c>
      <c r="K5" s="8">
        <v>0.106</v>
      </c>
      <c r="L5" s="8">
        <v>0.10199999999999999</v>
      </c>
      <c r="M5" s="8">
        <v>9.69E-2</v>
      </c>
      <c r="N5" s="8">
        <v>0.27395968700000001</v>
      </c>
      <c r="O5" s="8">
        <v>0.19898051999999999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</row>
    <row r="6" spans="1:24" x14ac:dyDescent="0.2">
      <c r="B6" s="14">
        <v>3</v>
      </c>
      <c r="C6" s="7">
        <v>156</v>
      </c>
      <c r="D6" s="7">
        <v>140</v>
      </c>
      <c r="E6" s="7">
        <v>112</v>
      </c>
      <c r="G6" s="7">
        <v>3</v>
      </c>
      <c r="H6" s="7">
        <v>112</v>
      </c>
      <c r="I6" s="7">
        <f>Table2[[#This Row],[Chances]]/1000</f>
        <v>0.112</v>
      </c>
      <c r="J6" s="8">
        <v>0.109</v>
      </c>
      <c r="K6" s="8">
        <v>0.105</v>
      </c>
      <c r="L6" s="8">
        <v>0.10100000000000001</v>
      </c>
      <c r="M6" s="8">
        <v>9.6600000000000005E-2</v>
      </c>
      <c r="N6" s="8">
        <v>0.14774425999999999</v>
      </c>
      <c r="O6" s="8">
        <v>0.25441802000000002</v>
      </c>
      <c r="P6" s="8">
        <v>7.3992379999999996E-2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</row>
    <row r="7" spans="1:24" x14ac:dyDescent="0.2">
      <c r="B7" s="14">
        <v>4</v>
      </c>
      <c r="C7" s="7">
        <v>119</v>
      </c>
      <c r="D7" s="7">
        <v>125</v>
      </c>
      <c r="E7" s="7">
        <v>111</v>
      </c>
      <c r="G7" s="7">
        <v>4</v>
      </c>
      <c r="H7" s="7">
        <v>111</v>
      </c>
      <c r="I7" s="7">
        <f>Table2[[#This Row],[Chances]]/1000</f>
        <v>0.111</v>
      </c>
      <c r="J7" s="8">
        <v>0.108</v>
      </c>
      <c r="K7" s="8">
        <v>0.105</v>
      </c>
      <c r="L7" s="8">
        <v>0.10100000000000001</v>
      </c>
      <c r="M7" s="8">
        <v>9.6299999999999997E-2</v>
      </c>
      <c r="N7" s="8">
        <v>7.1305985000000002E-2</v>
      </c>
      <c r="O7" s="8">
        <v>0.22915173999999999</v>
      </c>
      <c r="P7" s="8">
        <v>0.15560473</v>
      </c>
      <c r="Q7" s="8">
        <v>2.3329510000000001E-2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</row>
    <row r="8" spans="1:24" x14ac:dyDescent="0.2">
      <c r="B8" s="14">
        <v>5</v>
      </c>
      <c r="C8" s="7">
        <v>88</v>
      </c>
      <c r="D8" s="7">
        <v>105</v>
      </c>
      <c r="E8" s="7">
        <v>99</v>
      </c>
      <c r="G8" s="7">
        <v>5</v>
      </c>
      <c r="H8" s="7">
        <v>99</v>
      </c>
      <c r="I8" s="7">
        <f>Table2[[#This Row],[Chances]]/1000</f>
        <v>9.9000000000000005E-2</v>
      </c>
      <c r="J8" s="8">
        <v>9.7799999999999998E-2</v>
      </c>
      <c r="K8" s="8">
        <v>9.6299999999999997E-2</v>
      </c>
      <c r="L8" s="8">
        <v>9.4500000000000001E-2</v>
      </c>
      <c r="M8" s="8">
        <v>9.2299999999999993E-2</v>
      </c>
      <c r="N8" s="8">
        <v>2.9955433E-2</v>
      </c>
      <c r="O8" s="8">
        <v>0.17890174</v>
      </c>
      <c r="P8" s="8">
        <v>0.22585266000000001</v>
      </c>
      <c r="Q8" s="8">
        <v>7.8714530000000005E-2</v>
      </c>
      <c r="R8" s="8">
        <v>6.6408409999999998E-3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</row>
    <row r="9" spans="1:24" x14ac:dyDescent="0.2">
      <c r="B9" s="14">
        <v>6</v>
      </c>
      <c r="C9" s="7">
        <v>63</v>
      </c>
      <c r="D9" s="7">
        <v>90</v>
      </c>
      <c r="E9" s="7">
        <v>89</v>
      </c>
      <c r="G9" s="7">
        <v>6</v>
      </c>
      <c r="H9" s="7">
        <v>89</v>
      </c>
      <c r="I9" s="7">
        <f>Table2[[#This Row],[Chances]]/1000</f>
        <v>8.8999999999999996E-2</v>
      </c>
      <c r="J9" s="8">
        <v>8.8999999999999996E-2</v>
      </c>
      <c r="K9" s="8">
        <v>8.8900000000000007E-2</v>
      </c>
      <c r="L9" s="8">
        <v>8.8499999999999995E-2</v>
      </c>
      <c r="M9" s="8">
        <v>8.7999999999999995E-2</v>
      </c>
      <c r="N9" s="8">
        <v>7.286135E-3</v>
      </c>
      <c r="O9" s="8">
        <v>0.10340000000000001</v>
      </c>
      <c r="P9" s="8">
        <v>0.24782789</v>
      </c>
      <c r="Q9" s="8">
        <v>0.16377797999999999</v>
      </c>
      <c r="R9" s="8">
        <v>3.2706894E-2</v>
      </c>
      <c r="S9" s="8">
        <v>1.6286250000000001E-3</v>
      </c>
      <c r="T9" s="7">
        <v>0</v>
      </c>
      <c r="U9" s="7">
        <v>0</v>
      </c>
      <c r="V9" s="7">
        <v>0</v>
      </c>
      <c r="W9" s="7">
        <v>0</v>
      </c>
      <c r="X9" s="7">
        <v>0</v>
      </c>
    </row>
    <row r="10" spans="1:24" x14ac:dyDescent="0.2">
      <c r="B10" s="14">
        <v>7</v>
      </c>
      <c r="C10" s="7">
        <v>43</v>
      </c>
      <c r="D10" s="7">
        <v>75</v>
      </c>
      <c r="E10" s="7">
        <v>79</v>
      </c>
      <c r="G10" s="7">
        <v>7</v>
      </c>
      <c r="H10" s="7">
        <v>79</v>
      </c>
      <c r="I10" s="7">
        <f>Table2[[#This Row],[Chances]]/1000</f>
        <v>7.9000000000000001E-2</v>
      </c>
      <c r="J10" s="8">
        <v>7.9899999999999999E-2</v>
      </c>
      <c r="K10" s="8">
        <v>8.09E-2</v>
      </c>
      <c r="L10" s="8">
        <v>8.1799999999999998E-2</v>
      </c>
      <c r="M10" s="8">
        <v>8.2699999999999996E-2</v>
      </c>
      <c r="N10" s="7">
        <v>0</v>
      </c>
      <c r="O10" s="8">
        <v>3.5147980000000002E-2</v>
      </c>
      <c r="P10" s="8">
        <v>0.20078256999999999</v>
      </c>
      <c r="Q10" s="8">
        <v>0.25245709999999999</v>
      </c>
      <c r="R10" s="8">
        <v>9.5718293999999995E-2</v>
      </c>
      <c r="S10" s="8">
        <v>1.1285821999999999E-2</v>
      </c>
      <c r="T10" s="10">
        <v>3.2993040000000001E-4</v>
      </c>
      <c r="U10" s="7">
        <v>0</v>
      </c>
      <c r="V10" s="7">
        <v>0</v>
      </c>
      <c r="W10" s="7">
        <v>0</v>
      </c>
      <c r="X10" s="7">
        <v>0</v>
      </c>
    </row>
    <row r="11" spans="1:24" x14ac:dyDescent="0.2">
      <c r="B11" s="14">
        <v>8</v>
      </c>
      <c r="C11" s="7">
        <v>28</v>
      </c>
      <c r="D11" s="7">
        <v>60</v>
      </c>
      <c r="E11" s="7">
        <v>69</v>
      </c>
      <c r="G11" s="7">
        <v>8</v>
      </c>
      <c r="H11" s="7">
        <v>69</v>
      </c>
      <c r="I11" s="7">
        <f>Table2[[#This Row],[Chances]]/1000</f>
        <v>6.9000000000000006E-2</v>
      </c>
      <c r="J11" s="8">
        <v>7.0599999999999996E-2</v>
      </c>
      <c r="K11" s="8">
        <v>7.2400000000000006E-2</v>
      </c>
      <c r="L11" s="8">
        <v>7.4300000000000005E-2</v>
      </c>
      <c r="M11" s="8">
        <v>7.6300000000000007E-2</v>
      </c>
      <c r="N11" s="7">
        <v>0</v>
      </c>
      <c r="O11" s="7">
        <v>0</v>
      </c>
      <c r="P11" s="8">
        <v>9.5939789999999997E-2</v>
      </c>
      <c r="Q11" s="8">
        <v>0.28655237</v>
      </c>
      <c r="R11" s="8">
        <v>0.20587069799999999</v>
      </c>
      <c r="S11" s="8">
        <v>4.5859965000000003E-2</v>
      </c>
      <c r="T11" s="8">
        <v>3.1564409999999998E-3</v>
      </c>
      <c r="U11" s="10">
        <v>5.2081550000000003E-5</v>
      </c>
      <c r="V11" s="7">
        <v>0</v>
      </c>
      <c r="W11" s="7">
        <v>0</v>
      </c>
      <c r="X11" s="7">
        <v>0</v>
      </c>
    </row>
    <row r="12" spans="1:24" x14ac:dyDescent="0.2">
      <c r="B12" s="14">
        <v>9</v>
      </c>
      <c r="C12" s="7">
        <v>17</v>
      </c>
      <c r="D12" s="7">
        <v>45</v>
      </c>
      <c r="E12" s="7">
        <v>59</v>
      </c>
      <c r="G12" s="7">
        <v>9</v>
      </c>
      <c r="H12" s="7">
        <v>59</v>
      </c>
      <c r="I12" s="7">
        <f>Table2[[#This Row],[Chances]]/1000</f>
        <v>5.8999999999999997E-2</v>
      </c>
      <c r="J12" s="8">
        <v>6.1100000000000002E-2</v>
      </c>
      <c r="K12" s="8">
        <v>6.3399999999999998E-2</v>
      </c>
      <c r="L12" s="8">
        <v>6.59E-2</v>
      </c>
      <c r="M12" s="8">
        <v>6.88E-2</v>
      </c>
      <c r="N12" s="7">
        <v>0</v>
      </c>
      <c r="O12" s="7">
        <v>0</v>
      </c>
      <c r="P12" s="7">
        <v>0</v>
      </c>
      <c r="Q12" s="8">
        <v>0.19516852000000001</v>
      </c>
      <c r="R12" s="8">
        <v>0.33016622699999998</v>
      </c>
      <c r="S12" s="8">
        <v>0.13803594899999999</v>
      </c>
      <c r="T12" s="8">
        <v>1.7764072299999999E-2</v>
      </c>
      <c r="U12" s="8">
        <v>6.826178E-4</v>
      </c>
      <c r="V12" s="10">
        <v>5.9195260000000001E-6</v>
      </c>
      <c r="W12" s="7">
        <v>0</v>
      </c>
      <c r="X12" s="7">
        <v>0</v>
      </c>
    </row>
    <row r="13" spans="1:24" x14ac:dyDescent="0.2">
      <c r="B13" s="14">
        <v>10</v>
      </c>
      <c r="C13" s="7">
        <v>11</v>
      </c>
      <c r="D13" s="7">
        <v>30</v>
      </c>
      <c r="E13" s="7">
        <v>49</v>
      </c>
      <c r="G13" s="7">
        <v>10</v>
      </c>
      <c r="H13" s="7">
        <v>49</v>
      </c>
      <c r="I13" s="7">
        <f>Table2[[#This Row],[Chances]]/1000</f>
        <v>4.9000000000000002E-2</v>
      </c>
      <c r="J13" s="8">
        <v>5.1299999999999998E-2</v>
      </c>
      <c r="K13" s="8">
        <v>5.3800000000000001E-2</v>
      </c>
      <c r="L13" s="8">
        <v>5.6800000000000003E-2</v>
      </c>
      <c r="M13" s="8">
        <v>6.0199999999999997E-2</v>
      </c>
      <c r="N13" s="7">
        <v>0</v>
      </c>
      <c r="O13" s="7">
        <v>0</v>
      </c>
      <c r="P13" s="7">
        <v>0</v>
      </c>
      <c r="Q13" s="7">
        <v>0</v>
      </c>
      <c r="R13" s="8">
        <v>0.328897047</v>
      </c>
      <c r="S13" s="8">
        <v>0.31882600999999999</v>
      </c>
      <c r="T13" s="8">
        <v>7.5763308799999998E-2</v>
      </c>
      <c r="U13" s="8">
        <v>5.3541129999999998E-3</v>
      </c>
      <c r="V13" s="10">
        <v>1.065391E-4</v>
      </c>
      <c r="W13" s="10">
        <v>4.3616089999999999E-7</v>
      </c>
      <c r="X13" s="7">
        <v>0</v>
      </c>
    </row>
    <row r="14" spans="1:24" x14ac:dyDescent="0.2">
      <c r="B14" s="14">
        <v>11</v>
      </c>
      <c r="C14" s="7">
        <v>8</v>
      </c>
      <c r="D14" s="7">
        <v>20</v>
      </c>
      <c r="E14" s="7">
        <v>39</v>
      </c>
      <c r="G14" s="7">
        <v>11</v>
      </c>
      <c r="H14" s="7">
        <v>39</v>
      </c>
      <c r="I14" s="7">
        <f>Table2[[#This Row],[Chances]]/1000</f>
        <v>3.9E-2</v>
      </c>
      <c r="J14" s="8">
        <v>4.1200000000000001E-2</v>
      </c>
      <c r="K14" s="8">
        <v>4.3799999999999999E-2</v>
      </c>
      <c r="L14" s="8">
        <v>4.6800000000000001E-2</v>
      </c>
      <c r="M14" s="8">
        <v>5.0299999999999997E-2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8">
        <v>0.48436362900000002</v>
      </c>
      <c r="T14" s="8">
        <v>0.26017352929999998</v>
      </c>
      <c r="U14" s="8">
        <v>3.3103750000000001E-2</v>
      </c>
      <c r="V14" s="8">
        <v>1.185415E-3</v>
      </c>
      <c r="W14" s="10">
        <v>1.1005270000000001E-5</v>
      </c>
      <c r="X14" s="10">
        <v>1.6388669999999999E-8</v>
      </c>
    </row>
    <row r="15" spans="1:24" x14ac:dyDescent="0.2">
      <c r="B15" s="14">
        <v>12</v>
      </c>
      <c r="C15" s="7">
        <v>7</v>
      </c>
      <c r="D15" s="7">
        <v>15</v>
      </c>
      <c r="E15" s="7">
        <v>29</v>
      </c>
      <c r="G15" s="7">
        <v>12</v>
      </c>
      <c r="H15" s="7">
        <v>29</v>
      </c>
      <c r="I15" s="7">
        <f>Table2[[#This Row],[Chances]]/1000</f>
        <v>2.9000000000000001E-2</v>
      </c>
      <c r="J15" s="8">
        <v>3.1E-2</v>
      </c>
      <c r="K15" s="8">
        <v>3.3300000000000003E-2</v>
      </c>
      <c r="L15" s="8">
        <v>3.5999999999999997E-2</v>
      </c>
      <c r="M15" s="8">
        <v>3.9300000000000002E-2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8">
        <v>0.64281271819999997</v>
      </c>
      <c r="U15" s="8">
        <v>0.1774453</v>
      </c>
      <c r="V15" s="8">
        <v>1.1070450000000001E-2</v>
      </c>
      <c r="W15" s="10">
        <v>1.8227780000000001E-4</v>
      </c>
      <c r="X15" s="10">
        <v>6.1241789999999998E-7</v>
      </c>
    </row>
    <row r="16" spans="1:24" x14ac:dyDescent="0.2">
      <c r="B16" s="14">
        <v>13</v>
      </c>
      <c r="C16" s="7">
        <v>6</v>
      </c>
      <c r="D16" s="7">
        <v>10</v>
      </c>
      <c r="E16" s="7">
        <v>19</v>
      </c>
      <c r="G16" s="7">
        <v>13</v>
      </c>
      <c r="H16" s="7">
        <v>19</v>
      </c>
      <c r="I16" s="7">
        <f>Table2[[#This Row],[Chances]]/1000</f>
        <v>1.9E-2</v>
      </c>
      <c r="J16" s="8">
        <v>2.0500000000000001E-2</v>
      </c>
      <c r="K16" s="8">
        <v>2.2200000000000001E-2</v>
      </c>
      <c r="L16" s="8">
        <v>2.4400000000000002E-2</v>
      </c>
      <c r="M16" s="8">
        <v>2.69E-2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8">
        <v>0.78336220000000001</v>
      </c>
      <c r="V16" s="8">
        <v>0.10073550000000001</v>
      </c>
      <c r="W16" s="8">
        <v>2.859243E-3</v>
      </c>
      <c r="X16" s="10">
        <v>1.7051310000000001E-5</v>
      </c>
    </row>
    <row r="17" spans="1:24" x14ac:dyDescent="0.2">
      <c r="B17" s="14">
        <v>14</v>
      </c>
      <c r="C17" s="7">
        <v>5</v>
      </c>
      <c r="D17" s="7">
        <v>5</v>
      </c>
      <c r="E17" s="7">
        <v>9</v>
      </c>
      <c r="G17" s="7">
        <v>14</v>
      </c>
      <c r="H17" s="7">
        <v>9</v>
      </c>
      <c r="I17" s="7">
        <f>Table2[[#This Row],[Chances]]/1000</f>
        <v>8.9999999999999993E-3</v>
      </c>
      <c r="J17" s="8">
        <v>9.7999999999999997E-3</v>
      </c>
      <c r="K17" s="8">
        <v>1.0699999999999999E-2</v>
      </c>
      <c r="L17" s="8">
        <v>1.1900000000000001E-2</v>
      </c>
      <c r="M17" s="8">
        <v>1.3299999999999999E-2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0.88689620000000002</v>
      </c>
      <c r="W17" s="8">
        <v>5.7687210000000003E-2</v>
      </c>
      <c r="X17" s="8">
        <v>6.3434129999999996E-4</v>
      </c>
    </row>
    <row r="18" spans="1:24" x14ac:dyDescent="0.2">
      <c r="B18" s="14">
        <v>15</v>
      </c>
      <c r="C18" s="7" t="s">
        <v>23</v>
      </c>
      <c r="D18" s="7" t="s">
        <v>23</v>
      </c>
      <c r="E18" s="7">
        <v>6</v>
      </c>
      <c r="G18" s="7">
        <v>15</v>
      </c>
      <c r="H18" s="7">
        <v>6</v>
      </c>
      <c r="I18" s="7">
        <f>Table2[[#This Row],[Chances]]/1000</f>
        <v>6.0000000000000001E-3</v>
      </c>
      <c r="J18" s="8">
        <v>6.5500000000000003E-3</v>
      </c>
      <c r="K18" s="8">
        <v>7.2100000000000003E-3</v>
      </c>
      <c r="L18" s="8">
        <v>8.0099999999999998E-3</v>
      </c>
      <c r="M18" s="8">
        <v>8.9999999999999993E-3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8">
        <v>0.93925979999999998</v>
      </c>
      <c r="X18" s="8">
        <v>2.3970829999999999E-2</v>
      </c>
    </row>
    <row r="19" spans="1:24" x14ac:dyDescent="0.2">
      <c r="B19" s="14">
        <v>16</v>
      </c>
      <c r="C19" s="7" t="s">
        <v>23</v>
      </c>
      <c r="D19" s="7" t="s">
        <v>23</v>
      </c>
      <c r="E19" s="7">
        <v>4</v>
      </c>
      <c r="G19" s="7">
        <v>16</v>
      </c>
      <c r="H19" s="7">
        <v>4</v>
      </c>
      <c r="I19" s="7">
        <f>Table2[[#This Row],[Chances]]/1000</f>
        <v>4.0000000000000001E-3</v>
      </c>
      <c r="J19" s="8">
        <v>4.3699999999999998E-3</v>
      </c>
      <c r="K19" s="8">
        <v>4.8199999999999996E-3</v>
      </c>
      <c r="L19" s="8">
        <v>5.3699999999999998E-3</v>
      </c>
      <c r="M19" s="8">
        <v>6.0499999999999998E-3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8">
        <v>0.9753771</v>
      </c>
    </row>
    <row r="20" spans="1:24" x14ac:dyDescent="0.2">
      <c r="A20" s="2"/>
      <c r="G20" s="7"/>
      <c r="H20" s="7">
        <f>SUM(Table2[Chances])</f>
        <v>1000</v>
      </c>
      <c r="I20" s="7">
        <f>SUM(Table2[1st])</f>
        <v>1</v>
      </c>
      <c r="J20" s="9">
        <f>SUM(Table2[2nd])</f>
        <v>1.0001199999999999</v>
      </c>
      <c r="K20" s="9">
        <f>SUM(Table2[3rd])</f>
        <v>1.0007299999999999</v>
      </c>
      <c r="L20" s="9">
        <f>SUM(Table2[4th])</f>
        <v>1.0002800000000001</v>
      </c>
      <c r="M20" s="9">
        <f>SUM(Table2[5th])</f>
        <v>1.0000500000000001</v>
      </c>
      <c r="N20" s="9">
        <f>SUM(Table2[6th])</f>
        <v>0.99999999999999989</v>
      </c>
      <c r="O20" s="7">
        <f>SUM(Table2[7th])</f>
        <v>1.0000000000000002</v>
      </c>
      <c r="P20" s="7">
        <f>SUM(Table2[8th])</f>
        <v>1.0000000199999999</v>
      </c>
      <c r="Q20" s="7">
        <f>SUM(Table2[9th])</f>
        <v>1.0000000099999999</v>
      </c>
      <c r="R20" s="7">
        <f>SUM(Table2[10th])</f>
        <v>1.0000000010000001</v>
      </c>
      <c r="S20" s="7">
        <f>SUM(Table2[11th])</f>
        <v>1</v>
      </c>
      <c r="T20" s="7">
        <f>SUM(Table2[12th])</f>
        <v>1</v>
      </c>
      <c r="U20" s="9">
        <f>SUM(Table2[13th])</f>
        <v>1.0000000623500001</v>
      </c>
      <c r="V20" s="7">
        <f>SUM(Table2[14th])</f>
        <v>1.000000023626</v>
      </c>
      <c r="W20" s="7">
        <f>SUM(Table2[15th])</f>
        <v>0.99999997223089998</v>
      </c>
      <c r="X20" s="7">
        <f>SUM(Table2[16th])</f>
        <v>0.99999995141656994</v>
      </c>
    </row>
    <row r="22" spans="1:24" x14ac:dyDescent="0.2">
      <c r="A22" s="3"/>
    </row>
    <row r="24" spans="1:24" x14ac:dyDescent="0.2">
      <c r="A24" s="4"/>
    </row>
    <row r="26" spans="1:24" x14ac:dyDescent="0.2">
      <c r="A26" s="5"/>
    </row>
    <row r="28" spans="1:24" x14ac:dyDescent="0.2">
      <c r="A28" s="5"/>
    </row>
    <row r="40" spans="15:15" x14ac:dyDescent="0.2">
      <c r="O40" s="6"/>
    </row>
    <row r="60" spans="15:15" x14ac:dyDescent="0.2">
      <c r="O60" s="6"/>
    </row>
    <row r="80" spans="15:15" x14ac:dyDescent="0.2">
      <c r="O80" s="6"/>
    </row>
    <row r="100" spans="15:15" x14ac:dyDescent="0.2">
      <c r="O100" s="6"/>
    </row>
    <row r="120" spans="15:15" x14ac:dyDescent="0.2">
      <c r="O120" s="6"/>
    </row>
    <row r="140" spans="15:15" x14ac:dyDescent="0.2">
      <c r="O140" s="6"/>
    </row>
    <row r="160" spans="15:15" x14ac:dyDescent="0.2">
      <c r="O160" s="6"/>
    </row>
    <row r="180" spans="15:15" x14ac:dyDescent="0.2">
      <c r="O180" s="6"/>
    </row>
    <row r="200" spans="15:15" x14ac:dyDescent="0.2">
      <c r="O200" s="6"/>
    </row>
    <row r="220" spans="15:15" x14ac:dyDescent="0.2">
      <c r="O220" s="6"/>
    </row>
    <row r="240" spans="15:15" x14ac:dyDescent="0.2">
      <c r="O240" s="6"/>
    </row>
    <row r="260" spans="15:15" x14ac:dyDescent="0.2">
      <c r="O260" s="6"/>
    </row>
    <row r="280" spans="15:15" x14ac:dyDescent="0.2">
      <c r="O280" s="6"/>
    </row>
    <row r="300" spans="15:15" x14ac:dyDescent="0.2">
      <c r="O300" s="6"/>
    </row>
    <row r="320" spans="15:15" x14ac:dyDescent="0.2">
      <c r="O320" s="6"/>
    </row>
    <row r="340" spans="15:15" x14ac:dyDescent="0.2">
      <c r="O340" s="6"/>
    </row>
    <row r="465" spans="23:23" x14ac:dyDescent="0.2">
      <c r="W465" s="6"/>
    </row>
    <row r="590" spans="23:23" x14ac:dyDescent="0.2">
      <c r="W590" s="6"/>
    </row>
    <row r="714" spans="23:23" x14ac:dyDescent="0.2">
      <c r="W714" s="6"/>
    </row>
    <row r="837" spans="23:23" x14ac:dyDescent="0.2">
      <c r="W837" s="6"/>
    </row>
    <row r="960" spans="23:23" x14ac:dyDescent="0.2">
      <c r="W960" s="6"/>
    </row>
  </sheetData>
  <mergeCells count="2">
    <mergeCell ref="G2:X2"/>
    <mergeCell ref="B2:E2"/>
  </mergeCells>
  <phoneticPr fontId="8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Graydon Bower</dc:creator>
  <cp:lastModifiedBy>Graydon Bower</cp:lastModifiedBy>
  <dcterms:created xsi:type="dcterms:W3CDTF">2023-03-22T18:29:30Z</dcterms:created>
  <dcterms:modified xsi:type="dcterms:W3CDTF">2023-04-26T18:23:23Z</dcterms:modified>
</cp:coreProperties>
</file>