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azi\Downloads\curso excel com ia\exercicio master\"/>
    </mc:Choice>
  </mc:AlternateContent>
  <xr:revisionPtr revIDLastSave="0" documentId="13_ncr:1_{DE07BACB-E5C9-46AE-94CD-65B82642C590}" xr6:coauthVersionLast="47" xr6:coauthVersionMax="47" xr10:uidLastSave="{00000000-0000-0000-0000-000000000000}"/>
  <bookViews>
    <workbookView xWindow="-28920" yWindow="-120" windowWidth="29040" windowHeight="15720" xr2:uid="{F5171FCF-F42F-48AA-A331-63A82A27FD9E}"/>
  </bookViews>
  <sheets>
    <sheet name="Planilha1" sheetId="1" r:id="rId1"/>
    <sheet name="Planilha2" sheetId="2" r:id="rId2"/>
  </sheets>
  <definedNames>
    <definedName name="aporte">Planilha1!$C$17</definedName>
    <definedName name="pratrimonio">Planilha1!$C$20</definedName>
    <definedName name="pratrimonio_acumulado">Planilha1!$C$20</definedName>
    <definedName name="quantidade_anos">Planilha1!$C$18</definedName>
    <definedName name="quanto_investir_mes">Planilha1!$C$17</definedName>
    <definedName name="quantos_anos">Planilha1!$C$18</definedName>
    <definedName name="rendimento_carteira">Planilha1!$C$13</definedName>
    <definedName name="salario">Planilha1!$C$12</definedName>
    <definedName name="sugestao_investimento">Planilha1!$C$14</definedName>
    <definedName name="taxa_de_redimento_mensal">Planilha1!$C$19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38" i="1"/>
  <c r="C39" i="1"/>
  <c r="C40" i="1"/>
  <c r="C41" i="1"/>
  <c r="C36" i="1"/>
  <c r="H3" i="2"/>
  <c r="A10" i="2"/>
  <c r="A11" i="2"/>
  <c r="A12" i="2"/>
  <c r="A13" i="2"/>
  <c r="A14" i="2"/>
  <c r="A15" i="2"/>
  <c r="A16" i="2"/>
  <c r="A17" i="2"/>
  <c r="A18" i="2"/>
  <c r="A19" i="2"/>
  <c r="A20" i="2"/>
  <c r="A9" i="2"/>
  <c r="A4" i="2"/>
  <c r="A5" i="2"/>
  <c r="A6" i="2"/>
  <c r="A7" i="2"/>
  <c r="A8" i="2"/>
  <c r="A3" i="2"/>
  <c r="C33" i="1"/>
  <c r="C14" i="1"/>
  <c r="C25" i="1"/>
  <c r="D25" i="1" s="1"/>
  <c r="C26" i="1"/>
  <c r="D26" i="1" s="1"/>
  <c r="C27" i="1"/>
  <c r="D27" i="1" s="1"/>
  <c r="C28" i="1"/>
  <c r="D28" i="1" s="1"/>
  <c r="C24" i="1"/>
  <c r="D24" i="1" s="1"/>
  <c r="C20" i="1"/>
  <c r="C21" i="1" s="1"/>
  <c r="D37" i="1" l="1"/>
  <c r="D42" i="1" s="1"/>
  <c r="D41" i="1"/>
  <c r="D40" i="1"/>
  <c r="D36" i="1"/>
  <c r="D39" i="1"/>
  <c r="D38" i="1"/>
</calcChain>
</file>

<file path=xl/sharedStrings.xml><?xml version="1.0" encoding="utf-8"?>
<sst xmlns="http://schemas.openxmlformats.org/spreadsheetml/2006/main" count="71" uniqueCount="35">
  <si>
    <t>1 – Quanto investir por mês?</t>
  </si>
  <si>
    <t>2 – Por quantos anos?</t>
  </si>
  <si>
    <t>3 – Qual a taxa de rendimento mensal?</t>
  </si>
  <si>
    <t>4- Patrimônio acumulado?</t>
  </si>
  <si>
    <t>5 – Dividendos mensais?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</si>
  <si>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</si>
  <si>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</si>
  <si>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</si>
  <si>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</si>
  <si>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</si>
  <si>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</si>
  <si>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DIVIDENDO</t>
  </si>
  <si>
    <t>CONFIGURAÇÕES</t>
  </si>
  <si>
    <t>Rendimento Carteira</t>
  </si>
  <si>
    <t>Salário</t>
  </si>
  <si>
    <t>Sugestão de investimento</t>
  </si>
  <si>
    <t>Perfil</t>
  </si>
  <si>
    <t>Conservador</t>
  </si>
  <si>
    <t>Moderado</t>
  </si>
  <si>
    <t>Agressivo</t>
  </si>
  <si>
    <t>VALOR A SER INVESTIDO POR MÊS</t>
  </si>
  <si>
    <t>CENÁRIOS</t>
  </si>
  <si>
    <t>TIPO DE FII</t>
  </si>
  <si>
    <t>Valores</t>
  </si>
  <si>
    <t>PAPEL</t>
  </si>
  <si>
    <t>TIJOLO</t>
  </si>
  <si>
    <t>HÍBRIDOS</t>
  </si>
  <si>
    <t>FOFs</t>
  </si>
  <si>
    <t>DESENVOLVIMENTO</t>
  </si>
  <si>
    <t>HOTELARIAS</t>
  </si>
  <si>
    <t>PERFIL</t>
  </si>
  <si>
    <t>%</t>
  </si>
  <si>
    <t>CHAVE</t>
  </si>
  <si>
    <t>Moderado-TIJOLO</t>
  </si>
  <si>
    <t>Percentual Sugerido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</si>
</sst>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5" formatCode="&quot;R$&quot;\ #,##0.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sz val="14"/>
      <color theme="1"/>
      <name val="Aptos"/>
      <family val="2"/>
    </font>
    <font>
      <b/>
      <sz val="14"/>
      <color theme="1"/>
      <name val="Aptos"/>
      <family val="2"/>
    </font>
    <font>
      <b/>
      <sz val="11"/>
      <color rgb="FFEE0000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8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/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 style="medium">
        <color indexed="64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/>
      <top style="medium">
        <color indexed="64"/>
      </top>
      <bottom style="hair">
        <color theme="0" tint="-0.14996795556505021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theme="0" tint="-0.1499679555650502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3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7" fillId="5" borderId="6" xfId="0" applyFont="1" applyFill="1" applyBorder="1" applyAlignment="1">
      <alignment vertical="center"/>
    </xf>
    <xf numFmtId="0" fontId="7" fillId="5" borderId="8" xfId="0" applyFont="1" applyFill="1" applyBorder="1" applyAlignment="1">
      <alignment vertical="center"/>
    </xf>
    <xf numFmtId="0" fontId="3" fillId="0" borderId="7" xfId="0" applyFont="1" applyBorder="1" applyAlignment="1">
      <alignment horizontal="center"/>
    </xf>
    <xf numFmtId="10" fontId="3" fillId="0" borderId="7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8" fontId="8" fillId="5" borderId="7" xfId="0" applyNumberFormat="1" applyFont="1" applyFill="1" applyBorder="1" applyAlignment="1">
      <alignment horizontal="center"/>
    </xf>
    <xf numFmtId="8" fontId="8" fillId="5" borderId="9" xfId="0" applyNumberFormat="1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9" fillId="5" borderId="10" xfId="0" applyFont="1" applyFill="1" applyBorder="1"/>
    <xf numFmtId="0" fontId="9" fillId="5" borderId="11" xfId="0" applyFont="1" applyFill="1" applyBorder="1"/>
    <xf numFmtId="0" fontId="9" fillId="5" borderId="13" xfId="0" applyFont="1" applyFill="1" applyBorder="1"/>
    <xf numFmtId="0" fontId="10" fillId="6" borderId="2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165" fontId="3" fillId="0" borderId="16" xfId="0" applyNumberFormat="1" applyFont="1" applyBorder="1" applyAlignment="1">
      <alignment horizontal="center"/>
    </xf>
    <xf numFmtId="9" fontId="3" fillId="0" borderId="12" xfId="0" applyNumberFormat="1" applyFont="1" applyBorder="1" applyAlignment="1">
      <alignment horizontal="center"/>
    </xf>
    <xf numFmtId="165" fontId="3" fillId="0" borderId="14" xfId="0" applyNumberFormat="1" applyFont="1" applyBorder="1" applyAlignment="1">
      <alignment horizontal="center"/>
    </xf>
    <xf numFmtId="0" fontId="0" fillId="5" borderId="15" xfId="0" applyFill="1" applyBorder="1"/>
    <xf numFmtId="0" fontId="0" fillId="5" borderId="11" xfId="0" applyFill="1" applyBorder="1"/>
    <xf numFmtId="0" fontId="0" fillId="5" borderId="13" xfId="0" applyFill="1" applyBorder="1"/>
    <xf numFmtId="0" fontId="4" fillId="3" borderId="0" xfId="2"/>
    <xf numFmtId="0" fontId="0" fillId="5" borderId="0" xfId="0" applyFill="1"/>
    <xf numFmtId="165" fontId="0" fillId="5" borderId="0" xfId="0" applyNumberFormat="1" applyFill="1"/>
    <xf numFmtId="0" fontId="4" fillId="3" borderId="0" xfId="2" applyAlignment="1">
      <alignment horizontal="center"/>
    </xf>
    <xf numFmtId="0" fontId="3" fillId="5" borderId="0" xfId="0" applyFont="1" applyFill="1"/>
    <xf numFmtId="165" fontId="3" fillId="5" borderId="0" xfId="0" applyNumberFormat="1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3" fillId="7" borderId="0" xfId="0" applyFont="1" applyFill="1" applyAlignment="1">
      <alignment horizontal="center"/>
    </xf>
    <xf numFmtId="0" fontId="0" fillId="7" borderId="0" xfId="0" applyFill="1"/>
    <xf numFmtId="165" fontId="0" fillId="7" borderId="0" xfId="0" applyNumberFormat="1" applyFill="1"/>
    <xf numFmtId="8" fontId="3" fillId="5" borderId="17" xfId="0" applyNumberFormat="1" applyFont="1" applyFill="1" applyBorder="1" applyAlignment="1">
      <alignment horizontal="center"/>
    </xf>
    <xf numFmtId="8" fontId="3" fillId="5" borderId="18" xfId="0" applyNumberFormat="1" applyFont="1" applyFill="1" applyBorder="1" applyAlignment="1">
      <alignment horizontal="center"/>
    </xf>
    <xf numFmtId="8" fontId="3" fillId="5" borderId="19" xfId="0" applyNumberFormat="1" applyFont="1" applyFill="1" applyBorder="1" applyAlignment="1">
      <alignment horizontal="center"/>
    </xf>
    <xf numFmtId="8" fontId="3" fillId="5" borderId="20" xfId="0" applyNumberFormat="1" applyFont="1" applyFill="1" applyBorder="1"/>
    <xf numFmtId="8" fontId="3" fillId="5" borderId="1" xfId="0" applyNumberFormat="1" applyFont="1" applyFill="1" applyBorder="1"/>
    <xf numFmtId="0" fontId="0" fillId="0" borderId="21" xfId="0" applyBorder="1"/>
    <xf numFmtId="0" fontId="0" fillId="0" borderId="21" xfId="0" applyBorder="1" applyAlignment="1">
      <alignment horizontal="center"/>
    </xf>
    <xf numFmtId="9" fontId="0" fillId="0" borderId="21" xfId="0" applyNumberFormat="1" applyBorder="1" applyAlignment="1">
      <alignment horizontal="center"/>
    </xf>
    <xf numFmtId="9" fontId="2" fillId="2" borderId="0" xfId="1" applyFont="1" applyFill="1"/>
  </cellXfs>
  <cellStyles count="3">
    <cellStyle name="Ênfase3" xfId="2" builtinId="37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Planilha1!$C$35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Planilha1!$C$36:$C$41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4-4A2C-A437-F86CDB713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rotWithShape="1">
      <a:gsLst>
        <a:gs pos="0">
          <a:schemeClr val="accent6">
            <a:lumMod val="110000"/>
            <a:satMod val="105000"/>
            <a:tint val="67000"/>
          </a:schemeClr>
        </a:gs>
        <a:gs pos="50000">
          <a:schemeClr val="accent6">
            <a:lumMod val="105000"/>
            <a:satMod val="103000"/>
            <a:tint val="73000"/>
          </a:schemeClr>
        </a:gs>
        <a:gs pos="100000">
          <a:schemeClr val="accent6">
            <a:lumMod val="105000"/>
            <a:satMod val="109000"/>
            <a:tint val="81000"/>
          </a:schemeClr>
        </a:gs>
      </a:gsLst>
      <a:lin ang="5400000" scaled="0"/>
    </a:gradFill>
    <a:ln w="12700" cap="flat" cmpd="sng" algn="ctr">
      <a:solidFill>
        <a:schemeClr val="accent6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55245</xdr:colOff>
      <xdr:row>9</xdr:row>
      <xdr:rowOff>15240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96C2292-6DA5-C86C-2555-E6EA3DE744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82" t="29084" r="10098" b="27291"/>
        <a:stretch>
          <a:fillRect/>
        </a:stretch>
      </xdr:blipFill>
      <xdr:spPr>
        <a:xfrm>
          <a:off x="0" y="0"/>
          <a:ext cx="6530340" cy="1668780"/>
        </a:xfrm>
        <a:prstGeom prst="rect">
          <a:avLst/>
        </a:prstGeom>
      </xdr:spPr>
    </xdr:pic>
    <xdr:clientData/>
  </xdr:twoCellAnchor>
  <xdr:twoCellAnchor>
    <xdr:from>
      <xdr:col>1</xdr:col>
      <xdr:colOff>554356</xdr:colOff>
      <xdr:row>43</xdr:row>
      <xdr:rowOff>56197</xdr:rowOff>
    </xdr:from>
    <xdr:to>
      <xdr:col>3</xdr:col>
      <xdr:colOff>177166</xdr:colOff>
      <xdr:row>58</xdr:row>
      <xdr:rowOff>96202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149F99-B1CC-D1ED-576B-1A2AB18D8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FCF64-9FE1-4F95-9075-55032E31D916}">
  <dimension ref="A10:G71"/>
  <sheetViews>
    <sheetView showGridLines="0" tabSelected="1" workbookViewId="0">
      <selection activeCell="C18" sqref="C18"/>
    </sheetView>
  </sheetViews>
  <sheetFormatPr defaultColWidth="0" defaultRowHeight="14.4" x14ac:dyDescent="0.3"/>
  <cols>
    <col min="1" max="1" width="3" bestFit="1" customWidth="1"/>
    <col min="2" max="2" width="46.33203125" bestFit="1" customWidth="1"/>
    <col min="3" max="3" width="44.5546875" customWidth="1"/>
    <col min="4" max="4" width="11.5546875" bestFit="1" customWidth="1"/>
    <col min="5" max="5" width="3.6640625" customWidth="1"/>
    <col min="6" max="7" width="1.6640625" customWidth="1"/>
    <col min="8" max="8" width="2.44140625" customWidth="1"/>
    <col min="9" max="10" width="8.88671875" hidden="1" customWidth="1"/>
    <col min="11" max="16384" width="8.88671875" hidden="1"/>
  </cols>
  <sheetData>
    <row r="10" spans="2:3" ht="15" thickBot="1" x14ac:dyDescent="0.35"/>
    <row r="11" spans="2:3" ht="23.4" x14ac:dyDescent="0.3">
      <c r="B11" s="18" t="s">
        <v>12</v>
      </c>
      <c r="C11" s="19"/>
    </row>
    <row r="12" spans="2:3" x14ac:dyDescent="0.3">
      <c r="B12" s="23" t="s">
        <v>14</v>
      </c>
      <c r="C12" s="20">
        <v>5000</v>
      </c>
    </row>
    <row r="13" spans="2:3" x14ac:dyDescent="0.3">
      <c r="B13" s="24" t="s">
        <v>13</v>
      </c>
      <c r="C13" s="21">
        <v>0.01</v>
      </c>
    </row>
    <row r="14" spans="2:3" ht="15" thickBot="1" x14ac:dyDescent="0.35">
      <c r="B14" s="25" t="s">
        <v>15</v>
      </c>
      <c r="C14" s="22">
        <f>C12*30%</f>
        <v>1500</v>
      </c>
    </row>
    <row r="15" spans="2:3" ht="15" thickBot="1" x14ac:dyDescent="0.35"/>
    <row r="16" spans="2:3" ht="39" customHeight="1" x14ac:dyDescent="0.3">
      <c r="B16" s="2" t="s">
        <v>5</v>
      </c>
      <c r="C16" s="3"/>
    </row>
    <row r="17" spans="1:4" ht="18.600000000000001" thickBot="1" x14ac:dyDescent="0.35">
      <c r="B17" s="4" t="s">
        <v>0</v>
      </c>
      <c r="C17" s="10">
        <v>1500</v>
      </c>
    </row>
    <row r="18" spans="1:4" ht="18.600000000000001" thickBot="1" x14ac:dyDescent="0.35">
      <c r="B18" s="5" t="s">
        <v>1</v>
      </c>
      <c r="C18" s="8">
        <v>5</v>
      </c>
    </row>
    <row r="19" spans="1:4" ht="18.600000000000001" thickBot="1" x14ac:dyDescent="0.35">
      <c r="B19" s="5" t="s">
        <v>2</v>
      </c>
      <c r="C19" s="9">
        <v>1.0800000000000001E-2</v>
      </c>
    </row>
    <row r="20" spans="1:4" ht="18.600000000000001" thickBot="1" x14ac:dyDescent="0.35">
      <c r="B20" s="6" t="s">
        <v>3</v>
      </c>
      <c r="C20" s="11">
        <f>FV(C19,C18*12,C17*-1)</f>
        <v>125706.02903888765</v>
      </c>
    </row>
    <row r="21" spans="1:4" ht="18.600000000000001" thickBot="1" x14ac:dyDescent="0.35">
      <c r="B21" s="7" t="s">
        <v>4</v>
      </c>
      <c r="C21" s="12">
        <f>C20*$C$13</f>
        <v>1257.0602903888764</v>
      </c>
    </row>
    <row r="22" spans="1:4" ht="15" thickBot="1" x14ac:dyDescent="0.35"/>
    <row r="23" spans="1:4" ht="26.4" thickBot="1" x14ac:dyDescent="0.35">
      <c r="B23" s="2" t="s">
        <v>21</v>
      </c>
      <c r="C23" s="3"/>
      <c r="D23" s="14" t="s">
        <v>11</v>
      </c>
    </row>
    <row r="24" spans="1:4" ht="18.600000000000001" thickBot="1" x14ac:dyDescent="0.4">
      <c r="A24" s="13">
        <v>2</v>
      </c>
      <c r="B24" s="15" t="s">
        <v>6</v>
      </c>
      <c r="C24" s="36">
        <f>FV($C$19,$A24*12,$C$17*-1)</f>
        <v>40846.295490872384</v>
      </c>
      <c r="D24" s="39">
        <f>C24*$C$13</f>
        <v>408.46295490872387</v>
      </c>
    </row>
    <row r="25" spans="1:4" ht="18.600000000000001" thickBot="1" x14ac:dyDescent="0.4">
      <c r="A25" s="13">
        <v>5</v>
      </c>
      <c r="B25" s="16" t="s">
        <v>7</v>
      </c>
      <c r="C25" s="37">
        <f t="shared" ref="C25:C28" si="0">FV($C$19,$A25*12,$C$17*-1)</f>
        <v>125706.02903888765</v>
      </c>
      <c r="D25" s="39">
        <f>C25*$C$13</f>
        <v>1257.0602903888764</v>
      </c>
    </row>
    <row r="26" spans="1:4" ht="18.600000000000001" thickBot="1" x14ac:dyDescent="0.4">
      <c r="A26" s="13">
        <v>10</v>
      </c>
      <c r="B26" s="16" t="s">
        <v>8</v>
      </c>
      <c r="C26" s="37">
        <f t="shared" si="0"/>
        <v>365186.49938220013</v>
      </c>
      <c r="D26" s="39">
        <f>C26*$C$13</f>
        <v>3651.8649938220015</v>
      </c>
    </row>
    <row r="27" spans="1:4" ht="18.600000000000001" thickBot="1" x14ac:dyDescent="0.4">
      <c r="A27" s="13">
        <v>20</v>
      </c>
      <c r="B27" s="16" t="s">
        <v>9</v>
      </c>
      <c r="C27" s="37">
        <f t="shared" si="0"/>
        <v>1690573.4899477849</v>
      </c>
      <c r="D27" s="39">
        <f>C27*$C$13</f>
        <v>16905.734899477851</v>
      </c>
    </row>
    <row r="28" spans="1:4" ht="18.600000000000001" thickBot="1" x14ac:dyDescent="0.4">
      <c r="A28" s="13">
        <v>30</v>
      </c>
      <c r="B28" s="17" t="s">
        <v>10</v>
      </c>
      <c r="C28" s="38">
        <f t="shared" si="0"/>
        <v>6500857.2154751271</v>
      </c>
      <c r="D28" s="40">
        <f>C28*$C$13</f>
        <v>65008.572154751273</v>
      </c>
    </row>
    <row r="32" spans="1:4" x14ac:dyDescent="0.3">
      <c r="B32" s="26" t="s">
        <v>16</v>
      </c>
      <c r="C32" s="29" t="s">
        <v>19</v>
      </c>
      <c r="D32" s="26"/>
    </row>
    <row r="33" spans="2:4" x14ac:dyDescent="0.3">
      <c r="B33" s="30" t="s">
        <v>20</v>
      </c>
      <c r="C33" s="31">
        <f>aporte</f>
        <v>1500</v>
      </c>
      <c r="D33" s="27"/>
    </row>
    <row r="35" spans="2:4" x14ac:dyDescent="0.3">
      <c r="B35" s="33" t="s">
        <v>22</v>
      </c>
      <c r="C35" s="33" t="s">
        <v>34</v>
      </c>
      <c r="D35" s="33" t="s">
        <v>23</v>
      </c>
    </row>
    <row r="36" spans="2:4" x14ac:dyDescent="0.3">
      <c r="B36" s="1" t="s">
        <v>24</v>
      </c>
      <c r="C36" s="32">
        <f>VLOOKUP($C$32&amp;"-"&amp;B36,Planilha2!A2:D20,4,FALSE)</f>
        <v>0.5</v>
      </c>
      <c r="D36" s="28">
        <f>$C$33*C36</f>
        <v>750</v>
      </c>
    </row>
    <row r="37" spans="2:4" x14ac:dyDescent="0.3">
      <c r="B37" s="1" t="s">
        <v>25</v>
      </c>
      <c r="C37" s="32">
        <f>VLOOKUP($C$32&amp;"-"&amp;B37,Planilha2!A3:D21,4,FALSE)</f>
        <v>0.1</v>
      </c>
      <c r="D37" s="28">
        <f t="shared" ref="D37:D41" si="1">$C$33*C37</f>
        <v>150</v>
      </c>
    </row>
    <row r="38" spans="2:4" x14ac:dyDescent="0.3">
      <c r="B38" s="1" t="s">
        <v>26</v>
      </c>
      <c r="C38" s="32">
        <f>VLOOKUP($C$32&amp;"-"&amp;B38,Planilha2!A4:D22,4,FALSE)</f>
        <v>0.05</v>
      </c>
      <c r="D38" s="28">
        <f t="shared" si="1"/>
        <v>75</v>
      </c>
    </row>
    <row r="39" spans="2:4" x14ac:dyDescent="0.3">
      <c r="B39" s="1" t="s">
        <v>27</v>
      </c>
      <c r="C39" s="32">
        <f>VLOOKUP($C$32&amp;"-"&amp;B39,Planilha2!A5:D23,4,FALSE)</f>
        <v>0.05</v>
      </c>
      <c r="D39" s="28">
        <f t="shared" si="1"/>
        <v>75</v>
      </c>
    </row>
    <row r="40" spans="2:4" x14ac:dyDescent="0.3">
      <c r="B40" s="1" t="s">
        <v>28</v>
      </c>
      <c r="C40" s="32">
        <f>VLOOKUP($C$32&amp;"-"&amp;B40,Planilha2!A6:D24,4,FALSE)</f>
        <v>0.2</v>
      </c>
      <c r="D40" s="28">
        <f t="shared" si="1"/>
        <v>300</v>
      </c>
    </row>
    <row r="41" spans="2:4" x14ac:dyDescent="0.3">
      <c r="B41" s="1" t="s">
        <v>29</v>
      </c>
      <c r="C41" s="32">
        <f>VLOOKUP($C$32&amp;"-"&amp;B41,Planilha2!A7:D25,4,FALSE)</f>
        <v>0.1</v>
      </c>
      <c r="D41" s="28">
        <f t="shared" si="1"/>
        <v>150</v>
      </c>
    </row>
    <row r="42" spans="2:4" x14ac:dyDescent="0.3">
      <c r="B42" s="34"/>
      <c r="C42" s="34"/>
      <c r="D42" s="35">
        <f>SUM(D36:D41)</f>
        <v>1500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</sheetData>
  <mergeCells count="3">
    <mergeCell ref="B16:C16"/>
    <mergeCell ref="B23:C23"/>
    <mergeCell ref="B11:C11"/>
  </mergeCells>
  <dataValidations count="1">
    <dataValidation type="list" allowBlank="1" showInputMessage="1" showErrorMessage="1" sqref="C32" xr:uid="{F4AEA04A-47A6-4CB6-8723-C11DB01187F5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B6478-ECAB-4458-AE3F-90C8B769EF2B}">
  <dimension ref="A2:H20"/>
  <sheetViews>
    <sheetView workbookViewId="0">
      <selection activeCell="B24" sqref="B24"/>
    </sheetView>
  </sheetViews>
  <sheetFormatPr defaultRowHeight="14.4" x14ac:dyDescent="0.3"/>
  <cols>
    <col min="1" max="1" width="30" bestFit="1" customWidth="1"/>
    <col min="2" max="2" width="11.77734375" bestFit="1" customWidth="1"/>
    <col min="3" max="3" width="18" bestFit="1" customWidth="1"/>
    <col min="7" max="8" width="17.88671875" customWidth="1"/>
  </cols>
  <sheetData>
    <row r="2" spans="1:8" x14ac:dyDescent="0.3">
      <c r="A2" t="s">
        <v>32</v>
      </c>
      <c r="B2" t="s">
        <v>30</v>
      </c>
      <c r="C2" s="1" t="s">
        <v>22</v>
      </c>
      <c r="D2" s="1" t="s">
        <v>31</v>
      </c>
      <c r="H2" t="s">
        <v>31</v>
      </c>
    </row>
    <row r="3" spans="1:8" x14ac:dyDescent="0.3">
      <c r="A3" t="str">
        <f>B3&amp;"-"&amp;C3</f>
        <v>Conservador-PAPEL</v>
      </c>
      <c r="B3" t="s">
        <v>17</v>
      </c>
      <c r="C3" s="1" t="s">
        <v>24</v>
      </c>
      <c r="D3" s="32">
        <v>0.3</v>
      </c>
      <c r="G3" t="s">
        <v>33</v>
      </c>
      <c r="H3" s="44">
        <f>VLOOKUP(G3,$A:$D,4,FALSE)</f>
        <v>0.4</v>
      </c>
    </row>
    <row r="4" spans="1:8" x14ac:dyDescent="0.3">
      <c r="A4" t="str">
        <f t="shared" ref="A4:A20" si="0">B4&amp;"-"&amp;C4</f>
        <v>Conservador-TIJOLO</v>
      </c>
      <c r="B4" t="s">
        <v>17</v>
      </c>
      <c r="C4" s="1" t="s">
        <v>25</v>
      </c>
      <c r="D4" s="32">
        <v>0.5</v>
      </c>
    </row>
    <row r="5" spans="1:8" x14ac:dyDescent="0.3">
      <c r="A5" t="str">
        <f t="shared" si="0"/>
        <v>Conservador-HÍBRIDOS</v>
      </c>
      <c r="B5" t="s">
        <v>17</v>
      </c>
      <c r="C5" s="1" t="s">
        <v>26</v>
      </c>
      <c r="D5" s="32">
        <v>0.1</v>
      </c>
    </row>
    <row r="6" spans="1:8" x14ac:dyDescent="0.3">
      <c r="A6" t="str">
        <f t="shared" si="0"/>
        <v>Conservador-FOFs</v>
      </c>
      <c r="B6" t="s">
        <v>17</v>
      </c>
      <c r="C6" s="1" t="s">
        <v>27</v>
      </c>
      <c r="D6" s="32">
        <v>0.1</v>
      </c>
    </row>
    <row r="7" spans="1:8" x14ac:dyDescent="0.3">
      <c r="A7" t="str">
        <f t="shared" si="0"/>
        <v>Conservador-DESENVOLVIMENTO</v>
      </c>
      <c r="B7" t="s">
        <v>17</v>
      </c>
      <c r="C7" s="1" t="s">
        <v>28</v>
      </c>
      <c r="D7" s="32">
        <v>0</v>
      </c>
    </row>
    <row r="8" spans="1:8" x14ac:dyDescent="0.3">
      <c r="A8" s="41" t="str">
        <f t="shared" si="0"/>
        <v>Conservador-HOTELARIAS</v>
      </c>
      <c r="B8" s="41" t="s">
        <v>17</v>
      </c>
      <c r="C8" s="42" t="s">
        <v>29</v>
      </c>
      <c r="D8" s="43">
        <v>0</v>
      </c>
    </row>
    <row r="9" spans="1:8" x14ac:dyDescent="0.3">
      <c r="A9" t="str">
        <f t="shared" si="0"/>
        <v>Moderado-PAPEL</v>
      </c>
      <c r="B9" t="s">
        <v>18</v>
      </c>
      <c r="C9" s="1" t="s">
        <v>24</v>
      </c>
      <c r="D9" s="32">
        <v>0.32</v>
      </c>
    </row>
    <row r="10" spans="1:8" x14ac:dyDescent="0.3">
      <c r="A10" t="str">
        <f t="shared" si="0"/>
        <v>Moderado-TIJOLO</v>
      </c>
      <c r="B10" t="s">
        <v>18</v>
      </c>
      <c r="C10" s="1" t="s">
        <v>25</v>
      </c>
      <c r="D10" s="32">
        <v>0.4</v>
      </c>
    </row>
    <row r="11" spans="1:8" x14ac:dyDescent="0.3">
      <c r="A11" t="str">
        <f t="shared" si="0"/>
        <v>Moderado-HÍBRIDOS</v>
      </c>
      <c r="B11" t="s">
        <v>18</v>
      </c>
      <c r="C11" s="1" t="s">
        <v>26</v>
      </c>
      <c r="D11" s="32">
        <v>0.08</v>
      </c>
    </row>
    <row r="12" spans="1:8" x14ac:dyDescent="0.3">
      <c r="A12" t="str">
        <f t="shared" si="0"/>
        <v>Moderado-FOFs</v>
      </c>
      <c r="B12" t="s">
        <v>18</v>
      </c>
      <c r="C12" s="1" t="s">
        <v>27</v>
      </c>
      <c r="D12" s="32">
        <v>0.1</v>
      </c>
    </row>
    <row r="13" spans="1:8" x14ac:dyDescent="0.3">
      <c r="A13" t="str">
        <f t="shared" si="0"/>
        <v>Moderado-DESENVOLVIMENTO</v>
      </c>
      <c r="B13" t="s">
        <v>18</v>
      </c>
      <c r="C13" s="1" t="s">
        <v>28</v>
      </c>
      <c r="D13" s="32">
        <v>0.1</v>
      </c>
    </row>
    <row r="14" spans="1:8" x14ac:dyDescent="0.3">
      <c r="A14" s="41" t="str">
        <f t="shared" si="0"/>
        <v>Moderado-HOTELARIAS</v>
      </c>
      <c r="B14" s="41" t="s">
        <v>18</v>
      </c>
      <c r="C14" s="42" t="s">
        <v>29</v>
      </c>
      <c r="D14" s="43">
        <v>0</v>
      </c>
    </row>
    <row r="15" spans="1:8" x14ac:dyDescent="0.3">
      <c r="A15" t="str">
        <f t="shared" si="0"/>
        <v>Agressivo-PAPEL</v>
      </c>
      <c r="B15" t="s">
        <v>19</v>
      </c>
      <c r="C15" s="1" t="s">
        <v>24</v>
      </c>
      <c r="D15" s="32">
        <v>0.5</v>
      </c>
    </row>
    <row r="16" spans="1:8" x14ac:dyDescent="0.3">
      <c r="A16" t="str">
        <f t="shared" si="0"/>
        <v>Agressivo-TIJOLO</v>
      </c>
      <c r="B16" t="s">
        <v>19</v>
      </c>
      <c r="C16" s="1" t="s">
        <v>25</v>
      </c>
      <c r="D16" s="32">
        <v>0.1</v>
      </c>
    </row>
    <row r="17" spans="1:4" x14ac:dyDescent="0.3">
      <c r="A17" t="str">
        <f t="shared" si="0"/>
        <v>Agressivo-HÍBRIDOS</v>
      </c>
      <c r="B17" t="s">
        <v>19</v>
      </c>
      <c r="C17" s="1" t="s">
        <v>26</v>
      </c>
      <c r="D17" s="32">
        <v>0.05</v>
      </c>
    </row>
    <row r="18" spans="1:4" x14ac:dyDescent="0.3">
      <c r="A18" t="str">
        <f t="shared" si="0"/>
        <v>Agressivo-FOFs</v>
      </c>
      <c r="B18" t="s">
        <v>19</v>
      </c>
      <c r="C18" s="1" t="s">
        <v>27</v>
      </c>
      <c r="D18" s="32">
        <v>0.05</v>
      </c>
    </row>
    <row r="19" spans="1:4" x14ac:dyDescent="0.3">
      <c r="A19" t="str">
        <f t="shared" si="0"/>
        <v>Agressivo-DESENVOLVIMENTO</v>
      </c>
      <c r="B19" t="s">
        <v>19</v>
      </c>
      <c r="C19" s="1" t="s">
        <v>28</v>
      </c>
      <c r="D19" s="32">
        <v>0.2</v>
      </c>
    </row>
    <row r="20" spans="1:4" x14ac:dyDescent="0.3">
      <c r="A20" t="str">
        <f t="shared" si="0"/>
        <v>Agressivo-HOTELARIAS</v>
      </c>
      <c r="B20" t="s">
        <v>19</v>
      </c>
      <c r="C20" s="1" t="s">
        <v>29</v>
      </c>
      <c r="D20" s="32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10</vt:i4>
      </vt:variant>
    </vt:vector>
  </HeadingPairs>
  <TitlesOfParts>
    <vt:vector size="12" baseType="lpstr">
      <vt:lpstr>Planilha1</vt:lpstr>
      <vt:lpstr>Planilha2</vt:lpstr>
      <vt:lpstr>aporte</vt:lpstr>
      <vt:lpstr>pratrimonio</vt:lpstr>
      <vt:lpstr>pratrimonio_acumulado</vt:lpstr>
      <vt:lpstr>quantidade_anos</vt:lpstr>
      <vt:lpstr>quanto_investir_mes</vt:lpstr>
      <vt:lpstr>quantos_anos</vt:lpstr>
      <vt:lpstr>rendimento_carteira</vt:lpstr>
      <vt:lpstr>salario</vt:lpstr>
      <vt:lpstr>sugestao_investimento</vt:lpstr>
      <vt:lpstr>taxa_de_redimento_mensal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Graziano Pacheco</dc:creator>
  <cp:lastModifiedBy>Graziano Pacheco</cp:lastModifiedBy>
  <dcterms:created xsi:type="dcterms:W3CDTF">2025-06-19T00:35:59Z</dcterms:created>
  <dcterms:modified xsi:type="dcterms:W3CDTF">2025-06-22T20:49:18Z</dcterms:modified>
</cp:coreProperties>
</file>