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jo\Downloads\"/>
    </mc:Choice>
  </mc:AlternateContent>
  <xr:revisionPtr revIDLastSave="0" documentId="8_{EA4D7AC0-D761-4C58-AAD2-733E9F859CAE}" xr6:coauthVersionLast="47" xr6:coauthVersionMax="47" xr10:uidLastSave="{00000000-0000-0000-0000-000000000000}"/>
  <bookViews>
    <workbookView xWindow="38280" yWindow="-120" windowWidth="38640" windowHeight="21240" xr2:uid="{2E5C0781-8398-4976-880B-856BDAABB60F}"/>
  </bookViews>
  <sheets>
    <sheet name="財務報表 January - August" sheetId="1" r:id="rId1"/>
    <sheet name="財務報表 - August Breakdown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'財務報表 January - August'!$A:$E,'財務報表 January - August'!$1:$1</definedName>
    <definedName name="QB_COLUMN_29" localSheetId="0" hidden="1">'財務報表 January - August'!$F$1</definedName>
    <definedName name="QB_DATA_0" localSheetId="0" hidden="1">'財務報表 January - August'!$4:$4,'財務報表 January - August'!$5:$5,'財務報表 January - August'!$6:$6,'財務報表 January - August'!$8:$8,'財務報表 January - August'!$9:$9,'財務報表 January - August'!$10:$10,'財務報表 January - August'!$13:$13,'財務報表 January - August'!$14:$14,'財務報表 January - August'!$16:$16,'財務報表 January - August'!$17:$17,'財務報表 January - August'!$18:$18,'財務報表 January - August'!$19:$19,'財務報表 January - August'!$20:$20,'財務報表 January - August'!$23:$23,'財務報表 January - August'!$24:$24,'財務報表 January - August'!$25:$25</definedName>
    <definedName name="QB_DATA_1" localSheetId="0" hidden="1">'財務報表 January - August'!$26:$26,'財務報表 January - August'!$27:$27,'財務報表 January - August'!$28:$28,'財務報表 January - August'!$29:$29,'財務報表 January - August'!$30:$30,'財務報表 January - August'!$31:$31,'財務報表 January - August'!$32:$32,'財務報表 January - August'!$33:$33,'財務報表 January - August'!$34:$34,'財務報表 January - August'!$35:$35,'財務報表 January - August'!$36:$36,'財務報表 January - August'!$37:$37,'財務報表 January - August'!$39:$39,'財務報表 January - August'!$40:$40,'財務報表 January - August'!$41:$41,'財務報表 January - August'!$42:$42</definedName>
    <definedName name="QB_DATA_2" localSheetId="0" hidden="1">'財務報表 January - August'!$44:$44,'財務報表 January - August'!$45:$45,'財務報表 January - August'!$46:$46,'財務報表 January - August'!$47:$47,'財務報表 January - August'!$48:$48,'財務報表 January - August'!$49:$49,'財務報表 January - August'!$51:$51,'財務報表 January - August'!$52:$52,'財務報表 January - August'!$53:$53,'財務報表 January - August'!$54:$54,'財務報表 January - August'!$56:$56,'財務報表 January - August'!$57:$57,'財務報表 January - August'!$58:$58,'財務報表 January - August'!$59:$59,'財務報表 January - August'!$60:$60,'財務報表 January - August'!$61:$61</definedName>
    <definedName name="QB_DATA_3" localSheetId="0" hidden="1">'財務報表 January - August'!$62:$62,'財務報表 January - August'!$63:$63,'財務報表 January - August'!$64:$64,'財務報表 January - August'!$65:$65,'財務報表 January - August'!$66:$66,'財務報表 January - August'!$67:$67,'財務報表 January - August'!$68:$68,'財務報表 January - August'!$69:$69,'財務報表 January - August'!$70:$70,'財務報表 January - August'!$71:$71,'財務報表 January - August'!$72:$72,'財務報表 January - August'!$77:$77</definedName>
    <definedName name="QB_FORMULA_0" localSheetId="0" hidden="1">'財務報表 January - August'!$F$11,'財務報表 January - August'!$F$15,'財務報表 January - August'!$F$21,'財務報表 January - August'!$F$43,'財務報表 January - August'!$F$55,'財務報表 January - August'!$F$73,'財務報表 January - August'!$F$74,'財務報表 January - August'!$F$78,'財務報表 January - August'!$F$79,'財務報表 January - August'!$F$80</definedName>
    <definedName name="QB_ROW_128230" localSheetId="0" hidden="1">'財務報表 January - August'!$D$31</definedName>
    <definedName name="QB_ROW_14230" localSheetId="0" hidden="1">'財務報表 January - August'!$D$25</definedName>
    <definedName name="QB_ROW_149240" localSheetId="0" hidden="1">'財務報表 January - August'!$E$8</definedName>
    <definedName name="QB_ROW_159240" localSheetId="0" hidden="1">'財務報表 January - August'!$E$40</definedName>
    <definedName name="QB_ROW_173230" localSheetId="0" hidden="1">'財務報表 January - August'!$D$19</definedName>
    <definedName name="QB_ROW_175230" localSheetId="0" hidden="1">'財務報表 January - August'!$D$20</definedName>
    <definedName name="QB_ROW_176240" localSheetId="0" hidden="1">'財務報表 January - August'!$E$39</definedName>
    <definedName name="QB_ROW_18301" localSheetId="0" hidden="1">'財務報表 January - August'!$A$80</definedName>
    <definedName name="QB_ROW_184230" localSheetId="0" hidden="1">'財務報表 January - August'!$D$16</definedName>
    <definedName name="QB_ROW_19011" localSheetId="0" hidden="1">'財務報表 January - August'!$B$2</definedName>
    <definedName name="QB_ROW_19311" localSheetId="0" hidden="1">'財務報表 January - August'!$B$74</definedName>
    <definedName name="QB_ROW_20021" localSheetId="0" hidden="1">'財務報表 January - August'!$C$3</definedName>
    <definedName name="QB_ROW_20321" localSheetId="0" hidden="1">'財務報表 January - August'!$C$21</definedName>
    <definedName name="QB_ROW_21021" localSheetId="0" hidden="1">'財務報表 January - August'!$C$22</definedName>
    <definedName name="QB_ROW_21321" localSheetId="0" hidden="1">'財務報表 January - August'!$C$73</definedName>
    <definedName name="QB_ROW_22011" localSheetId="0" hidden="1">'財務報表 January - August'!$B$75</definedName>
    <definedName name="QB_ROW_22311" localSheetId="0" hidden="1">'財務報表 January - August'!$B$79</definedName>
    <definedName name="QB_ROW_237230" localSheetId="0" hidden="1">'財務報表 January - August'!$D$63</definedName>
    <definedName name="QB_ROW_238230" localSheetId="0" hidden="1">'財務報表 January - August'!$D$32</definedName>
    <definedName name="QB_ROW_24021" localSheetId="0" hidden="1">'財務報表 January - August'!$C$76</definedName>
    <definedName name="QB_ROW_24321" localSheetId="0" hidden="1">'財務報表 January - August'!$C$78</definedName>
    <definedName name="QB_ROW_336230" localSheetId="0" hidden="1">'財務報表 January - August'!$D$18</definedName>
    <definedName name="QB_ROW_38230" localSheetId="0" hidden="1">'財務報表 January - August'!$D$77</definedName>
    <definedName name="QB_ROW_428240" localSheetId="0" hidden="1">'財務報表 January - August'!$E$13</definedName>
    <definedName name="QB_ROW_432240" localSheetId="0" hidden="1">'財務報表 January - August'!$E$9</definedName>
    <definedName name="QB_ROW_437230" localSheetId="0" hidden="1">'財務報表 January - August'!$D$47</definedName>
    <definedName name="QB_ROW_468230" localSheetId="0" hidden="1">'財務報表 January - August'!$D$5</definedName>
    <definedName name="QB_ROW_471240" localSheetId="0" hidden="1">'財務報表 January - August'!$E$10</definedName>
    <definedName name="QB_ROW_517230" localSheetId="0" hidden="1">'財務報表 January - August'!$D$17</definedName>
    <definedName name="QB_ROW_518230" localSheetId="0" hidden="1">'財務報表 January - August'!$D$34</definedName>
    <definedName name="QB_ROW_519230" localSheetId="0" hidden="1">'財務報表 January - August'!$D$66</definedName>
    <definedName name="QB_ROW_520230" localSheetId="0" hidden="1">'財務報表 January - August'!$D$29</definedName>
    <definedName name="QB_ROW_521230" localSheetId="0" hidden="1">'財務報表 January - August'!$D$26</definedName>
    <definedName name="QB_ROW_522240" localSheetId="0" hidden="1">'財務報表 January - August'!$E$51</definedName>
    <definedName name="QB_ROW_523230" localSheetId="0" hidden="1">'財務報表 January - August'!$D$33</definedName>
    <definedName name="QB_ROW_524230" localSheetId="0" hidden="1">'財務報表 January - August'!$D$68</definedName>
    <definedName name="QB_ROW_525240" localSheetId="0" hidden="1">'財務報表 January - August'!$E$53</definedName>
    <definedName name="QB_ROW_526230" localSheetId="0" hidden="1">'財務報表 January - August'!$D$65</definedName>
    <definedName name="QB_ROW_527230" localSheetId="0" hidden="1">'財務報表 January - August'!$D$27</definedName>
    <definedName name="QB_ROW_528230" localSheetId="0" hidden="1">'財務報表 January - August'!$D$59</definedName>
    <definedName name="QB_ROW_529230" localSheetId="0" hidden="1">'財務報表 January - August'!$D$57</definedName>
    <definedName name="QB_ROW_530230" localSheetId="0" hidden="1">'財務報表 January - August'!$D$36</definedName>
    <definedName name="QB_ROW_531240" localSheetId="0" hidden="1">'財務報表 January - August'!$E$41</definedName>
    <definedName name="QB_ROW_532230" localSheetId="0" hidden="1">'財務報表 January - August'!$D$35</definedName>
    <definedName name="QB_ROW_533230" localSheetId="0" hidden="1">'財務報表 January - August'!$D$71</definedName>
    <definedName name="QB_ROW_534230" localSheetId="0" hidden="1">'財務報表 January - August'!$D$45</definedName>
    <definedName name="QB_ROW_535230" localSheetId="0" hidden="1">'財務報表 January - August'!$D$24</definedName>
    <definedName name="QB_ROW_536230" localSheetId="0" hidden="1">'財務報表 January - August'!$D$56</definedName>
    <definedName name="QB_ROW_537230" localSheetId="0" hidden="1">'財務報表 January - August'!$D$44</definedName>
    <definedName name="QB_ROW_539230" localSheetId="0" hidden="1">'財務報表 January - August'!$D$46</definedName>
    <definedName name="QB_ROW_540230" localSheetId="0" hidden="1">'財務報表 January - August'!$D$72</definedName>
    <definedName name="QB_ROW_541230" localSheetId="0" hidden="1">'財務報表 January - August'!$D$30</definedName>
    <definedName name="QB_ROW_542240" localSheetId="0" hidden="1">'財務報表 January - August'!$E$42</definedName>
    <definedName name="QB_ROW_543240" localSheetId="0" hidden="1">'財務報表 January - August'!$E$54</definedName>
    <definedName name="QB_ROW_544230" localSheetId="0" hidden="1">'財務報表 January - August'!$D$4</definedName>
    <definedName name="QB_ROW_546230" localSheetId="0" hidden="1">'財務報表 January - August'!$D$61</definedName>
    <definedName name="QB_ROW_547240" localSheetId="0" hidden="1">'財務報表 January - August'!$E$52</definedName>
    <definedName name="QB_ROW_548230" localSheetId="0" hidden="1">'財務報表 January - August'!$D$62</definedName>
    <definedName name="QB_ROW_550230" localSheetId="0" hidden="1">'財務報表 January - August'!$D$28</definedName>
    <definedName name="QB_ROW_551230" localSheetId="0" hidden="1">'財務報表 January - August'!$D$23</definedName>
    <definedName name="QB_ROW_552230" localSheetId="0" hidden="1">'財務報表 January - August'!$D$69</definedName>
    <definedName name="QB_ROW_553230" localSheetId="0" hidden="1">'財務報表 January - August'!$D$64</definedName>
    <definedName name="QB_ROW_554230" localSheetId="0" hidden="1">'財務報表 January - August'!$D$49</definedName>
    <definedName name="QB_ROW_566230" localSheetId="0" hidden="1">'財務報表 January - August'!$D$60</definedName>
    <definedName name="QB_ROW_567030" localSheetId="0" hidden="1">'財務報表 January - August'!$D$38</definedName>
    <definedName name="QB_ROW_567330" localSheetId="0" hidden="1">'財務報表 January - August'!$D$43</definedName>
    <definedName name="QB_ROW_568030" localSheetId="0" hidden="1">'財務報表 January - August'!$D$50</definedName>
    <definedName name="QB_ROW_568330" localSheetId="0" hidden="1">'財務報表 January - August'!$D$55</definedName>
    <definedName name="QB_ROW_569230" localSheetId="0" hidden="1">'財務報表 January - August'!$D$48</definedName>
    <definedName name="QB_ROW_573230" localSheetId="0" hidden="1">'財務報表 January - August'!$D$6</definedName>
    <definedName name="QB_ROW_577230" localSheetId="0" hidden="1">'財務報表 January - August'!$D$37</definedName>
    <definedName name="QB_ROW_578230" localSheetId="0" hidden="1">'財務報表 January - August'!$D$70</definedName>
    <definedName name="QB_ROW_582230" localSheetId="0" hidden="1">'財務報表 January - August'!$D$58</definedName>
    <definedName name="QB_ROW_8030" localSheetId="0" hidden="1">'財務報表 January - August'!$D$7</definedName>
    <definedName name="QB_ROW_8330" localSheetId="0" hidden="1">'財務報表 January - August'!$D$11</definedName>
    <definedName name="QB_ROW_9030" localSheetId="0" hidden="1">'財務報表 January - August'!$D$12</definedName>
    <definedName name="QB_ROW_9240" localSheetId="0" hidden="1">'財務報表 January - August'!$E$14</definedName>
    <definedName name="QB_ROW_9330" localSheetId="0" hidden="1">'財務報表 January - August'!$D$15</definedName>
    <definedName name="QB_ROW_98230" localSheetId="0" hidden="1">'財務報表 January - August'!$D$67</definedName>
    <definedName name="QBCANSUPPORTUPDATE" localSheetId="0">TRUE</definedName>
    <definedName name="QBCOMPANYFILENAME" localSheetId="0">"\\192.168.2.3\qb 2021\Great Commission Church International.qbw"</definedName>
    <definedName name="QBENDDATE" localSheetId="0">20210831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"b2d506cb3de042f5896b93b12ab366e9"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5</definedName>
    <definedName name="QBSTARTDATE" localSheetId="0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3" l="1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L43" i="3"/>
  <c r="J43" i="3"/>
  <c r="H43" i="3"/>
  <c r="F43" i="3"/>
  <c r="N43" i="3" s="1"/>
  <c r="N42" i="3"/>
  <c r="N41" i="3"/>
  <c r="N40" i="3"/>
  <c r="N39" i="3"/>
  <c r="N37" i="3"/>
  <c r="N36" i="3"/>
  <c r="L35" i="3"/>
  <c r="J35" i="3"/>
  <c r="J57" i="3" s="1"/>
  <c r="H35" i="3"/>
  <c r="H57" i="3" s="1"/>
  <c r="F35" i="3"/>
  <c r="F57" i="3" s="1"/>
  <c r="N57" i="3" s="1"/>
  <c r="N34" i="3"/>
  <c r="N33" i="3"/>
  <c r="N32" i="3"/>
  <c r="N31" i="3"/>
  <c r="N29" i="3"/>
  <c r="N28" i="3"/>
  <c r="N27" i="3"/>
  <c r="N26" i="3"/>
  <c r="N25" i="3"/>
  <c r="N24" i="3"/>
  <c r="N23" i="3"/>
  <c r="N22" i="3"/>
  <c r="N21" i="3"/>
  <c r="L19" i="3"/>
  <c r="L58" i="3" s="1"/>
  <c r="L59" i="3" s="1"/>
  <c r="J19" i="3"/>
  <c r="J58" i="3" s="1"/>
  <c r="J59" i="3" s="1"/>
  <c r="N18" i="3"/>
  <c r="N17" i="3"/>
  <c r="N16" i="3"/>
  <c r="N15" i="3"/>
  <c r="N14" i="3"/>
  <c r="L13" i="3"/>
  <c r="J13" i="3"/>
  <c r="H13" i="3"/>
  <c r="F13" i="3"/>
  <c r="N13" i="3" s="1"/>
  <c r="N12" i="3"/>
  <c r="N11" i="3"/>
  <c r="L9" i="3"/>
  <c r="J9" i="3"/>
  <c r="H9" i="3"/>
  <c r="H19" i="3" s="1"/>
  <c r="H58" i="3" s="1"/>
  <c r="H59" i="3" s="1"/>
  <c r="F9" i="3"/>
  <c r="F19" i="3" s="1"/>
  <c r="N8" i="3"/>
  <c r="N6" i="3"/>
  <c r="N5" i="3"/>
  <c r="N4" i="3"/>
  <c r="F11" i="1"/>
  <c r="F21" i="1" s="1"/>
  <c r="F74" i="1" s="1"/>
  <c r="F80" i="1" s="1"/>
  <c r="F15" i="1"/>
  <c r="F43" i="1"/>
  <c r="F55" i="1"/>
  <c r="F73" i="1" s="1"/>
  <c r="F78" i="1"/>
  <c r="F79" i="1" s="1"/>
  <c r="N19" i="3" l="1"/>
  <c r="F58" i="3"/>
  <c r="N35" i="3"/>
  <c r="N9" i="3"/>
  <c r="F59" i="3" l="1"/>
  <c r="N59" i="3" s="1"/>
  <c r="N58" i="3"/>
</calcChain>
</file>

<file path=xl/sharedStrings.xml><?xml version="1.0" encoding="utf-8"?>
<sst xmlns="http://schemas.openxmlformats.org/spreadsheetml/2006/main" count="143" uniqueCount="85">
  <si>
    <t>Jan - Aug 21</t>
  </si>
  <si>
    <t>Ordinary Income/Expense</t>
  </si>
  <si>
    <t>Income</t>
  </si>
  <si>
    <t>4002 · Tithe</t>
  </si>
  <si>
    <t>4003 · Donation - others</t>
  </si>
  <si>
    <t>4004 · Tuition</t>
  </si>
  <si>
    <t>4200 · Mission Offering</t>
  </si>
  <si>
    <t>4200.1 · Others</t>
  </si>
  <si>
    <t>4200.6 · WACS Mission</t>
  </si>
  <si>
    <t>4200.7 · Uganda Mission</t>
  </si>
  <si>
    <t>Total 4200 · Mission Offering</t>
  </si>
  <si>
    <t>4250 · Love Offering</t>
  </si>
  <si>
    <t>4250.1 · Pastoral Shepherd Fund</t>
  </si>
  <si>
    <t>4250 · Love Offering - Other</t>
  </si>
  <si>
    <t>Total 4250 · Love Offering</t>
  </si>
  <si>
    <t>4500 · Book Store</t>
  </si>
  <si>
    <t>4799 · Other Income</t>
  </si>
  <si>
    <t>4800 · Interest Income</t>
  </si>
  <si>
    <t>4900.1 · Facility Rental</t>
  </si>
  <si>
    <t>4900.3 · Rental Income - others</t>
  </si>
  <si>
    <t>Total Income</t>
  </si>
  <si>
    <t>Expense</t>
  </si>
  <si>
    <t>5000 · Accounting</t>
  </si>
  <si>
    <t>5005 · Automobile &amp; Transportation</t>
  </si>
  <si>
    <t>5015 · AWANA</t>
  </si>
  <si>
    <t>5101 · Bank &amp; financial services</t>
  </si>
  <si>
    <t>5102 · Books &amp; Teacing Materials</t>
  </si>
  <si>
    <t>5103 · Computer &amp; internet</t>
  </si>
  <si>
    <t>5104 · Conference &amp; Training</t>
  </si>
  <si>
    <t>6850 · Depreciation</t>
  </si>
  <si>
    <t>6853 · Dues and Subscription</t>
  </si>
  <si>
    <t>6855 · Donation - General</t>
  </si>
  <si>
    <t>6888 · Extra Curriculum</t>
  </si>
  <si>
    <t>6890 · Food &amp; Meal</t>
  </si>
  <si>
    <t>6895 · Gifts &amp; Rewards</t>
  </si>
  <si>
    <t>6905 · Loving &amp; Care</t>
  </si>
  <si>
    <t>6910 · Gas Fee</t>
  </si>
  <si>
    <t>7000 · Insurance</t>
  </si>
  <si>
    <t>7000.1 · Insurance - General liabilities</t>
  </si>
  <si>
    <t>7000.2 · Life Insurance</t>
  </si>
  <si>
    <t>7000.3 · Medical insurance</t>
  </si>
  <si>
    <t>7000.4 · Workman's Comp insurance</t>
  </si>
  <si>
    <t>Total 7000 · Insurance</t>
  </si>
  <si>
    <t>7640 · Maintenance</t>
  </si>
  <si>
    <t>7645 · Marketing &amp; outreach</t>
  </si>
  <si>
    <t>7650 · Miscellaneous</t>
  </si>
  <si>
    <t>7655 · Mission - WACS</t>
  </si>
  <si>
    <t>7657 · Mission -General</t>
  </si>
  <si>
    <t>7690 · Outside services</t>
  </si>
  <si>
    <t>7700 · Payroll</t>
  </si>
  <si>
    <t>7700.1 · Salary &amp; Wages</t>
  </si>
  <si>
    <t>7700.2 · Housing Allowance</t>
  </si>
  <si>
    <t>7700.3 · Payroll taxes</t>
  </si>
  <si>
    <t>7700.4 · Retirement plan</t>
  </si>
  <si>
    <t>Total 7700 · Payroll</t>
  </si>
  <si>
    <t>7708 · Postage &amp; courier service</t>
  </si>
  <si>
    <t>7760 · Rental - facilities</t>
  </si>
  <si>
    <t>7761 · Renal - Parking</t>
  </si>
  <si>
    <t>7765 · Rental - Equipment</t>
  </si>
  <si>
    <t>7768 · Repair</t>
  </si>
  <si>
    <t>7770 · Retreat</t>
  </si>
  <si>
    <t>7800 · Scholarship</t>
  </si>
  <si>
    <t>7805 · Security</t>
  </si>
  <si>
    <t>7810 · Speakers - Honorarium</t>
  </si>
  <si>
    <t>7815 · Special Events</t>
  </si>
  <si>
    <t>7820 · Supplies</t>
  </si>
  <si>
    <t>7850 · Taxes &amp; License</t>
  </si>
  <si>
    <t>7853 · Teaching Assistant</t>
  </si>
  <si>
    <t>7856 · Telephone &amp; communication</t>
  </si>
  <si>
    <t>7860 · Trash Service</t>
  </si>
  <si>
    <t>7900 · Uniform</t>
  </si>
  <si>
    <t>7905 · Utilities</t>
  </si>
  <si>
    <t>Total Expense</t>
  </si>
  <si>
    <t>Net Ordinary Income</t>
  </si>
  <si>
    <t>Other Income/Expense</t>
  </si>
  <si>
    <t>Other Expense</t>
  </si>
  <si>
    <t>8000 · Ask My Accountant</t>
  </si>
  <si>
    <t>Total Other Expense</t>
  </si>
  <si>
    <t>Net Other Income</t>
  </si>
  <si>
    <t>Net Income</t>
  </si>
  <si>
    <t>English Ministry</t>
  </si>
  <si>
    <t>GCCI</t>
  </si>
  <si>
    <t>UCCS</t>
  </si>
  <si>
    <t>UCEC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</si>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</sst>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0" applyNumberFormat="1" applyFont="1"/>
  </cellXfs>
  <cellStyles count="2">
    <cellStyle name="Normal" xfId="0" builtinId="0"/>
    <cellStyle name="Normal 2" xfId="1" xr:uid="{076B7F4A-6CB1-4F47-8121-14537AE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EE83-4ED4-4633-946E-5935F20CAA6B}">
  <sheetPr codeName="Sheet1"/>
  <dimension ref="A1:F81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2" customWidth="1"/>
    <col min="5" max="5" width="30.7109375" style="12" customWidth="1"/>
    <col min="6" max="6" width="10.42578125" style="13" bestFit="1" customWidth="1"/>
  </cols>
  <sheetData>
    <row r="1" spans="1:6" s="11" customFormat="1" ht="15.75" thickBot="1" x14ac:dyDescent="0.3">
      <c r="A1" s="9"/>
      <c r="B1" s="9"/>
      <c r="C1" s="9"/>
      <c r="D1" s="9"/>
      <c r="E1" s="9"/>
      <c r="F1" s="10" t="s">
        <v>0</v>
      </c>
    </row>
    <row r="2" spans="1:6" ht="15.75" thickTop="1" x14ac:dyDescent="0.25">
      <c r="A2" s="1"/>
      <c r="B2" s="1" t="s">
        <v>1</v>
      </c>
      <c r="C2" s="1"/>
      <c r="D2" s="1"/>
      <c r="E2" s="1"/>
      <c r="F2" s="2"/>
    </row>
    <row r="3" spans="1:6" x14ac:dyDescent="0.25">
      <c r="A3" s="1"/>
      <c r="B3" s="1"/>
      <c r="C3" s="1" t="s">
        <v>2</v>
      </c>
      <c r="D3" s="1"/>
      <c r="E3" s="1"/>
      <c r="F3" s="2"/>
    </row>
    <row r="4" spans="1:6" x14ac:dyDescent="0.25">
      <c r="A4" s="1"/>
      <c r="B4" s="1"/>
      <c r="C4" s="1"/>
      <c r="D4" s="1" t="s">
        <v>3</v>
      </c>
      <c r="E4" s="1"/>
      <c r="F4" s="2">
        <v>991569.26</v>
      </c>
    </row>
    <row r="5" spans="1:6" x14ac:dyDescent="0.25">
      <c r="A5" s="1"/>
      <c r="B5" s="1"/>
      <c r="C5" s="1"/>
      <c r="D5" s="1" t="s">
        <v>4</v>
      </c>
      <c r="E5" s="1"/>
      <c r="F5" s="2">
        <v>919.9</v>
      </c>
    </row>
    <row r="6" spans="1:6" x14ac:dyDescent="0.25">
      <c r="A6" s="1"/>
      <c r="B6" s="1"/>
      <c r="C6" s="1"/>
      <c r="D6" s="1" t="s">
        <v>5</v>
      </c>
      <c r="E6" s="1"/>
      <c r="F6" s="2">
        <v>902642.49</v>
      </c>
    </row>
    <row r="7" spans="1:6" x14ac:dyDescent="0.25">
      <c r="A7" s="1"/>
      <c r="B7" s="1"/>
      <c r="C7" s="1"/>
      <c r="D7" s="1" t="s">
        <v>6</v>
      </c>
      <c r="E7" s="1"/>
      <c r="F7" s="2"/>
    </row>
    <row r="8" spans="1:6" x14ac:dyDescent="0.25">
      <c r="A8" s="1"/>
      <c r="B8" s="1"/>
      <c r="C8" s="1"/>
      <c r="D8" s="1"/>
      <c r="E8" s="1" t="s">
        <v>7</v>
      </c>
      <c r="F8" s="2">
        <v>315.18</v>
      </c>
    </row>
    <row r="9" spans="1:6" x14ac:dyDescent="0.25">
      <c r="A9" s="1"/>
      <c r="B9" s="1"/>
      <c r="C9" s="1"/>
      <c r="D9" s="1"/>
      <c r="E9" s="1" t="s">
        <v>8</v>
      </c>
      <c r="F9" s="2">
        <v>40025</v>
      </c>
    </row>
    <row r="10" spans="1:6" ht="15.75" thickBot="1" x14ac:dyDescent="0.3">
      <c r="A10" s="1"/>
      <c r="B10" s="1"/>
      <c r="C10" s="1"/>
      <c r="D10" s="1"/>
      <c r="E10" s="1" t="s">
        <v>9</v>
      </c>
      <c r="F10" s="3">
        <v>225</v>
      </c>
    </row>
    <row r="11" spans="1:6" x14ac:dyDescent="0.25">
      <c r="A11" s="1"/>
      <c r="B11" s="1"/>
      <c r="C11" s="1"/>
      <c r="D11" s="1" t="s">
        <v>10</v>
      </c>
      <c r="E11" s="1"/>
      <c r="F11" s="2">
        <f>ROUND(SUM(F7:F10),5)</f>
        <v>40565.18</v>
      </c>
    </row>
    <row r="12" spans="1:6" x14ac:dyDescent="0.25">
      <c r="A12" s="1"/>
      <c r="B12" s="1"/>
      <c r="C12" s="1"/>
      <c r="D12" s="1" t="s">
        <v>11</v>
      </c>
      <c r="E12" s="1"/>
      <c r="F12" s="2"/>
    </row>
    <row r="13" spans="1:6" x14ac:dyDescent="0.25">
      <c r="A13" s="1"/>
      <c r="B13" s="1"/>
      <c r="C13" s="1"/>
      <c r="D13" s="1"/>
      <c r="E13" s="1" t="s">
        <v>12</v>
      </c>
      <c r="F13" s="2">
        <v>4760</v>
      </c>
    </row>
    <row r="14" spans="1:6" ht="15.75" thickBot="1" x14ac:dyDescent="0.3">
      <c r="A14" s="1"/>
      <c r="B14" s="1"/>
      <c r="C14" s="1"/>
      <c r="D14" s="1"/>
      <c r="E14" s="1" t="s">
        <v>13</v>
      </c>
      <c r="F14" s="3">
        <v>55967.66</v>
      </c>
    </row>
    <row r="15" spans="1:6" x14ac:dyDescent="0.25">
      <c r="A15" s="1"/>
      <c r="B15" s="1"/>
      <c r="C15" s="1"/>
      <c r="D15" s="1" t="s">
        <v>14</v>
      </c>
      <c r="E15" s="1"/>
      <c r="F15" s="2">
        <f>ROUND(SUM(F12:F14),5)</f>
        <v>60727.66</v>
      </c>
    </row>
    <row r="16" spans="1:6" x14ac:dyDescent="0.25">
      <c r="A16" s="1"/>
      <c r="B16" s="1"/>
      <c r="C16" s="1"/>
      <c r="D16" s="1" t="s">
        <v>15</v>
      </c>
      <c r="E16" s="1"/>
      <c r="F16" s="2">
        <v>6535.07</v>
      </c>
    </row>
    <row r="17" spans="1:6" x14ac:dyDescent="0.25">
      <c r="A17" s="1"/>
      <c r="B17" s="1"/>
      <c r="C17" s="1"/>
      <c r="D17" s="1" t="s">
        <v>16</v>
      </c>
      <c r="E17" s="1"/>
      <c r="F17" s="2">
        <v>24574.1</v>
      </c>
    </row>
    <row r="18" spans="1:6" x14ac:dyDescent="0.25">
      <c r="A18" s="1"/>
      <c r="B18" s="1"/>
      <c r="C18" s="1"/>
      <c r="D18" s="1" t="s">
        <v>17</v>
      </c>
      <c r="E18" s="1"/>
      <c r="F18" s="2">
        <v>63898.03</v>
      </c>
    </row>
    <row r="19" spans="1:6" x14ac:dyDescent="0.25">
      <c r="A19" s="1"/>
      <c r="B19" s="1"/>
      <c r="C19" s="1"/>
      <c r="D19" s="1" t="s">
        <v>18</v>
      </c>
      <c r="E19" s="1"/>
      <c r="F19" s="2">
        <v>92000</v>
      </c>
    </row>
    <row r="20" spans="1:6" ht="15.75" thickBot="1" x14ac:dyDescent="0.3">
      <c r="A20" s="1"/>
      <c r="B20" s="1"/>
      <c r="C20" s="1"/>
      <c r="D20" s="1" t="s">
        <v>19</v>
      </c>
      <c r="E20" s="1"/>
      <c r="F20" s="3">
        <v>26500</v>
      </c>
    </row>
    <row r="21" spans="1:6" x14ac:dyDescent="0.25">
      <c r="A21" s="1"/>
      <c r="B21" s="1"/>
      <c r="C21" s="1" t="s">
        <v>20</v>
      </c>
      <c r="D21" s="1"/>
      <c r="E21" s="1"/>
      <c r="F21" s="2">
        <f>ROUND(SUM(F3:F6)+F11+SUM(F15:F20),5)</f>
        <v>2209931.69</v>
      </c>
    </row>
    <row r="22" spans="1:6" x14ac:dyDescent="0.25">
      <c r="A22" s="1"/>
      <c r="B22" s="1"/>
      <c r="C22" s="1" t="s">
        <v>21</v>
      </c>
      <c r="D22" s="1"/>
      <c r="E22" s="1"/>
      <c r="F22" s="2"/>
    </row>
    <row r="23" spans="1:6" x14ac:dyDescent="0.25">
      <c r="A23" s="1"/>
      <c r="B23" s="1"/>
      <c r="C23" s="1"/>
      <c r="D23" s="1" t="s">
        <v>22</v>
      </c>
      <c r="E23" s="1"/>
      <c r="F23" s="2">
        <v>12702</v>
      </c>
    </row>
    <row r="24" spans="1:6" x14ac:dyDescent="0.25">
      <c r="A24" s="1"/>
      <c r="B24" s="1"/>
      <c r="C24" s="1"/>
      <c r="D24" s="1" t="s">
        <v>23</v>
      </c>
      <c r="E24" s="1"/>
      <c r="F24" s="2">
        <v>211.53</v>
      </c>
    </row>
    <row r="25" spans="1:6" x14ac:dyDescent="0.25">
      <c r="A25" s="1"/>
      <c r="B25" s="1"/>
      <c r="C25" s="1"/>
      <c r="D25" s="1" t="s">
        <v>24</v>
      </c>
      <c r="E25" s="1"/>
      <c r="F25" s="2">
        <v>535.55999999999995</v>
      </c>
    </row>
    <row r="26" spans="1:6" x14ac:dyDescent="0.25">
      <c r="A26" s="1"/>
      <c r="B26" s="1"/>
      <c r="C26" s="1"/>
      <c r="D26" s="1" t="s">
        <v>25</v>
      </c>
      <c r="E26" s="1"/>
      <c r="F26" s="2">
        <v>8138.84</v>
      </c>
    </row>
    <row r="27" spans="1:6" x14ac:dyDescent="0.25">
      <c r="A27" s="1"/>
      <c r="B27" s="1"/>
      <c r="C27" s="1"/>
      <c r="D27" s="1" t="s">
        <v>26</v>
      </c>
      <c r="E27" s="1"/>
      <c r="F27" s="2">
        <v>57032.88</v>
      </c>
    </row>
    <row r="28" spans="1:6" x14ac:dyDescent="0.25">
      <c r="A28" s="1"/>
      <c r="B28" s="1"/>
      <c r="C28" s="1"/>
      <c r="D28" s="1" t="s">
        <v>27</v>
      </c>
      <c r="E28" s="1"/>
      <c r="F28" s="2">
        <v>4809.1000000000004</v>
      </c>
    </row>
    <row r="29" spans="1:6" x14ac:dyDescent="0.25">
      <c r="A29" s="1"/>
      <c r="B29" s="1"/>
      <c r="C29" s="1"/>
      <c r="D29" s="1" t="s">
        <v>28</v>
      </c>
      <c r="E29" s="1"/>
      <c r="F29" s="2">
        <v>2292.5700000000002</v>
      </c>
    </row>
    <row r="30" spans="1:6" x14ac:dyDescent="0.25">
      <c r="A30" s="1"/>
      <c r="B30" s="1"/>
      <c r="C30" s="1"/>
      <c r="D30" s="1" t="s">
        <v>29</v>
      </c>
      <c r="E30" s="1"/>
      <c r="F30" s="2">
        <v>160513.99</v>
      </c>
    </row>
    <row r="31" spans="1:6" x14ac:dyDescent="0.25">
      <c r="A31" s="1"/>
      <c r="B31" s="1"/>
      <c r="C31" s="1"/>
      <c r="D31" s="1" t="s">
        <v>30</v>
      </c>
      <c r="E31" s="1"/>
      <c r="F31" s="2">
        <v>1994.48</v>
      </c>
    </row>
    <row r="32" spans="1:6" x14ac:dyDescent="0.25">
      <c r="A32" s="1"/>
      <c r="B32" s="1"/>
      <c r="C32" s="1"/>
      <c r="D32" s="1" t="s">
        <v>31</v>
      </c>
      <c r="E32" s="1"/>
      <c r="F32" s="2">
        <v>111.14</v>
      </c>
    </row>
    <row r="33" spans="1:6" x14ac:dyDescent="0.25">
      <c r="A33" s="1"/>
      <c r="B33" s="1"/>
      <c r="C33" s="1"/>
      <c r="D33" s="1" t="s">
        <v>32</v>
      </c>
      <c r="E33" s="1"/>
      <c r="F33" s="2">
        <v>169.6</v>
      </c>
    </row>
    <row r="34" spans="1:6" x14ac:dyDescent="0.25">
      <c r="A34" s="1"/>
      <c r="B34" s="1"/>
      <c r="C34" s="1"/>
      <c r="D34" s="1" t="s">
        <v>33</v>
      </c>
      <c r="E34" s="1"/>
      <c r="F34" s="2">
        <v>15576.55</v>
      </c>
    </row>
    <row r="35" spans="1:6" x14ac:dyDescent="0.25">
      <c r="A35" s="1"/>
      <c r="B35" s="1"/>
      <c r="C35" s="1"/>
      <c r="D35" s="1" t="s">
        <v>34</v>
      </c>
      <c r="E35" s="1"/>
      <c r="F35" s="2">
        <v>8263.06</v>
      </c>
    </row>
    <row r="36" spans="1:6" x14ac:dyDescent="0.25">
      <c r="A36" s="1"/>
      <c r="B36" s="1"/>
      <c r="C36" s="1"/>
      <c r="D36" s="1" t="s">
        <v>35</v>
      </c>
      <c r="E36" s="1"/>
      <c r="F36" s="2">
        <v>76532.97</v>
      </c>
    </row>
    <row r="37" spans="1:6" x14ac:dyDescent="0.25">
      <c r="A37" s="1"/>
      <c r="B37" s="1"/>
      <c r="C37" s="1"/>
      <c r="D37" s="1" t="s">
        <v>36</v>
      </c>
      <c r="E37" s="1"/>
      <c r="F37" s="2">
        <v>326.39</v>
      </c>
    </row>
    <row r="38" spans="1:6" x14ac:dyDescent="0.25">
      <c r="A38" s="1"/>
      <c r="B38" s="1"/>
      <c r="C38" s="1"/>
      <c r="D38" s="1" t="s">
        <v>37</v>
      </c>
      <c r="E38" s="1"/>
      <c r="F38" s="2"/>
    </row>
    <row r="39" spans="1:6" x14ac:dyDescent="0.25">
      <c r="A39" s="1"/>
      <c r="B39" s="1"/>
      <c r="C39" s="1"/>
      <c r="D39" s="1"/>
      <c r="E39" s="1" t="s">
        <v>38</v>
      </c>
      <c r="F39" s="2">
        <v>19044.07</v>
      </c>
    </row>
    <row r="40" spans="1:6" x14ac:dyDescent="0.25">
      <c r="A40" s="1"/>
      <c r="B40" s="1"/>
      <c r="C40" s="1"/>
      <c r="D40" s="1"/>
      <c r="E40" s="1" t="s">
        <v>39</v>
      </c>
      <c r="F40" s="2">
        <v>1225.23</v>
      </c>
    </row>
    <row r="41" spans="1:6" x14ac:dyDescent="0.25">
      <c r="A41" s="1"/>
      <c r="B41" s="1"/>
      <c r="C41" s="1"/>
      <c r="D41" s="1"/>
      <c r="E41" s="1" t="s">
        <v>40</v>
      </c>
      <c r="F41" s="2">
        <v>87267.67</v>
      </c>
    </row>
    <row r="42" spans="1:6" ht="15.75" thickBot="1" x14ac:dyDescent="0.3">
      <c r="A42" s="1"/>
      <c r="B42" s="1"/>
      <c r="C42" s="1"/>
      <c r="D42" s="1"/>
      <c r="E42" s="1" t="s">
        <v>41</v>
      </c>
      <c r="F42" s="3">
        <v>10371.41</v>
      </c>
    </row>
    <row r="43" spans="1:6" x14ac:dyDescent="0.25">
      <c r="A43" s="1"/>
      <c r="B43" s="1"/>
      <c r="C43" s="1"/>
      <c r="D43" s="1" t="s">
        <v>42</v>
      </c>
      <c r="E43" s="1"/>
      <c r="F43" s="2">
        <f>ROUND(SUM(F38:F42),5)</f>
        <v>117908.38</v>
      </c>
    </row>
    <row r="44" spans="1:6" x14ac:dyDescent="0.25">
      <c r="A44" s="1"/>
      <c r="B44" s="1"/>
      <c r="C44" s="1"/>
      <c r="D44" s="1" t="s">
        <v>43</v>
      </c>
      <c r="E44" s="1"/>
      <c r="F44" s="2">
        <v>42738.8</v>
      </c>
    </row>
    <row r="45" spans="1:6" x14ac:dyDescent="0.25">
      <c r="A45" s="1"/>
      <c r="B45" s="1"/>
      <c r="C45" s="1"/>
      <c r="D45" s="1" t="s">
        <v>44</v>
      </c>
      <c r="E45" s="1"/>
      <c r="F45" s="2">
        <v>677.88</v>
      </c>
    </row>
    <row r="46" spans="1:6" x14ac:dyDescent="0.25">
      <c r="A46" s="1"/>
      <c r="B46" s="1"/>
      <c r="C46" s="1"/>
      <c r="D46" s="1" t="s">
        <v>45</v>
      </c>
      <c r="E46" s="1"/>
      <c r="F46" s="2">
        <v>10422.200000000001</v>
      </c>
    </row>
    <row r="47" spans="1:6" x14ac:dyDescent="0.25">
      <c r="A47" s="1"/>
      <c r="B47" s="1"/>
      <c r="C47" s="1"/>
      <c r="D47" s="1" t="s">
        <v>46</v>
      </c>
      <c r="E47" s="1"/>
      <c r="F47" s="2">
        <v>115282.42</v>
      </c>
    </row>
    <row r="48" spans="1:6" x14ac:dyDescent="0.25">
      <c r="A48" s="1"/>
      <c r="B48" s="1"/>
      <c r="C48" s="1"/>
      <c r="D48" s="1" t="s">
        <v>47</v>
      </c>
      <c r="E48" s="1"/>
      <c r="F48" s="2">
        <v>50431.32</v>
      </c>
    </row>
    <row r="49" spans="1:6" x14ac:dyDescent="0.25">
      <c r="A49" s="1"/>
      <c r="B49" s="1"/>
      <c r="C49" s="1"/>
      <c r="D49" s="1" t="s">
        <v>48</v>
      </c>
      <c r="E49" s="1"/>
      <c r="F49" s="2">
        <v>5.4</v>
      </c>
    </row>
    <row r="50" spans="1:6" x14ac:dyDescent="0.25">
      <c r="A50" s="1"/>
      <c r="B50" s="1"/>
      <c r="C50" s="1"/>
      <c r="D50" s="1" t="s">
        <v>49</v>
      </c>
      <c r="E50" s="1"/>
      <c r="F50" s="2"/>
    </row>
    <row r="51" spans="1:6" x14ac:dyDescent="0.25">
      <c r="A51" s="1"/>
      <c r="B51" s="1"/>
      <c r="C51" s="1"/>
      <c r="D51" s="1"/>
      <c r="E51" s="1" t="s">
        <v>50</v>
      </c>
      <c r="F51" s="2">
        <v>832232.3</v>
      </c>
    </row>
    <row r="52" spans="1:6" x14ac:dyDescent="0.25">
      <c r="A52" s="1"/>
      <c r="B52" s="1"/>
      <c r="C52" s="1"/>
      <c r="D52" s="1"/>
      <c r="E52" s="1" t="s">
        <v>51</v>
      </c>
      <c r="F52" s="2">
        <v>56818.559999999998</v>
      </c>
    </row>
    <row r="53" spans="1:6" x14ac:dyDescent="0.25">
      <c r="A53" s="1"/>
      <c r="B53" s="1"/>
      <c r="C53" s="1"/>
      <c r="D53" s="1"/>
      <c r="E53" s="1" t="s">
        <v>52</v>
      </c>
      <c r="F53" s="2">
        <v>80473.2</v>
      </c>
    </row>
    <row r="54" spans="1:6" ht="15.75" thickBot="1" x14ac:dyDescent="0.3">
      <c r="A54" s="1"/>
      <c r="B54" s="1"/>
      <c r="C54" s="1"/>
      <c r="D54" s="1"/>
      <c r="E54" s="1" t="s">
        <v>53</v>
      </c>
      <c r="F54" s="3">
        <v>21400.73</v>
      </c>
    </row>
    <row r="55" spans="1:6" x14ac:dyDescent="0.25">
      <c r="A55" s="1"/>
      <c r="B55" s="1"/>
      <c r="C55" s="1"/>
      <c r="D55" s="1" t="s">
        <v>54</v>
      </c>
      <c r="E55" s="1"/>
      <c r="F55" s="2">
        <f>ROUND(SUM(F50:F54),5)</f>
        <v>990924.79</v>
      </c>
    </row>
    <row r="56" spans="1:6" x14ac:dyDescent="0.25">
      <c r="A56" s="1"/>
      <c r="B56" s="1"/>
      <c r="C56" s="1"/>
      <c r="D56" s="1" t="s">
        <v>55</v>
      </c>
      <c r="E56" s="1"/>
      <c r="F56" s="2">
        <v>866.35</v>
      </c>
    </row>
    <row r="57" spans="1:6" x14ac:dyDescent="0.25">
      <c r="A57" s="1"/>
      <c r="B57" s="1"/>
      <c r="C57" s="1"/>
      <c r="D57" s="1" t="s">
        <v>56</v>
      </c>
      <c r="E57" s="1"/>
      <c r="F57" s="2">
        <v>87000</v>
      </c>
    </row>
    <row r="58" spans="1:6" x14ac:dyDescent="0.25">
      <c r="A58" s="1"/>
      <c r="B58" s="1"/>
      <c r="C58" s="1"/>
      <c r="D58" s="1" t="s">
        <v>57</v>
      </c>
      <c r="E58" s="1"/>
      <c r="F58" s="2">
        <v>900</v>
      </c>
    </row>
    <row r="59" spans="1:6" x14ac:dyDescent="0.25">
      <c r="A59" s="1"/>
      <c r="B59" s="1"/>
      <c r="C59" s="1"/>
      <c r="D59" s="1" t="s">
        <v>58</v>
      </c>
      <c r="E59" s="1"/>
      <c r="F59" s="2">
        <v>43788.37</v>
      </c>
    </row>
    <row r="60" spans="1:6" x14ac:dyDescent="0.25">
      <c r="A60" s="1"/>
      <c r="B60" s="1"/>
      <c r="C60" s="1"/>
      <c r="D60" s="1" t="s">
        <v>59</v>
      </c>
      <c r="E60" s="1"/>
      <c r="F60" s="2">
        <v>25042.9</v>
      </c>
    </row>
    <row r="61" spans="1:6" x14ac:dyDescent="0.25">
      <c r="A61" s="1"/>
      <c r="B61" s="1"/>
      <c r="C61" s="1"/>
      <c r="D61" s="1" t="s">
        <v>60</v>
      </c>
      <c r="E61" s="1"/>
      <c r="F61" s="2">
        <v>30068.34</v>
      </c>
    </row>
    <row r="62" spans="1:6" x14ac:dyDescent="0.25">
      <c r="A62" s="1"/>
      <c r="B62" s="1"/>
      <c r="C62" s="1"/>
      <c r="D62" s="1" t="s">
        <v>61</v>
      </c>
      <c r="E62" s="1"/>
      <c r="F62" s="2">
        <v>16838.189999999999</v>
      </c>
    </row>
    <row r="63" spans="1:6" x14ac:dyDescent="0.25">
      <c r="A63" s="1"/>
      <c r="B63" s="1"/>
      <c r="C63" s="1"/>
      <c r="D63" s="1" t="s">
        <v>62</v>
      </c>
      <c r="E63" s="1"/>
      <c r="F63" s="2">
        <v>3641.8</v>
      </c>
    </row>
    <row r="64" spans="1:6" x14ac:dyDescent="0.25">
      <c r="A64" s="1"/>
      <c r="B64" s="1"/>
      <c r="C64" s="1"/>
      <c r="D64" s="1" t="s">
        <v>63</v>
      </c>
      <c r="E64" s="1"/>
      <c r="F64" s="2">
        <v>4785</v>
      </c>
    </row>
    <row r="65" spans="1:6" x14ac:dyDescent="0.25">
      <c r="A65" s="1"/>
      <c r="B65" s="1"/>
      <c r="C65" s="1"/>
      <c r="D65" s="1" t="s">
        <v>64</v>
      </c>
      <c r="E65" s="1"/>
      <c r="F65" s="2">
        <v>2160</v>
      </c>
    </row>
    <row r="66" spans="1:6" x14ac:dyDescent="0.25">
      <c r="A66" s="1"/>
      <c r="B66" s="1"/>
      <c r="C66" s="1"/>
      <c r="D66" s="1" t="s">
        <v>65</v>
      </c>
      <c r="E66" s="1"/>
      <c r="F66" s="2">
        <v>28315.01</v>
      </c>
    </row>
    <row r="67" spans="1:6" x14ac:dyDescent="0.25">
      <c r="A67" s="1"/>
      <c r="B67" s="1"/>
      <c r="C67" s="1"/>
      <c r="D67" s="1" t="s">
        <v>66</v>
      </c>
      <c r="E67" s="1"/>
      <c r="F67" s="2">
        <v>3208.58</v>
      </c>
    </row>
    <row r="68" spans="1:6" x14ac:dyDescent="0.25">
      <c r="A68" s="1"/>
      <c r="B68" s="1"/>
      <c r="C68" s="1"/>
      <c r="D68" s="1" t="s">
        <v>67</v>
      </c>
      <c r="E68" s="1"/>
      <c r="F68" s="2">
        <v>14123.88</v>
      </c>
    </row>
    <row r="69" spans="1:6" x14ac:dyDescent="0.25">
      <c r="A69" s="1"/>
      <c r="B69" s="1"/>
      <c r="C69" s="1"/>
      <c r="D69" s="1" t="s">
        <v>68</v>
      </c>
      <c r="E69" s="1"/>
      <c r="F69" s="2">
        <v>5995.12</v>
      </c>
    </row>
    <row r="70" spans="1:6" x14ac:dyDescent="0.25">
      <c r="A70" s="1"/>
      <c r="B70" s="1"/>
      <c r="C70" s="1"/>
      <c r="D70" s="1" t="s">
        <v>69</v>
      </c>
      <c r="E70" s="1"/>
      <c r="F70" s="2">
        <v>501.94</v>
      </c>
    </row>
    <row r="71" spans="1:6" x14ac:dyDescent="0.25">
      <c r="A71" s="1"/>
      <c r="B71" s="1"/>
      <c r="C71" s="1"/>
      <c r="D71" s="1" t="s">
        <v>70</v>
      </c>
      <c r="E71" s="1"/>
      <c r="F71" s="2">
        <v>3485.9</v>
      </c>
    </row>
    <row r="72" spans="1:6" ht="15.75" thickBot="1" x14ac:dyDescent="0.3">
      <c r="A72" s="1"/>
      <c r="B72" s="1"/>
      <c r="C72" s="1"/>
      <c r="D72" s="1" t="s">
        <v>71</v>
      </c>
      <c r="E72" s="1"/>
      <c r="F72" s="4">
        <v>19065.8</v>
      </c>
    </row>
    <row r="73" spans="1:6" ht="15.75" thickBot="1" x14ac:dyDescent="0.3">
      <c r="A73" s="1"/>
      <c r="B73" s="1"/>
      <c r="C73" s="1" t="s">
        <v>72</v>
      </c>
      <c r="D73" s="1"/>
      <c r="E73" s="1"/>
      <c r="F73" s="5">
        <f>ROUND(SUM(F22:F37)+SUM(F43:F49)+SUM(F55:F72),5)</f>
        <v>1967389.03</v>
      </c>
    </row>
    <row r="74" spans="1:6" x14ac:dyDescent="0.25">
      <c r="A74" s="1"/>
      <c r="B74" s="1" t="s">
        <v>73</v>
      </c>
      <c r="C74" s="1"/>
      <c r="D74" s="1"/>
      <c r="E74" s="1"/>
      <c r="F74" s="2">
        <f>ROUND(F2+F21-F73,5)</f>
        <v>242542.66</v>
      </c>
    </row>
    <row r="75" spans="1:6" x14ac:dyDescent="0.25">
      <c r="A75" s="1"/>
      <c r="B75" s="1" t="s">
        <v>74</v>
      </c>
      <c r="C75" s="1"/>
      <c r="D75" s="1"/>
      <c r="E75" s="1"/>
      <c r="F75" s="2"/>
    </row>
    <row r="76" spans="1:6" x14ac:dyDescent="0.25">
      <c r="A76" s="1"/>
      <c r="B76" s="1"/>
      <c r="C76" s="1" t="s">
        <v>75</v>
      </c>
      <c r="D76" s="1"/>
      <c r="E76" s="1"/>
      <c r="F76" s="2"/>
    </row>
    <row r="77" spans="1:6" ht="15.75" thickBot="1" x14ac:dyDescent="0.3">
      <c r="A77" s="1"/>
      <c r="B77" s="1"/>
      <c r="C77" s="1"/>
      <c r="D77" s="1" t="s">
        <v>76</v>
      </c>
      <c r="E77" s="1"/>
      <c r="F77" s="4">
        <v>0</v>
      </c>
    </row>
    <row r="78" spans="1:6" ht="15.75" thickBot="1" x14ac:dyDescent="0.3">
      <c r="A78" s="1"/>
      <c r="B78" s="1"/>
      <c r="C78" s="1" t="s">
        <v>77</v>
      </c>
      <c r="D78" s="1"/>
      <c r="E78" s="1"/>
      <c r="F78" s="6">
        <f>ROUND(SUM(F76:F77),5)</f>
        <v>0</v>
      </c>
    </row>
    <row r="79" spans="1:6" ht="15.75" thickBot="1" x14ac:dyDescent="0.3">
      <c r="A79" s="1"/>
      <c r="B79" s="1" t="s">
        <v>78</v>
      </c>
      <c r="C79" s="1"/>
      <c r="D79" s="1"/>
      <c r="E79" s="1"/>
      <c r="F79" s="6">
        <f>ROUND(F75-F78,5)</f>
        <v>0</v>
      </c>
    </row>
    <row r="80" spans="1:6" s="8" customFormat="1" ht="12" thickBot="1" x14ac:dyDescent="0.25">
      <c r="A80" s="1" t="s">
        <v>79</v>
      </c>
      <c r="B80" s="1"/>
      <c r="C80" s="1"/>
      <c r="D80" s="1"/>
      <c r="E80" s="1"/>
      <c r="F80" s="7">
        <f>ROUND(F74+F79,5)</f>
        <v>242542.66</v>
      </c>
    </row>
    <row r="81" ht="15.75" thickTop="1" x14ac:dyDescent="0.25"/>
  </sheetData>
  <pageMargins left="0.7" right="0.7" top="0.75" bottom="0.75" header="0.1" footer="0.3"/>
  <pageSetup orientation="portrait" r:id="rId1"/>
  <headerFooter>
    <oddHeader>&amp;L&amp;"Arial,Bold"&amp;8 1:39 PM
&amp;"Arial,Bold"&amp;8 10/02/21
&amp;"Arial,Bold"&amp;8 Accrual Basis&amp;C&amp;"Arial,Bold"&amp;12 Great Commission Church International
&amp;"Arial,Bold"&amp;14 Profit &amp;&amp; Loss
&amp;"Arial,Bold"&amp;10 January through August 2021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3324-2402-475A-BF5E-4805C90FEE9D}">
  <dimension ref="A1:N60"/>
  <sheetViews>
    <sheetView workbookViewId="0">
      <selection activeCell="R29" sqref="R29"/>
    </sheetView>
  </sheetViews>
  <sheetFormatPr defaultRowHeight="15" x14ac:dyDescent="0.25"/>
  <cols>
    <col min="1" max="4" width="3" style="8" customWidth="1"/>
    <col min="5" max="5" width="30.7109375" style="8" customWidth="1"/>
    <col min="6" max="6" width="13.7109375" bestFit="1" customWidth="1"/>
    <col min="7" max="7" width="2.28515625" customWidth="1"/>
    <col min="8" max="8" width="8.7109375" bestFit="1" customWidth="1"/>
    <col min="9" max="9" width="2.28515625" customWidth="1"/>
    <col min="10" max="10" width="8.7109375" bestFit="1" customWidth="1"/>
    <col min="11" max="11" width="2.28515625" customWidth="1"/>
    <col min="12" max="12" width="8.7109375" bestFit="1" customWidth="1"/>
    <col min="13" max="13" width="2.28515625" customWidth="1"/>
    <col min="14" max="14" width="8.7109375" bestFit="1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10" t="s">
        <v>80</v>
      </c>
      <c r="G1" s="14"/>
      <c r="H1" s="10" t="s">
        <v>81</v>
      </c>
      <c r="I1" s="14"/>
      <c r="J1" s="10" t="s">
        <v>82</v>
      </c>
      <c r="K1" s="14"/>
      <c r="L1" s="10" t="s">
        <v>83</v>
      </c>
      <c r="M1" s="14"/>
      <c r="N1" s="10" t="s">
        <v>84</v>
      </c>
    </row>
    <row r="2" spans="1:14" ht="15.75" thickTop="1" x14ac:dyDescent="0.25">
      <c r="A2" s="1"/>
      <c r="B2" s="1" t="s">
        <v>1</v>
      </c>
      <c r="C2" s="1"/>
      <c r="D2" s="1"/>
      <c r="E2" s="1"/>
      <c r="F2" s="2"/>
      <c r="G2" s="15"/>
      <c r="H2" s="2"/>
      <c r="I2" s="15"/>
      <c r="J2" s="2"/>
      <c r="K2" s="15"/>
      <c r="L2" s="2"/>
      <c r="M2" s="15"/>
      <c r="N2" s="2"/>
    </row>
    <row r="3" spans="1:14" x14ac:dyDescent="0.25">
      <c r="A3" s="1"/>
      <c r="B3" s="1"/>
      <c r="C3" s="1" t="s">
        <v>2</v>
      </c>
      <c r="D3" s="1"/>
      <c r="E3" s="1"/>
      <c r="F3" s="2"/>
      <c r="G3" s="15"/>
      <c r="H3" s="2"/>
      <c r="I3" s="15"/>
      <c r="J3" s="2"/>
      <c r="K3" s="15"/>
      <c r="L3" s="2"/>
      <c r="M3" s="15"/>
      <c r="N3" s="2"/>
    </row>
    <row r="4" spans="1:14" x14ac:dyDescent="0.25">
      <c r="A4" s="1"/>
      <c r="B4" s="1"/>
      <c r="C4" s="1"/>
      <c r="D4" s="1" t="s">
        <v>3</v>
      </c>
      <c r="E4" s="1"/>
      <c r="F4" s="2">
        <v>4335</v>
      </c>
      <c r="G4" s="15"/>
      <c r="H4" s="2">
        <v>107250.01</v>
      </c>
      <c r="I4" s="15"/>
      <c r="J4" s="2">
        <v>0</v>
      </c>
      <c r="K4" s="15"/>
      <c r="L4" s="2">
        <v>0</v>
      </c>
      <c r="M4" s="15"/>
      <c r="N4" s="2">
        <f>ROUND(SUM(F4:L4),5)</f>
        <v>111585.01</v>
      </c>
    </row>
    <row r="5" spans="1:14" x14ac:dyDescent="0.25">
      <c r="A5" s="1"/>
      <c r="B5" s="1"/>
      <c r="C5" s="1"/>
      <c r="D5" s="1" t="s">
        <v>4</v>
      </c>
      <c r="E5" s="1"/>
      <c r="F5" s="2">
        <v>0</v>
      </c>
      <c r="G5" s="15"/>
      <c r="H5" s="2">
        <v>-0.1</v>
      </c>
      <c r="I5" s="15"/>
      <c r="J5" s="2">
        <v>0</v>
      </c>
      <c r="K5" s="15"/>
      <c r="L5" s="2">
        <v>0</v>
      </c>
      <c r="M5" s="15"/>
      <c r="N5" s="2">
        <f>ROUND(SUM(F5:L5),5)</f>
        <v>-0.1</v>
      </c>
    </row>
    <row r="6" spans="1:14" x14ac:dyDescent="0.25">
      <c r="A6" s="1"/>
      <c r="B6" s="1"/>
      <c r="C6" s="1"/>
      <c r="D6" s="1" t="s">
        <v>5</v>
      </c>
      <c r="E6" s="1"/>
      <c r="F6" s="2">
        <v>0</v>
      </c>
      <c r="G6" s="15"/>
      <c r="H6" s="2">
        <v>0</v>
      </c>
      <c r="I6" s="15"/>
      <c r="J6" s="2">
        <v>156737.17000000001</v>
      </c>
      <c r="K6" s="15"/>
      <c r="L6" s="2">
        <v>107748</v>
      </c>
      <c r="M6" s="15"/>
      <c r="N6" s="2">
        <f>ROUND(SUM(F6:L6),5)</f>
        <v>264485.17</v>
      </c>
    </row>
    <row r="7" spans="1:14" x14ac:dyDescent="0.25">
      <c r="A7" s="1"/>
      <c r="B7" s="1"/>
      <c r="C7" s="1"/>
      <c r="D7" s="1" t="s">
        <v>6</v>
      </c>
      <c r="E7" s="1"/>
      <c r="F7" s="2"/>
      <c r="G7" s="15"/>
      <c r="H7" s="2"/>
      <c r="I7" s="15"/>
      <c r="J7" s="2"/>
      <c r="K7" s="15"/>
      <c r="L7" s="2"/>
      <c r="M7" s="15"/>
      <c r="N7" s="2"/>
    </row>
    <row r="8" spans="1:14" ht="15.75" thickBot="1" x14ac:dyDescent="0.3">
      <c r="A8" s="1"/>
      <c r="B8" s="1"/>
      <c r="C8" s="1"/>
      <c r="D8" s="1"/>
      <c r="E8" s="1" t="s">
        <v>8</v>
      </c>
      <c r="F8" s="3">
        <v>0</v>
      </c>
      <c r="G8" s="15"/>
      <c r="H8" s="3">
        <v>6600</v>
      </c>
      <c r="I8" s="15"/>
      <c r="J8" s="3">
        <v>0</v>
      </c>
      <c r="K8" s="15"/>
      <c r="L8" s="3">
        <v>0</v>
      </c>
      <c r="M8" s="15"/>
      <c r="N8" s="3">
        <f>ROUND(SUM(F8:L8),5)</f>
        <v>6600</v>
      </c>
    </row>
    <row r="9" spans="1:14" x14ac:dyDescent="0.25">
      <c r="A9" s="1"/>
      <c r="B9" s="1"/>
      <c r="C9" s="1"/>
      <c r="D9" s="1" t="s">
        <v>10</v>
      </c>
      <c r="E9" s="1"/>
      <c r="F9" s="2">
        <f>ROUND(SUM(F7:F8),5)</f>
        <v>0</v>
      </c>
      <c r="G9" s="15"/>
      <c r="H9" s="2">
        <f>ROUND(SUM(H7:H8),5)</f>
        <v>6600</v>
      </c>
      <c r="I9" s="15"/>
      <c r="J9" s="2">
        <f>ROUND(SUM(J7:J8),5)</f>
        <v>0</v>
      </c>
      <c r="K9" s="15"/>
      <c r="L9" s="2">
        <f>ROUND(SUM(L7:L8),5)</f>
        <v>0</v>
      </c>
      <c r="M9" s="15"/>
      <c r="N9" s="2">
        <f>ROUND(SUM(F9:L9),5)</f>
        <v>6600</v>
      </c>
    </row>
    <row r="10" spans="1:14" x14ac:dyDescent="0.25">
      <c r="A10" s="1"/>
      <c r="B10" s="1"/>
      <c r="C10" s="1"/>
      <c r="D10" s="1" t="s">
        <v>11</v>
      </c>
      <c r="E10" s="1"/>
      <c r="F10" s="2"/>
      <c r="G10" s="15"/>
      <c r="H10" s="2"/>
      <c r="I10" s="15"/>
      <c r="J10" s="2"/>
      <c r="K10" s="15"/>
      <c r="L10" s="2"/>
      <c r="M10" s="15"/>
      <c r="N10" s="2"/>
    </row>
    <row r="11" spans="1:14" x14ac:dyDescent="0.25">
      <c r="A11" s="1"/>
      <c r="B11" s="1"/>
      <c r="C11" s="1"/>
      <c r="D11" s="1"/>
      <c r="E11" s="1" t="s">
        <v>12</v>
      </c>
      <c r="F11" s="2">
        <v>0</v>
      </c>
      <c r="G11" s="15"/>
      <c r="H11" s="2">
        <v>500</v>
      </c>
      <c r="I11" s="15"/>
      <c r="J11" s="2">
        <v>0</v>
      </c>
      <c r="K11" s="15"/>
      <c r="L11" s="2">
        <v>0</v>
      </c>
      <c r="M11" s="15"/>
      <c r="N11" s="2">
        <f t="shared" ref="N11:N19" si="0">ROUND(SUM(F11:L11),5)</f>
        <v>500</v>
      </c>
    </row>
    <row r="12" spans="1:14" ht="15.75" thickBot="1" x14ac:dyDescent="0.3">
      <c r="A12" s="1"/>
      <c r="B12" s="1"/>
      <c r="C12" s="1"/>
      <c r="D12" s="1"/>
      <c r="E12" s="1" t="s">
        <v>13</v>
      </c>
      <c r="F12" s="3">
        <v>4250</v>
      </c>
      <c r="G12" s="15"/>
      <c r="H12" s="3">
        <v>1872</v>
      </c>
      <c r="I12" s="15"/>
      <c r="J12" s="3">
        <v>0</v>
      </c>
      <c r="K12" s="15"/>
      <c r="L12" s="3">
        <v>0</v>
      </c>
      <c r="M12" s="15"/>
      <c r="N12" s="3">
        <f t="shared" si="0"/>
        <v>6122</v>
      </c>
    </row>
    <row r="13" spans="1:14" x14ac:dyDescent="0.25">
      <c r="A13" s="1"/>
      <c r="B13" s="1"/>
      <c r="C13" s="1"/>
      <c r="D13" s="1" t="s">
        <v>14</v>
      </c>
      <c r="E13" s="1"/>
      <c r="F13" s="2">
        <f>ROUND(SUM(F10:F12),5)</f>
        <v>4250</v>
      </c>
      <c r="G13" s="15"/>
      <c r="H13" s="2">
        <f>ROUND(SUM(H10:H12),5)</f>
        <v>2372</v>
      </c>
      <c r="I13" s="15"/>
      <c r="J13" s="2">
        <f>ROUND(SUM(J10:J12),5)</f>
        <v>0</v>
      </c>
      <c r="K13" s="15"/>
      <c r="L13" s="2">
        <f>ROUND(SUM(L10:L12),5)</f>
        <v>0</v>
      </c>
      <c r="M13" s="15"/>
      <c r="N13" s="2">
        <f t="shared" si="0"/>
        <v>6622</v>
      </c>
    </row>
    <row r="14" spans="1:14" x14ac:dyDescent="0.25">
      <c r="A14" s="1"/>
      <c r="B14" s="1"/>
      <c r="C14" s="1"/>
      <c r="D14" s="1" t="s">
        <v>15</v>
      </c>
      <c r="E14" s="1"/>
      <c r="F14" s="2">
        <v>0</v>
      </c>
      <c r="G14" s="15"/>
      <c r="H14" s="2">
        <v>1215.5999999999999</v>
      </c>
      <c r="I14" s="15"/>
      <c r="J14" s="2">
        <v>0</v>
      </c>
      <c r="K14" s="15"/>
      <c r="L14" s="2">
        <v>0</v>
      </c>
      <c r="M14" s="15"/>
      <c r="N14" s="2">
        <f t="shared" si="0"/>
        <v>1215.5999999999999</v>
      </c>
    </row>
    <row r="15" spans="1:14" x14ac:dyDescent="0.25">
      <c r="A15" s="1"/>
      <c r="B15" s="1"/>
      <c r="C15" s="1"/>
      <c r="D15" s="1" t="s">
        <v>16</v>
      </c>
      <c r="E15" s="1"/>
      <c r="F15" s="2">
        <v>300</v>
      </c>
      <c r="G15" s="15"/>
      <c r="H15" s="2">
        <v>1709</v>
      </c>
      <c r="I15" s="15"/>
      <c r="J15" s="2">
        <v>0</v>
      </c>
      <c r="K15" s="15"/>
      <c r="L15" s="2">
        <v>0</v>
      </c>
      <c r="M15" s="15"/>
      <c r="N15" s="2">
        <f t="shared" si="0"/>
        <v>2009</v>
      </c>
    </row>
    <row r="16" spans="1:14" x14ac:dyDescent="0.25">
      <c r="A16" s="1"/>
      <c r="B16" s="1"/>
      <c r="C16" s="1"/>
      <c r="D16" s="1" t="s">
        <v>17</v>
      </c>
      <c r="E16" s="1"/>
      <c r="F16" s="2">
        <v>0</v>
      </c>
      <c r="G16" s="15"/>
      <c r="H16" s="2">
        <v>96.52</v>
      </c>
      <c r="I16" s="15"/>
      <c r="J16" s="2">
        <v>23.34</v>
      </c>
      <c r="K16" s="15"/>
      <c r="L16" s="2">
        <v>26.12</v>
      </c>
      <c r="M16" s="15"/>
      <c r="N16" s="2">
        <f t="shared" si="0"/>
        <v>145.97999999999999</v>
      </c>
    </row>
    <row r="17" spans="1:14" x14ac:dyDescent="0.25">
      <c r="A17" s="1"/>
      <c r="B17" s="1"/>
      <c r="C17" s="1"/>
      <c r="D17" s="1" t="s">
        <v>18</v>
      </c>
      <c r="E17" s="1"/>
      <c r="F17" s="2">
        <v>0</v>
      </c>
      <c r="G17" s="15"/>
      <c r="H17" s="2">
        <v>33000</v>
      </c>
      <c r="I17" s="15"/>
      <c r="J17" s="2">
        <v>0</v>
      </c>
      <c r="K17" s="15"/>
      <c r="L17" s="2">
        <v>0</v>
      </c>
      <c r="M17" s="15"/>
      <c r="N17" s="2">
        <f t="shared" si="0"/>
        <v>33000</v>
      </c>
    </row>
    <row r="18" spans="1:14" ht="15.75" thickBot="1" x14ac:dyDescent="0.3">
      <c r="A18" s="1"/>
      <c r="B18" s="1"/>
      <c r="C18" s="1"/>
      <c r="D18" s="1" t="s">
        <v>19</v>
      </c>
      <c r="E18" s="1"/>
      <c r="F18" s="3">
        <v>0</v>
      </c>
      <c r="G18" s="15"/>
      <c r="H18" s="3">
        <v>3500</v>
      </c>
      <c r="I18" s="15"/>
      <c r="J18" s="3">
        <v>0</v>
      </c>
      <c r="K18" s="15"/>
      <c r="L18" s="3">
        <v>0</v>
      </c>
      <c r="M18" s="15"/>
      <c r="N18" s="3">
        <f t="shared" si="0"/>
        <v>3500</v>
      </c>
    </row>
    <row r="19" spans="1:14" x14ac:dyDescent="0.25">
      <c r="A19" s="1"/>
      <c r="B19" s="1"/>
      <c r="C19" s="1" t="s">
        <v>20</v>
      </c>
      <c r="D19" s="1"/>
      <c r="E19" s="1"/>
      <c r="F19" s="2">
        <f>ROUND(SUM(F3:F6)+F9+SUM(F13:F18),5)</f>
        <v>8885</v>
      </c>
      <c r="G19" s="15"/>
      <c r="H19" s="2">
        <f>ROUND(SUM(H3:H6)+H9+SUM(H13:H18),5)</f>
        <v>155743.03</v>
      </c>
      <c r="I19" s="15"/>
      <c r="J19" s="2">
        <f>ROUND(SUM(J3:J6)+J9+SUM(J13:J18),5)</f>
        <v>156760.51</v>
      </c>
      <c r="K19" s="15"/>
      <c r="L19" s="2">
        <f>ROUND(SUM(L3:L6)+L9+SUM(L13:L18),5)</f>
        <v>107774.12</v>
      </c>
      <c r="M19" s="15"/>
      <c r="N19" s="2">
        <f t="shared" si="0"/>
        <v>429162.66</v>
      </c>
    </row>
    <row r="20" spans="1:14" x14ac:dyDescent="0.25">
      <c r="A20" s="1"/>
      <c r="B20" s="1"/>
      <c r="C20" s="1" t="s">
        <v>21</v>
      </c>
      <c r="D20" s="1"/>
      <c r="E20" s="1"/>
      <c r="F20" s="2"/>
      <c r="G20" s="15"/>
      <c r="H20" s="2"/>
      <c r="I20" s="15"/>
      <c r="J20" s="2"/>
      <c r="K20" s="15"/>
      <c r="L20" s="2"/>
      <c r="M20" s="15"/>
      <c r="N20" s="2"/>
    </row>
    <row r="21" spans="1:14" x14ac:dyDescent="0.25">
      <c r="A21" s="1"/>
      <c r="B21" s="1"/>
      <c r="C21" s="1"/>
      <c r="D21" s="1" t="s">
        <v>25</v>
      </c>
      <c r="E21" s="1"/>
      <c r="F21" s="2">
        <v>28.33</v>
      </c>
      <c r="G21" s="15"/>
      <c r="H21" s="2">
        <v>559.91</v>
      </c>
      <c r="I21" s="15"/>
      <c r="J21" s="2">
        <v>51.2</v>
      </c>
      <c r="K21" s="15"/>
      <c r="L21" s="2">
        <v>0</v>
      </c>
      <c r="M21" s="15"/>
      <c r="N21" s="2">
        <f t="shared" ref="N21:N29" si="1">ROUND(SUM(F21:L21),5)</f>
        <v>639.44000000000005</v>
      </c>
    </row>
    <row r="22" spans="1:14" x14ac:dyDescent="0.25">
      <c r="A22" s="1"/>
      <c r="B22" s="1"/>
      <c r="C22" s="1"/>
      <c r="D22" s="1" t="s">
        <v>26</v>
      </c>
      <c r="E22" s="1"/>
      <c r="F22" s="2">
        <v>27.2</v>
      </c>
      <c r="G22" s="15"/>
      <c r="H22" s="2">
        <v>1097.6199999999999</v>
      </c>
      <c r="I22" s="15"/>
      <c r="J22" s="2">
        <v>0</v>
      </c>
      <c r="K22" s="15"/>
      <c r="L22" s="2">
        <v>3450.42</v>
      </c>
      <c r="M22" s="15"/>
      <c r="N22" s="2">
        <f t="shared" si="1"/>
        <v>4575.24</v>
      </c>
    </row>
    <row r="23" spans="1:14" x14ac:dyDescent="0.25">
      <c r="A23" s="1"/>
      <c r="B23" s="1"/>
      <c r="C23" s="1"/>
      <c r="D23" s="1" t="s">
        <v>27</v>
      </c>
      <c r="E23" s="1"/>
      <c r="F23" s="2">
        <v>0</v>
      </c>
      <c r="G23" s="15"/>
      <c r="H23" s="2">
        <v>675.35</v>
      </c>
      <c r="I23" s="15"/>
      <c r="J23" s="2">
        <v>345.35</v>
      </c>
      <c r="K23" s="15"/>
      <c r="L23" s="2">
        <v>0</v>
      </c>
      <c r="M23" s="15"/>
      <c r="N23" s="2">
        <f t="shared" si="1"/>
        <v>1020.7</v>
      </c>
    </row>
    <row r="24" spans="1:14" x14ac:dyDescent="0.25">
      <c r="A24" s="1"/>
      <c r="B24" s="1"/>
      <c r="C24" s="1"/>
      <c r="D24" s="1" t="s">
        <v>28</v>
      </c>
      <c r="E24" s="1"/>
      <c r="F24" s="2">
        <v>0</v>
      </c>
      <c r="G24" s="15"/>
      <c r="H24" s="2">
        <v>0</v>
      </c>
      <c r="I24" s="15"/>
      <c r="J24" s="2">
        <v>0</v>
      </c>
      <c r="K24" s="15"/>
      <c r="L24" s="2">
        <v>44.97</v>
      </c>
      <c r="M24" s="15"/>
      <c r="N24" s="2">
        <f t="shared" si="1"/>
        <v>44.97</v>
      </c>
    </row>
    <row r="25" spans="1:14" x14ac:dyDescent="0.25">
      <c r="A25" s="1"/>
      <c r="B25" s="1"/>
      <c r="C25" s="1"/>
      <c r="D25" s="1" t="s">
        <v>32</v>
      </c>
      <c r="E25" s="1"/>
      <c r="F25" s="2">
        <v>0</v>
      </c>
      <c r="G25" s="15"/>
      <c r="H25" s="2">
        <v>0</v>
      </c>
      <c r="I25" s="15"/>
      <c r="J25" s="2">
        <v>169.6</v>
      </c>
      <c r="K25" s="15"/>
      <c r="L25" s="2">
        <v>0</v>
      </c>
      <c r="M25" s="15"/>
      <c r="N25" s="2">
        <f t="shared" si="1"/>
        <v>169.6</v>
      </c>
    </row>
    <row r="26" spans="1:14" x14ac:dyDescent="0.25">
      <c r="A26" s="1"/>
      <c r="B26" s="1"/>
      <c r="C26" s="1"/>
      <c r="D26" s="1" t="s">
        <v>33</v>
      </c>
      <c r="E26" s="1"/>
      <c r="F26" s="2">
        <v>779.94</v>
      </c>
      <c r="G26" s="15"/>
      <c r="H26" s="2">
        <v>1105.72</v>
      </c>
      <c r="I26" s="15"/>
      <c r="J26" s="2">
        <v>230.09</v>
      </c>
      <c r="K26" s="15"/>
      <c r="L26" s="2">
        <v>2333.3000000000002</v>
      </c>
      <c r="M26" s="15"/>
      <c r="N26" s="2">
        <f t="shared" si="1"/>
        <v>4449.05</v>
      </c>
    </row>
    <row r="27" spans="1:14" x14ac:dyDescent="0.25">
      <c r="A27" s="1"/>
      <c r="B27" s="1"/>
      <c r="C27" s="1"/>
      <c r="D27" s="1" t="s">
        <v>34</v>
      </c>
      <c r="E27" s="1"/>
      <c r="F27" s="2">
        <v>0</v>
      </c>
      <c r="G27" s="15"/>
      <c r="H27" s="2">
        <v>245</v>
      </c>
      <c r="I27" s="15"/>
      <c r="J27" s="2">
        <v>800</v>
      </c>
      <c r="K27" s="15"/>
      <c r="L27" s="2">
        <v>0</v>
      </c>
      <c r="M27" s="15"/>
      <c r="N27" s="2">
        <f t="shared" si="1"/>
        <v>1045</v>
      </c>
    </row>
    <row r="28" spans="1:14" x14ac:dyDescent="0.25">
      <c r="A28" s="1"/>
      <c r="B28" s="1"/>
      <c r="C28" s="1"/>
      <c r="D28" s="1" t="s">
        <v>35</v>
      </c>
      <c r="E28" s="1"/>
      <c r="F28" s="2">
        <v>0</v>
      </c>
      <c r="G28" s="15"/>
      <c r="H28" s="2">
        <v>150</v>
      </c>
      <c r="I28" s="15"/>
      <c r="J28" s="2">
        <v>0</v>
      </c>
      <c r="K28" s="15"/>
      <c r="L28" s="2">
        <v>1000</v>
      </c>
      <c r="M28" s="15"/>
      <c r="N28" s="2">
        <f t="shared" si="1"/>
        <v>1150</v>
      </c>
    </row>
    <row r="29" spans="1:14" x14ac:dyDescent="0.25">
      <c r="A29" s="1"/>
      <c r="B29" s="1"/>
      <c r="C29" s="1"/>
      <c r="D29" s="1" t="s">
        <v>36</v>
      </c>
      <c r="E29" s="1"/>
      <c r="F29" s="2">
        <v>0</v>
      </c>
      <c r="G29" s="15"/>
      <c r="H29" s="2">
        <v>0</v>
      </c>
      <c r="I29" s="15"/>
      <c r="J29" s="2">
        <v>0</v>
      </c>
      <c r="K29" s="15"/>
      <c r="L29" s="2">
        <v>150</v>
      </c>
      <c r="M29" s="15"/>
      <c r="N29" s="2">
        <f t="shared" si="1"/>
        <v>150</v>
      </c>
    </row>
    <row r="30" spans="1:14" x14ac:dyDescent="0.25">
      <c r="A30" s="1"/>
      <c r="B30" s="1"/>
      <c r="C30" s="1"/>
      <c r="D30" s="1" t="s">
        <v>37</v>
      </c>
      <c r="E30" s="1"/>
      <c r="F30" s="2"/>
      <c r="G30" s="15"/>
      <c r="H30" s="2"/>
      <c r="I30" s="15"/>
      <c r="J30" s="2"/>
      <c r="K30" s="15"/>
      <c r="L30" s="2"/>
      <c r="M30" s="15"/>
      <c r="N30" s="2"/>
    </row>
    <row r="31" spans="1:14" x14ac:dyDescent="0.25">
      <c r="A31" s="1"/>
      <c r="B31" s="1"/>
      <c r="C31" s="1"/>
      <c r="D31" s="1"/>
      <c r="E31" s="1" t="s">
        <v>38</v>
      </c>
      <c r="F31" s="2">
        <v>0</v>
      </c>
      <c r="G31" s="15"/>
      <c r="H31" s="2">
        <v>4138.46</v>
      </c>
      <c r="I31" s="15"/>
      <c r="J31" s="2">
        <v>0</v>
      </c>
      <c r="K31" s="15"/>
      <c r="L31" s="2">
        <v>0</v>
      </c>
      <c r="M31" s="15"/>
      <c r="N31" s="2">
        <f t="shared" ref="N31:N37" si="2">ROUND(SUM(F31:L31),5)</f>
        <v>4138.46</v>
      </c>
    </row>
    <row r="32" spans="1:14" x14ac:dyDescent="0.25">
      <c r="A32" s="1"/>
      <c r="B32" s="1"/>
      <c r="C32" s="1"/>
      <c r="D32" s="1"/>
      <c r="E32" s="1" t="s">
        <v>39</v>
      </c>
      <c r="F32" s="2">
        <v>0</v>
      </c>
      <c r="G32" s="15"/>
      <c r="H32" s="2">
        <v>47.27</v>
      </c>
      <c r="I32" s="15"/>
      <c r="J32" s="2">
        <v>0</v>
      </c>
      <c r="K32" s="15"/>
      <c r="L32" s="2">
        <v>0</v>
      </c>
      <c r="M32" s="15"/>
      <c r="N32" s="2">
        <f t="shared" si="2"/>
        <v>47.27</v>
      </c>
    </row>
    <row r="33" spans="1:14" x14ac:dyDescent="0.25">
      <c r="A33" s="1"/>
      <c r="B33" s="1"/>
      <c r="C33" s="1"/>
      <c r="D33" s="1"/>
      <c r="E33" s="1" t="s">
        <v>40</v>
      </c>
      <c r="F33" s="2">
        <v>0</v>
      </c>
      <c r="G33" s="15"/>
      <c r="H33" s="2">
        <v>7621.1</v>
      </c>
      <c r="I33" s="15"/>
      <c r="J33" s="2">
        <v>1102.81</v>
      </c>
      <c r="K33" s="15"/>
      <c r="L33" s="2">
        <v>1686.25</v>
      </c>
      <c r="M33" s="15"/>
      <c r="N33" s="2">
        <f t="shared" si="2"/>
        <v>10410.16</v>
      </c>
    </row>
    <row r="34" spans="1:14" ht="15.75" thickBot="1" x14ac:dyDescent="0.3">
      <c r="A34" s="1"/>
      <c r="B34" s="1"/>
      <c r="C34" s="1"/>
      <c r="D34" s="1"/>
      <c r="E34" s="1" t="s">
        <v>41</v>
      </c>
      <c r="F34" s="3">
        <v>0</v>
      </c>
      <c r="G34" s="15"/>
      <c r="H34" s="3">
        <v>1828.83</v>
      </c>
      <c r="I34" s="15"/>
      <c r="J34" s="3">
        <v>0</v>
      </c>
      <c r="K34" s="15"/>
      <c r="L34" s="3">
        <v>0</v>
      </c>
      <c r="M34" s="15"/>
      <c r="N34" s="3">
        <f t="shared" si="2"/>
        <v>1828.83</v>
      </c>
    </row>
    <row r="35" spans="1:14" x14ac:dyDescent="0.25">
      <c r="A35" s="1"/>
      <c r="B35" s="1"/>
      <c r="C35" s="1"/>
      <c r="D35" s="1" t="s">
        <v>42</v>
      </c>
      <c r="E35" s="1"/>
      <c r="F35" s="2">
        <f>ROUND(SUM(F30:F34),5)</f>
        <v>0</v>
      </c>
      <c r="G35" s="15"/>
      <c r="H35" s="2">
        <f>ROUND(SUM(H30:H34),5)</f>
        <v>13635.66</v>
      </c>
      <c r="I35" s="15"/>
      <c r="J35" s="2">
        <f>ROUND(SUM(J30:J34),5)</f>
        <v>1102.81</v>
      </c>
      <c r="K35" s="15"/>
      <c r="L35" s="2">
        <f>ROUND(SUM(L30:L34),5)</f>
        <v>1686.25</v>
      </c>
      <c r="M35" s="15"/>
      <c r="N35" s="2">
        <f t="shared" si="2"/>
        <v>16424.72</v>
      </c>
    </row>
    <row r="36" spans="1:14" x14ac:dyDescent="0.25">
      <c r="A36" s="1"/>
      <c r="B36" s="1"/>
      <c r="C36" s="1"/>
      <c r="D36" s="1" t="s">
        <v>43</v>
      </c>
      <c r="E36" s="1"/>
      <c r="F36" s="2">
        <v>0</v>
      </c>
      <c r="G36" s="15"/>
      <c r="H36" s="2">
        <v>3680</v>
      </c>
      <c r="I36" s="15"/>
      <c r="J36" s="2">
        <v>0</v>
      </c>
      <c r="K36" s="15"/>
      <c r="L36" s="2">
        <v>1942</v>
      </c>
      <c r="M36" s="15"/>
      <c r="N36" s="2">
        <f t="shared" si="2"/>
        <v>5622</v>
      </c>
    </row>
    <row r="37" spans="1:14" x14ac:dyDescent="0.25">
      <c r="A37" s="1"/>
      <c r="B37" s="1"/>
      <c r="C37" s="1"/>
      <c r="D37" s="1" t="s">
        <v>47</v>
      </c>
      <c r="E37" s="1"/>
      <c r="F37" s="2">
        <v>0</v>
      </c>
      <c r="G37" s="15"/>
      <c r="H37" s="2">
        <v>2000</v>
      </c>
      <c r="I37" s="15"/>
      <c r="J37" s="2">
        <v>0</v>
      </c>
      <c r="K37" s="15"/>
      <c r="L37" s="2">
        <v>0</v>
      </c>
      <c r="M37" s="15"/>
      <c r="N37" s="2">
        <f t="shared" si="2"/>
        <v>2000</v>
      </c>
    </row>
    <row r="38" spans="1:14" x14ac:dyDescent="0.25">
      <c r="A38" s="1"/>
      <c r="B38" s="1"/>
      <c r="C38" s="1"/>
      <c r="D38" s="1" t="s">
        <v>49</v>
      </c>
      <c r="E38" s="1"/>
      <c r="F38" s="2"/>
      <c r="G38" s="15"/>
      <c r="H38" s="2"/>
      <c r="I38" s="15"/>
      <c r="J38" s="2"/>
      <c r="K38" s="15"/>
      <c r="L38" s="2"/>
      <c r="M38" s="15"/>
      <c r="N38" s="2"/>
    </row>
    <row r="39" spans="1:14" x14ac:dyDescent="0.25">
      <c r="A39" s="1"/>
      <c r="B39" s="1"/>
      <c r="C39" s="1"/>
      <c r="D39" s="1"/>
      <c r="E39" s="1" t="s">
        <v>50</v>
      </c>
      <c r="F39" s="2">
        <v>8594.0400000000009</v>
      </c>
      <c r="G39" s="15"/>
      <c r="H39" s="2">
        <v>43498.28</v>
      </c>
      <c r="I39" s="15"/>
      <c r="J39" s="2">
        <v>26418.51</v>
      </c>
      <c r="K39" s="15"/>
      <c r="L39" s="2">
        <v>56304.6</v>
      </c>
      <c r="M39" s="15"/>
      <c r="N39" s="2">
        <f t="shared" ref="N39:N59" si="3">ROUND(SUM(F39:L39),5)</f>
        <v>134815.43</v>
      </c>
    </row>
    <row r="40" spans="1:14" x14ac:dyDescent="0.25">
      <c r="A40" s="1"/>
      <c r="B40" s="1"/>
      <c r="C40" s="1"/>
      <c r="D40" s="1"/>
      <c r="E40" s="1" t="s">
        <v>51</v>
      </c>
      <c r="F40" s="2">
        <v>2480</v>
      </c>
      <c r="G40" s="15"/>
      <c r="H40" s="2">
        <v>4524.82</v>
      </c>
      <c r="I40" s="15"/>
      <c r="J40" s="2">
        <v>0</v>
      </c>
      <c r="K40" s="15"/>
      <c r="L40" s="2">
        <v>0</v>
      </c>
      <c r="M40" s="15"/>
      <c r="N40" s="2">
        <f t="shared" si="3"/>
        <v>7004.82</v>
      </c>
    </row>
    <row r="41" spans="1:14" x14ac:dyDescent="0.25">
      <c r="A41" s="1"/>
      <c r="B41" s="1"/>
      <c r="C41" s="1"/>
      <c r="D41" s="1"/>
      <c r="E41" s="1" t="s">
        <v>52</v>
      </c>
      <c r="F41" s="2">
        <v>673.9</v>
      </c>
      <c r="G41" s="15"/>
      <c r="H41" s="2">
        <v>3377.3</v>
      </c>
      <c r="I41" s="15"/>
      <c r="J41" s="2">
        <v>2230.4899999999998</v>
      </c>
      <c r="K41" s="15"/>
      <c r="L41" s="2">
        <v>4487.97</v>
      </c>
      <c r="M41" s="15"/>
      <c r="N41" s="2">
        <f t="shared" si="3"/>
        <v>10769.66</v>
      </c>
    </row>
    <row r="42" spans="1:14" ht="15.75" thickBot="1" x14ac:dyDescent="0.3">
      <c r="A42" s="1"/>
      <c r="B42" s="1"/>
      <c r="C42" s="1"/>
      <c r="D42" s="1"/>
      <c r="E42" s="1" t="s">
        <v>53</v>
      </c>
      <c r="F42" s="3">
        <v>118.4</v>
      </c>
      <c r="G42" s="15"/>
      <c r="H42" s="3">
        <v>1392.02</v>
      </c>
      <c r="I42" s="15"/>
      <c r="J42" s="3">
        <v>0</v>
      </c>
      <c r="K42" s="15"/>
      <c r="L42" s="3">
        <v>-375</v>
      </c>
      <c r="M42" s="15"/>
      <c r="N42" s="3">
        <f t="shared" si="3"/>
        <v>1135.42</v>
      </c>
    </row>
    <row r="43" spans="1:14" x14ac:dyDescent="0.25">
      <c r="A43" s="1"/>
      <c r="B43" s="1"/>
      <c r="C43" s="1"/>
      <c r="D43" s="1" t="s">
        <v>54</v>
      </c>
      <c r="E43" s="1"/>
      <c r="F43" s="2">
        <f>ROUND(SUM(F38:F42),5)</f>
        <v>11866.34</v>
      </c>
      <c r="G43" s="15"/>
      <c r="H43" s="2">
        <f>ROUND(SUM(H38:H42),5)</f>
        <v>52792.42</v>
      </c>
      <c r="I43" s="15"/>
      <c r="J43" s="2">
        <f>ROUND(SUM(J38:J42),5)</f>
        <v>28649</v>
      </c>
      <c r="K43" s="15"/>
      <c r="L43" s="2">
        <f>ROUND(SUM(L38:L42),5)</f>
        <v>60417.57</v>
      </c>
      <c r="M43" s="15"/>
      <c r="N43" s="2">
        <f t="shared" si="3"/>
        <v>153725.32999999999</v>
      </c>
    </row>
    <row r="44" spans="1:14" x14ac:dyDescent="0.25">
      <c r="A44" s="1"/>
      <c r="B44" s="1"/>
      <c r="C44" s="1"/>
      <c r="D44" s="1" t="s">
        <v>56</v>
      </c>
      <c r="E44" s="1"/>
      <c r="F44" s="2">
        <v>0</v>
      </c>
      <c r="G44" s="15"/>
      <c r="H44" s="2">
        <v>0</v>
      </c>
      <c r="I44" s="15"/>
      <c r="J44" s="2">
        <v>11000</v>
      </c>
      <c r="K44" s="15"/>
      <c r="L44" s="2">
        <v>22000</v>
      </c>
      <c r="M44" s="15"/>
      <c r="N44" s="2">
        <f t="shared" si="3"/>
        <v>33000</v>
      </c>
    </row>
    <row r="45" spans="1:14" x14ac:dyDescent="0.25">
      <c r="A45" s="1"/>
      <c r="B45" s="1"/>
      <c r="C45" s="1"/>
      <c r="D45" s="1" t="s">
        <v>57</v>
      </c>
      <c r="E45" s="1"/>
      <c r="F45" s="2">
        <v>0</v>
      </c>
      <c r="G45" s="15"/>
      <c r="H45" s="2">
        <v>450</v>
      </c>
      <c r="I45" s="15"/>
      <c r="J45" s="2">
        <v>0</v>
      </c>
      <c r="K45" s="15"/>
      <c r="L45" s="2">
        <v>0</v>
      </c>
      <c r="M45" s="15"/>
      <c r="N45" s="2">
        <f t="shared" si="3"/>
        <v>450</v>
      </c>
    </row>
    <row r="46" spans="1:14" x14ac:dyDescent="0.25">
      <c r="A46" s="1"/>
      <c r="B46" s="1"/>
      <c r="C46" s="1"/>
      <c r="D46" s="1" t="s">
        <v>58</v>
      </c>
      <c r="E46" s="1"/>
      <c r="F46" s="2">
        <v>0</v>
      </c>
      <c r="G46" s="15"/>
      <c r="H46" s="2">
        <v>4480.3900000000003</v>
      </c>
      <c r="I46" s="15"/>
      <c r="J46" s="2">
        <v>142.35</v>
      </c>
      <c r="K46" s="15"/>
      <c r="L46" s="2">
        <v>306.60000000000002</v>
      </c>
      <c r="M46" s="15"/>
      <c r="N46" s="2">
        <f t="shared" si="3"/>
        <v>4929.34</v>
      </c>
    </row>
    <row r="47" spans="1:14" x14ac:dyDescent="0.25">
      <c r="A47" s="1"/>
      <c r="B47" s="1"/>
      <c r="C47" s="1"/>
      <c r="D47" s="1" t="s">
        <v>59</v>
      </c>
      <c r="E47" s="1"/>
      <c r="F47" s="2">
        <v>0</v>
      </c>
      <c r="G47" s="15"/>
      <c r="H47" s="2">
        <v>1825.13</v>
      </c>
      <c r="I47" s="15"/>
      <c r="J47" s="2">
        <v>0</v>
      </c>
      <c r="K47" s="15"/>
      <c r="L47" s="2">
        <v>0</v>
      </c>
      <c r="M47" s="15"/>
      <c r="N47" s="2">
        <f t="shared" si="3"/>
        <v>1825.13</v>
      </c>
    </row>
    <row r="48" spans="1:14" x14ac:dyDescent="0.25">
      <c r="A48" s="1"/>
      <c r="B48" s="1"/>
      <c r="C48" s="1"/>
      <c r="D48" s="1" t="s">
        <v>60</v>
      </c>
      <c r="E48" s="1"/>
      <c r="F48" s="2">
        <v>0</v>
      </c>
      <c r="G48" s="15"/>
      <c r="H48" s="2">
        <v>19200</v>
      </c>
      <c r="I48" s="15"/>
      <c r="J48" s="2">
        <v>0</v>
      </c>
      <c r="K48" s="15"/>
      <c r="L48" s="2">
        <v>0</v>
      </c>
      <c r="M48" s="15"/>
      <c r="N48" s="2">
        <f t="shared" si="3"/>
        <v>19200</v>
      </c>
    </row>
    <row r="49" spans="1:14" x14ac:dyDescent="0.25">
      <c r="A49" s="1"/>
      <c r="B49" s="1"/>
      <c r="C49" s="1"/>
      <c r="D49" s="1" t="s">
        <v>61</v>
      </c>
      <c r="E49" s="1"/>
      <c r="F49" s="2">
        <v>551.5</v>
      </c>
      <c r="G49" s="15"/>
      <c r="H49" s="2">
        <v>0</v>
      </c>
      <c r="I49" s="15"/>
      <c r="J49" s="2">
        <v>0</v>
      </c>
      <c r="K49" s="15"/>
      <c r="L49" s="2">
        <v>0</v>
      </c>
      <c r="M49" s="15"/>
      <c r="N49" s="2">
        <f t="shared" si="3"/>
        <v>551.5</v>
      </c>
    </row>
    <row r="50" spans="1:14" x14ac:dyDescent="0.25">
      <c r="A50" s="1"/>
      <c r="B50" s="1"/>
      <c r="C50" s="1"/>
      <c r="D50" s="1" t="s">
        <v>62</v>
      </c>
      <c r="E50" s="1"/>
      <c r="F50" s="2">
        <v>0</v>
      </c>
      <c r="G50" s="15"/>
      <c r="H50" s="2">
        <v>3156.4</v>
      </c>
      <c r="I50" s="15"/>
      <c r="J50" s="2">
        <v>0</v>
      </c>
      <c r="K50" s="15"/>
      <c r="L50" s="2">
        <v>0</v>
      </c>
      <c r="M50" s="15"/>
      <c r="N50" s="2">
        <f t="shared" si="3"/>
        <v>3156.4</v>
      </c>
    </row>
    <row r="51" spans="1:14" x14ac:dyDescent="0.25">
      <c r="A51" s="1"/>
      <c r="B51" s="1"/>
      <c r="C51" s="1"/>
      <c r="D51" s="1" t="s">
        <v>63</v>
      </c>
      <c r="E51" s="1"/>
      <c r="F51" s="2">
        <v>0</v>
      </c>
      <c r="G51" s="15"/>
      <c r="H51" s="2">
        <v>800</v>
      </c>
      <c r="I51" s="15"/>
      <c r="J51" s="2">
        <v>0</v>
      </c>
      <c r="K51" s="15"/>
      <c r="L51" s="2">
        <v>0</v>
      </c>
      <c r="M51" s="15"/>
      <c r="N51" s="2">
        <f t="shared" si="3"/>
        <v>800</v>
      </c>
    </row>
    <row r="52" spans="1:14" x14ac:dyDescent="0.25">
      <c r="A52" s="1"/>
      <c r="B52" s="1"/>
      <c r="C52" s="1"/>
      <c r="D52" s="1" t="s">
        <v>65</v>
      </c>
      <c r="E52" s="1"/>
      <c r="F52" s="2">
        <v>632.77</v>
      </c>
      <c r="G52" s="15"/>
      <c r="H52" s="2">
        <v>1536.91</v>
      </c>
      <c r="I52" s="15"/>
      <c r="J52" s="2">
        <v>581.75</v>
      </c>
      <c r="K52" s="15"/>
      <c r="L52" s="2">
        <v>708.99</v>
      </c>
      <c r="M52" s="15"/>
      <c r="N52" s="2">
        <f t="shared" si="3"/>
        <v>3460.42</v>
      </c>
    </row>
    <row r="53" spans="1:14" x14ac:dyDescent="0.25">
      <c r="A53" s="1"/>
      <c r="B53" s="1"/>
      <c r="C53" s="1"/>
      <c r="D53" s="1" t="s">
        <v>66</v>
      </c>
      <c r="E53" s="1"/>
      <c r="F53" s="2">
        <v>0</v>
      </c>
      <c r="G53" s="15"/>
      <c r="H53" s="2">
        <v>406</v>
      </c>
      <c r="I53" s="15"/>
      <c r="J53" s="2">
        <v>0</v>
      </c>
      <c r="K53" s="15"/>
      <c r="L53" s="2">
        <v>0</v>
      </c>
      <c r="M53" s="15"/>
      <c r="N53" s="2">
        <f t="shared" si="3"/>
        <v>406</v>
      </c>
    </row>
    <row r="54" spans="1:14" x14ac:dyDescent="0.25">
      <c r="A54" s="1"/>
      <c r="B54" s="1"/>
      <c r="C54" s="1"/>
      <c r="D54" s="1" t="s">
        <v>67</v>
      </c>
      <c r="E54" s="1"/>
      <c r="F54" s="2">
        <v>0</v>
      </c>
      <c r="G54" s="15"/>
      <c r="H54" s="2">
        <v>0</v>
      </c>
      <c r="I54" s="15"/>
      <c r="J54" s="2">
        <v>342</v>
      </c>
      <c r="K54" s="15"/>
      <c r="L54" s="2">
        <v>178.5</v>
      </c>
      <c r="M54" s="15"/>
      <c r="N54" s="2">
        <f t="shared" si="3"/>
        <v>520.5</v>
      </c>
    </row>
    <row r="55" spans="1:14" x14ac:dyDescent="0.25">
      <c r="A55" s="1"/>
      <c r="B55" s="1"/>
      <c r="C55" s="1"/>
      <c r="D55" s="1" t="s">
        <v>68</v>
      </c>
      <c r="E55" s="1"/>
      <c r="F55" s="2">
        <v>0</v>
      </c>
      <c r="G55" s="15"/>
      <c r="H55" s="2">
        <v>665.35</v>
      </c>
      <c r="I55" s="15"/>
      <c r="J55" s="2">
        <v>0</v>
      </c>
      <c r="K55" s="15"/>
      <c r="L55" s="2">
        <v>0</v>
      </c>
      <c r="M55" s="15"/>
      <c r="N55" s="2">
        <f t="shared" si="3"/>
        <v>665.35</v>
      </c>
    </row>
    <row r="56" spans="1:14" ht="15.75" thickBot="1" x14ac:dyDescent="0.3">
      <c r="A56" s="1"/>
      <c r="B56" s="1"/>
      <c r="C56" s="1"/>
      <c r="D56" s="1" t="s">
        <v>71</v>
      </c>
      <c r="E56" s="1"/>
      <c r="F56" s="2">
        <v>0</v>
      </c>
      <c r="G56" s="15"/>
      <c r="H56" s="2">
        <v>1463.06</v>
      </c>
      <c r="I56" s="15"/>
      <c r="J56" s="2">
        <v>0</v>
      </c>
      <c r="K56" s="15"/>
      <c r="L56" s="2">
        <v>338.85</v>
      </c>
      <c r="M56" s="15"/>
      <c r="N56" s="2">
        <f t="shared" si="3"/>
        <v>1801.91</v>
      </c>
    </row>
    <row r="57" spans="1:14" ht="15.75" thickBot="1" x14ac:dyDescent="0.3">
      <c r="A57" s="1"/>
      <c r="B57" s="1"/>
      <c r="C57" s="1" t="s">
        <v>72</v>
      </c>
      <c r="D57" s="1"/>
      <c r="E57" s="1"/>
      <c r="F57" s="6">
        <f>ROUND(SUM(F20:F29)+SUM(F35:F37)+SUM(F43:F56),5)</f>
        <v>13886.08</v>
      </c>
      <c r="G57" s="15"/>
      <c r="H57" s="6">
        <f>ROUND(SUM(H20:H29)+SUM(H35:H37)+SUM(H43:H56),5)</f>
        <v>109924.92</v>
      </c>
      <c r="I57" s="15"/>
      <c r="J57" s="6">
        <f>ROUND(SUM(J20:J29)+SUM(J35:J37)+SUM(J43:J56),5)</f>
        <v>43414.15</v>
      </c>
      <c r="K57" s="15"/>
      <c r="L57" s="6">
        <f>ROUND(SUM(L20:L29)+SUM(L35:L37)+SUM(L43:L56),5)</f>
        <v>94557.45</v>
      </c>
      <c r="M57" s="15"/>
      <c r="N57" s="6">
        <f t="shared" si="3"/>
        <v>261782.6</v>
      </c>
    </row>
    <row r="58" spans="1:14" ht="15.75" thickBot="1" x14ac:dyDescent="0.3">
      <c r="A58" s="1"/>
      <c r="B58" s="1" t="s">
        <v>73</v>
      </c>
      <c r="C58" s="1"/>
      <c r="D58" s="1"/>
      <c r="E58" s="1"/>
      <c r="F58" s="6">
        <f>ROUND(F2+F19-F57,5)</f>
        <v>-5001.08</v>
      </c>
      <c r="G58" s="15"/>
      <c r="H58" s="6">
        <f>ROUND(H2+H19-H57,5)</f>
        <v>45818.11</v>
      </c>
      <c r="I58" s="15"/>
      <c r="J58" s="6">
        <f>ROUND(J2+J19-J57,5)</f>
        <v>113346.36</v>
      </c>
      <c r="K58" s="15"/>
      <c r="L58" s="6">
        <f>ROUND(L2+L19-L57,5)</f>
        <v>13216.67</v>
      </c>
      <c r="M58" s="15"/>
      <c r="N58" s="6">
        <f t="shared" si="3"/>
        <v>167380.06</v>
      </c>
    </row>
    <row r="59" spans="1:14" s="8" customFormat="1" ht="12" thickBot="1" x14ac:dyDescent="0.25">
      <c r="A59" s="1" t="s">
        <v>79</v>
      </c>
      <c r="B59" s="1"/>
      <c r="C59" s="1"/>
      <c r="D59" s="1"/>
      <c r="E59" s="1"/>
      <c r="F59" s="7">
        <f>F58</f>
        <v>-5001.08</v>
      </c>
      <c r="G59" s="1"/>
      <c r="H59" s="7">
        <f>H58</f>
        <v>45818.11</v>
      </c>
      <c r="I59" s="1"/>
      <c r="J59" s="7">
        <f>J58</f>
        <v>113346.36</v>
      </c>
      <c r="K59" s="1"/>
      <c r="L59" s="7">
        <f>L58</f>
        <v>13216.67</v>
      </c>
      <c r="M59" s="1"/>
      <c r="N59" s="7">
        <f t="shared" si="3"/>
        <v>167380.06</v>
      </c>
    </row>
    <row r="60" spans="1:1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財務報表 January - August</vt:lpstr>
      <vt:lpstr>財務報表 - August Breakdown</vt:lpstr>
      <vt:lpstr>'財務報表 January - August'!Print_Titles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Judy-CPA-PC</dc:creator>
  <cp:lastModifiedBy>Roy Jou</cp:lastModifiedBy>
  <dcterms:created xsi:type="dcterms:W3CDTF">2021-10-02T20:40:00Z</dcterms:created>
  <dcterms:modified xsi:type="dcterms:W3CDTF">2021-10-19T20:38:04Z</dcterms:modified>
</cp:coreProperties>
</file>