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yjo\Downloads\"/>
    </mc:Choice>
  </mc:AlternateContent>
  <xr:revisionPtr revIDLastSave="0" documentId="8_{D9A692A0-F005-4D02-B2C4-D27159E351D5}" xr6:coauthVersionLast="47" xr6:coauthVersionMax="47" xr10:uidLastSave="{00000000-0000-0000-0000-000000000000}"/>
  <bookViews>
    <workbookView xWindow="-120" yWindow="-120" windowWidth="38640" windowHeight="21240" xr2:uid="{A42C7ADF-C57D-4F5A-9A80-D077339881DB}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0">Sheet1!$A:$F,Sheet1!$1:$1</definedName>
    <definedName name="QB_COLUMN_2921" localSheetId="0" hidden="1">Sheet1!$G$1</definedName>
    <definedName name="QB_COLUMN_2922" localSheetId="0" hidden="1">Sheet1!$I$1</definedName>
    <definedName name="QB_COLUMN_2923" localSheetId="0" hidden="1">Sheet1!$K$1</definedName>
    <definedName name="QB_COLUMN_2924" localSheetId="0" hidden="1">Sheet1!$M$1</definedName>
    <definedName name="QB_COLUMN_2925" localSheetId="0" hidden="1">Sheet1!$O$1</definedName>
    <definedName name="QB_COLUMN_2930" localSheetId="0" hidden="1">Sheet1!$Q$1</definedName>
    <definedName name="QB_DATA_0" localSheetId="0" hidden="1">Sheet1!$4:$4,Sheet1!$5:$5,Sheet1!$7:$7,Sheet1!$8:$8,Sheet1!$9:$9,Sheet1!$12:$12,Sheet1!$13:$13,Sheet1!$15:$15,Sheet1!$16:$16,Sheet1!$17:$17,Sheet1!$18:$18,Sheet1!$19:$19,Sheet1!$20:$20,Sheet1!$23:$23,Sheet1!$27:$27,Sheet1!$28:$28</definedName>
    <definedName name="QB_DATA_1" localSheetId="0" hidden="1">Sheet1!$29:$29,Sheet1!$30:$30,Sheet1!$31:$31,Sheet1!$32:$32,Sheet1!$33:$33,Sheet1!$34:$34,Sheet1!$35:$35,Sheet1!$36:$36,Sheet1!$37:$37,Sheet1!$38:$38,Sheet1!$39:$39,Sheet1!$40:$40,Sheet1!$42:$42,Sheet1!$43:$43,Sheet1!$44:$44,Sheet1!$45:$45</definedName>
    <definedName name="QB_DATA_2" localSheetId="0" hidden="1">Sheet1!$47:$47,Sheet1!$48:$48,Sheet1!$49:$49,Sheet1!$50:$50,Sheet1!$51:$51,Sheet1!$52:$52,Sheet1!$54:$54,Sheet1!$55:$55,Sheet1!$56:$56,Sheet1!$57:$57,Sheet1!$59:$59,Sheet1!$60:$60,Sheet1!$61:$61,Sheet1!$62:$62,Sheet1!$63:$63,Sheet1!$64:$64</definedName>
    <definedName name="QB_DATA_3" localSheetId="0" hidden="1">Sheet1!$65:$65,Sheet1!$66:$66,Sheet1!$67:$67,Sheet1!$68:$68,Sheet1!$69:$69,Sheet1!$70:$70,Sheet1!$71:$71,Sheet1!$72:$72,Sheet1!$73:$73,Sheet1!$74:$74</definedName>
    <definedName name="QB_FORMULA_0" localSheetId="0" hidden="1">Sheet1!$Q$4,Sheet1!$Q$5,Sheet1!$Q$7,Sheet1!$Q$8,Sheet1!$Q$9,Sheet1!$G$10,Sheet1!$I$10,Sheet1!$K$10,Sheet1!$M$10,Sheet1!$O$10,Sheet1!$Q$10,Sheet1!$Q$12,Sheet1!$Q$13,Sheet1!$G$14,Sheet1!$I$14,Sheet1!$K$14</definedName>
    <definedName name="QB_FORMULA_1" localSheetId="0" hidden="1">Sheet1!$M$14,Sheet1!$O$14,Sheet1!$Q$14,Sheet1!$Q$15,Sheet1!$Q$16,Sheet1!$Q$17,Sheet1!$Q$18,Sheet1!$Q$19,Sheet1!$Q$20,Sheet1!$G$21,Sheet1!$I$21,Sheet1!$K$21,Sheet1!$M$21,Sheet1!$O$21,Sheet1!$Q$21,Sheet1!$Q$23</definedName>
    <definedName name="QB_FORMULA_2" localSheetId="0" hidden="1">Sheet1!$G$24,Sheet1!$I$24,Sheet1!$K$24,Sheet1!$M$24,Sheet1!$O$24,Sheet1!$Q$24,Sheet1!$G$25,Sheet1!$I$25,Sheet1!$K$25,Sheet1!$M$25,Sheet1!$O$25,Sheet1!$Q$25,Sheet1!$Q$27,Sheet1!$Q$28,Sheet1!$Q$29,Sheet1!$Q$30</definedName>
    <definedName name="QB_FORMULA_3" localSheetId="0" hidden="1">Sheet1!$Q$31,Sheet1!$Q$32,Sheet1!$Q$33,Sheet1!$Q$34,Sheet1!$Q$35,Sheet1!$Q$36,Sheet1!$Q$37,Sheet1!$Q$38,Sheet1!$Q$39,Sheet1!$Q$40,Sheet1!$Q$42,Sheet1!$Q$43,Sheet1!$Q$44,Sheet1!$Q$45,Sheet1!$G$46,Sheet1!$I$46</definedName>
    <definedName name="QB_FORMULA_4" localSheetId="0" hidden="1">Sheet1!$K$46,Sheet1!$M$46,Sheet1!$O$46,Sheet1!$Q$46,Sheet1!$Q$47,Sheet1!$Q$48,Sheet1!$Q$49,Sheet1!$Q$50,Sheet1!$Q$51,Sheet1!$Q$52,Sheet1!$Q$54,Sheet1!$Q$55,Sheet1!$Q$56,Sheet1!$Q$57,Sheet1!$G$58,Sheet1!$I$58</definedName>
    <definedName name="QB_FORMULA_5" localSheetId="0" hidden="1">Sheet1!$K$58,Sheet1!$M$58,Sheet1!$O$58,Sheet1!$Q$58,Sheet1!$Q$59,Sheet1!$Q$60,Sheet1!$Q$61,Sheet1!$Q$62,Sheet1!$Q$63,Sheet1!$Q$64,Sheet1!$Q$65,Sheet1!$Q$66,Sheet1!$Q$67,Sheet1!$Q$68,Sheet1!$Q$69,Sheet1!$Q$70</definedName>
    <definedName name="QB_FORMULA_6" localSheetId="0" hidden="1">Sheet1!$Q$71,Sheet1!$Q$72,Sheet1!$Q$73,Sheet1!$Q$74,Sheet1!$G$75,Sheet1!$I$75,Sheet1!$K$75,Sheet1!$M$75,Sheet1!$O$75,Sheet1!$Q$75,Sheet1!$G$76,Sheet1!$I$76,Sheet1!$K$76,Sheet1!$M$76,Sheet1!$O$76,Sheet1!$Q$76</definedName>
    <definedName name="QB_FORMULA_7" localSheetId="0" hidden="1">Sheet1!$G$77,Sheet1!$I$77,Sheet1!$K$77,Sheet1!$M$77,Sheet1!$O$77,Sheet1!$Q$77</definedName>
    <definedName name="QB_ROW_128240" localSheetId="0" hidden="1">Sheet1!$E$34</definedName>
    <definedName name="QB_ROW_149250" localSheetId="0" hidden="1">Sheet1!$F$7</definedName>
    <definedName name="QB_ROW_159250" localSheetId="0" hidden="1">Sheet1!$F$43</definedName>
    <definedName name="QB_ROW_173240" localSheetId="0" hidden="1">Sheet1!$E$19</definedName>
    <definedName name="QB_ROW_175240" localSheetId="0" hidden="1">Sheet1!$E$20</definedName>
    <definedName name="QB_ROW_176250" localSheetId="0" hidden="1">Sheet1!$F$42</definedName>
    <definedName name="QB_ROW_18301" localSheetId="0" hidden="1">Sheet1!$A$77</definedName>
    <definedName name="QB_ROW_184240" localSheetId="0" hidden="1">Sheet1!$E$15</definedName>
    <definedName name="QB_ROW_19011" localSheetId="0" hidden="1">Sheet1!$B$2</definedName>
    <definedName name="QB_ROW_19311" localSheetId="0" hidden="1">Sheet1!$B$76</definedName>
    <definedName name="QB_ROW_20031" localSheetId="0" hidden="1">Sheet1!$D$3</definedName>
    <definedName name="QB_ROW_20331" localSheetId="0" hidden="1">Sheet1!$D$21</definedName>
    <definedName name="QB_ROW_21031" localSheetId="0" hidden="1">Sheet1!$D$26</definedName>
    <definedName name="QB_ROW_21331" localSheetId="0" hidden="1">Sheet1!$D$75</definedName>
    <definedName name="QB_ROW_214240" localSheetId="0" hidden="1">Sheet1!$E$32</definedName>
    <definedName name="QB_ROW_237240" localSheetId="0" hidden="1">Sheet1!$E$65</definedName>
    <definedName name="QB_ROW_238240" localSheetId="0" hidden="1">Sheet1!$E$35</definedName>
    <definedName name="QB_ROW_336240" localSheetId="0" hidden="1">Sheet1!$E$18</definedName>
    <definedName name="QB_ROW_428250" localSheetId="0" hidden="1">Sheet1!$F$12</definedName>
    <definedName name="QB_ROW_432250" localSheetId="0" hidden="1">Sheet1!$F$9</definedName>
    <definedName name="QB_ROW_437240" localSheetId="0" hidden="1">Sheet1!$E$51</definedName>
    <definedName name="QB_ROW_517240" localSheetId="0" hidden="1">Sheet1!$E$17</definedName>
    <definedName name="QB_ROW_518240" localSheetId="0" hidden="1">Sheet1!$E$37</definedName>
    <definedName name="QB_ROW_519240" localSheetId="0" hidden="1">Sheet1!$E$68</definedName>
    <definedName name="QB_ROW_520240" localSheetId="0" hidden="1">Sheet1!$E$31</definedName>
    <definedName name="QB_ROW_521240" localSheetId="0" hidden="1">Sheet1!$E$28</definedName>
    <definedName name="QB_ROW_522250" localSheetId="0" hidden="1">Sheet1!$F$54</definedName>
    <definedName name="QB_ROW_523240" localSheetId="0" hidden="1">Sheet1!$E$36</definedName>
    <definedName name="QB_ROW_525250" localSheetId="0" hidden="1">Sheet1!$F$56</definedName>
    <definedName name="QB_ROW_526240" localSheetId="0" hidden="1">Sheet1!$E$67</definedName>
    <definedName name="QB_ROW_527240" localSheetId="0" hidden="1">Sheet1!$E$29</definedName>
    <definedName name="QB_ROW_528240" localSheetId="0" hidden="1">Sheet1!$E$62</definedName>
    <definedName name="QB_ROW_529240" localSheetId="0" hidden="1">Sheet1!$E$60</definedName>
    <definedName name="QB_ROW_530240" localSheetId="0" hidden="1">Sheet1!$E$40</definedName>
    <definedName name="QB_ROW_531250" localSheetId="0" hidden="1">Sheet1!$F$44</definedName>
    <definedName name="QB_ROW_532240" localSheetId="0" hidden="1">Sheet1!$E$38</definedName>
    <definedName name="QB_ROW_533240" localSheetId="0" hidden="1">Sheet1!$E$73</definedName>
    <definedName name="QB_ROW_534240" localSheetId="0" hidden="1">Sheet1!$E$49</definedName>
    <definedName name="QB_ROW_535240" localSheetId="0" hidden="1">Sheet1!$E$27</definedName>
    <definedName name="QB_ROW_536240" localSheetId="0" hidden="1">Sheet1!$E$59</definedName>
    <definedName name="QB_ROW_537240" localSheetId="0" hidden="1">Sheet1!$E$48</definedName>
    <definedName name="QB_ROW_539240" localSheetId="0" hidden="1">Sheet1!$E$50</definedName>
    <definedName name="QB_ROW_540240" localSheetId="0" hidden="1">Sheet1!$E$74</definedName>
    <definedName name="QB_ROW_541240" localSheetId="0" hidden="1">Sheet1!$E$33</definedName>
    <definedName name="QB_ROW_542250" localSheetId="0" hidden="1">Sheet1!$F$45</definedName>
    <definedName name="QB_ROW_543250" localSheetId="0" hidden="1">Sheet1!$F$57</definedName>
    <definedName name="QB_ROW_544240" localSheetId="0" hidden="1">Sheet1!$E$4</definedName>
    <definedName name="QB_ROW_545240" localSheetId="0" hidden="1">Sheet1!$E$39</definedName>
    <definedName name="QB_ROW_546240" localSheetId="0" hidden="1">Sheet1!$E$64</definedName>
    <definedName name="QB_ROW_547250" localSheetId="0" hidden="1">Sheet1!$F$55</definedName>
    <definedName name="QB_ROW_550240" localSheetId="0" hidden="1">Sheet1!$E$30</definedName>
    <definedName name="QB_ROW_552240" localSheetId="0" hidden="1">Sheet1!$E$70</definedName>
    <definedName name="QB_ROW_553240" localSheetId="0" hidden="1">Sheet1!$E$66</definedName>
    <definedName name="QB_ROW_564240" localSheetId="0" hidden="1">Sheet1!$E$71</definedName>
    <definedName name="QB_ROW_566240" localSheetId="0" hidden="1">Sheet1!$E$63</definedName>
    <definedName name="QB_ROW_567040" localSheetId="0" hidden="1">Sheet1!$E$41</definedName>
    <definedName name="QB_ROW_567340" localSheetId="0" hidden="1">Sheet1!$E$46</definedName>
    <definedName name="QB_ROW_568040" localSheetId="0" hidden="1">Sheet1!$E$53</definedName>
    <definedName name="QB_ROW_568340" localSheetId="0" hidden="1">Sheet1!$E$58</definedName>
    <definedName name="QB_ROW_569240" localSheetId="0" hidden="1">Sheet1!$E$52</definedName>
    <definedName name="QB_ROW_573240" localSheetId="0" hidden="1">Sheet1!$E$5</definedName>
    <definedName name="QB_ROW_578240" localSheetId="0" hidden="1">Sheet1!$E$72</definedName>
    <definedName name="QB_ROW_582240" localSheetId="0" hidden="1">Sheet1!$E$61</definedName>
    <definedName name="QB_ROW_588250" localSheetId="0" hidden="1">Sheet1!$F$8</definedName>
    <definedName name="QB_ROW_589240" localSheetId="0" hidden="1">Sheet1!$E$23</definedName>
    <definedName name="QB_ROW_592240" localSheetId="0" hidden="1">Sheet1!$E$47</definedName>
    <definedName name="QB_ROW_601240" localSheetId="0" hidden="1">Sheet1!$E$16</definedName>
    <definedName name="QB_ROW_8040" localSheetId="0" hidden="1">Sheet1!$E$6</definedName>
    <definedName name="QB_ROW_8340" localSheetId="0" hidden="1">Sheet1!$E$10</definedName>
    <definedName name="QB_ROW_86321" localSheetId="0" hidden="1">Sheet1!$C$25</definedName>
    <definedName name="QB_ROW_87031" localSheetId="0" hidden="1">Sheet1!$D$22</definedName>
    <definedName name="QB_ROW_87331" localSheetId="0" hidden="1">Sheet1!$D$24</definedName>
    <definedName name="QB_ROW_9040" localSheetId="0" hidden="1">Sheet1!$E$11</definedName>
    <definedName name="QB_ROW_9250" localSheetId="0" hidden="1">Sheet1!$F$13</definedName>
    <definedName name="QB_ROW_9340" localSheetId="0" hidden="1">Sheet1!$E$14</definedName>
    <definedName name="QB_ROW_98240" localSheetId="0" hidden="1">Sheet1!$E$69</definedName>
    <definedName name="QBCANSUPPORTUPDATE" localSheetId="0">TRUE</definedName>
    <definedName name="QBCOMPANYFILENAME" localSheetId="0">"\\192.168.2.3\qb 2021\Great Commission Church International.qbw"</definedName>
    <definedName name="QBENDDATE" localSheetId="0">20220531</definedName>
    <definedName name="QBHEADERSONSCREEN" localSheetId="0">FALSE</definedName>
    <definedName name="QBMETADATASIZE" localSheetId="0">5924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6</definedName>
    <definedName name="QBREPORTCOMPANYID" localSheetId="0">"b2d506cb3de042f5896b93b12ab366e9"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11</definedName>
    <definedName name="QBREPORTSUBCOLAXIS" localSheetId="0">0</definedName>
    <definedName name="QBREPORTTYPE" localSheetId="0">372</definedName>
    <definedName name="QBROWHEADERS" localSheetId="0">6</definedName>
    <definedName name="QBSTARTDATE" localSheetId="0">20220101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77" i="1" l="1"/>
  <c r="O77" i="1"/>
  <c r="M77" i="1"/>
  <c r="K77" i="1"/>
  <c r="I77" i="1"/>
  <c r="G77" i="1"/>
  <c r="Q76" i="1"/>
  <c r="O76" i="1"/>
  <c r="M76" i="1"/>
  <c r="K76" i="1"/>
  <c r="I76" i="1"/>
  <c r="G76" i="1"/>
  <c r="Q75" i="1"/>
  <c r="O75" i="1"/>
  <c r="M75" i="1"/>
  <c r="K75" i="1"/>
  <c r="I75" i="1"/>
  <c r="G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O58" i="1"/>
  <c r="M58" i="1"/>
  <c r="K58" i="1"/>
  <c r="I58" i="1"/>
  <c r="G58" i="1"/>
  <c r="Q57" i="1"/>
  <c r="Q56" i="1"/>
  <c r="Q55" i="1"/>
  <c r="Q54" i="1"/>
  <c r="Q52" i="1"/>
  <c r="Q51" i="1"/>
  <c r="Q50" i="1"/>
  <c r="Q49" i="1"/>
  <c r="Q48" i="1"/>
  <c r="Q47" i="1"/>
  <c r="Q46" i="1"/>
  <c r="O46" i="1"/>
  <c r="M46" i="1"/>
  <c r="K46" i="1"/>
  <c r="I46" i="1"/>
  <c r="G46" i="1"/>
  <c r="Q45" i="1"/>
  <c r="Q44" i="1"/>
  <c r="Q43" i="1"/>
  <c r="Q42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5" i="1"/>
  <c r="O25" i="1"/>
  <c r="M25" i="1"/>
  <c r="K25" i="1"/>
  <c r="I25" i="1"/>
  <c r="G25" i="1"/>
  <c r="Q24" i="1"/>
  <c r="O24" i="1"/>
  <c r="M24" i="1"/>
  <c r="K24" i="1"/>
  <c r="I24" i="1"/>
  <c r="G24" i="1"/>
  <c r="Q23" i="1"/>
  <c r="Q21" i="1"/>
  <c r="O21" i="1"/>
  <c r="M21" i="1"/>
  <c r="K21" i="1"/>
  <c r="I21" i="1"/>
  <c r="G21" i="1"/>
  <c r="Q20" i="1"/>
  <c r="Q19" i="1"/>
  <c r="Q18" i="1"/>
  <c r="Q17" i="1"/>
  <c r="Q16" i="1"/>
  <c r="Q15" i="1"/>
  <c r="Q14" i="1"/>
  <c r="O14" i="1"/>
  <c r="M14" i="1"/>
  <c r="K14" i="1"/>
  <c r="I14" i="1"/>
  <c r="G14" i="1"/>
  <c r="Q13" i="1"/>
  <c r="Q12" i="1"/>
  <c r="Q10" i="1"/>
  <c r="O10" i="1"/>
  <c r="M10" i="1"/>
  <c r="K10" i="1"/>
  <c r="I10" i="1"/>
  <c r="G10" i="1"/>
  <c r="Q9" i="1"/>
  <c r="Q8" i="1"/>
  <c r="Q7" i="1"/>
  <c r="Q5" i="1"/>
  <c r="Q4" i="1"/>
</calcChain>
</file>

<file path=xl/sharedStrings.xml><?xml version="1.0" encoding="utf-8"?>
<sst xmlns="http://schemas.openxmlformats.org/spreadsheetml/2006/main" count="82" uniqueCount="82">
  <si>
    <t>Jan 22</t>
  </si>
  <si>
    <t>Feb 22</t>
  </si>
  <si>
    <t>Mar 22</t>
  </si>
  <si>
    <t>Apr 22</t>
  </si>
  <si>
    <t>May 22</t>
  </si>
  <si>
    <t>TOTAL</t>
  </si>
  <si>
    <t>Ordinary Income/Expense</t>
  </si>
  <si>
    <t>Income</t>
  </si>
  <si>
    <t>4002 · Tithe</t>
  </si>
  <si>
    <t>4004 · Tuition</t>
  </si>
  <si>
    <t>4200 · Mission Offering</t>
  </si>
  <si>
    <t>4200.1 · Others</t>
  </si>
  <si>
    <t>4200.5 · Encounter Retreat</t>
  </si>
  <si>
    <t>4200.6 · WACS Mission</t>
  </si>
  <si>
    <t>Total 4200 · Mission Offering</t>
  </si>
  <si>
    <t>4250 · Love Offering</t>
  </si>
  <si>
    <t>4250.1 · Pastoral Shepherd Fund</t>
  </si>
  <si>
    <t>4250 · Love Offering - Other</t>
  </si>
  <si>
    <t>Total 4250 · Love Offering</t>
  </si>
  <si>
    <t>4500 · Book Store</t>
  </si>
  <si>
    <t>4780 · Debt forgiveness</t>
  </si>
  <si>
    <t>4799 · Other Income</t>
  </si>
  <si>
    <t>4800 · Interest Income</t>
  </si>
  <si>
    <t>4900.1 · Facility Rental</t>
  </si>
  <si>
    <t>4900.3 · Rental Income - others</t>
  </si>
  <si>
    <t>Total Income</t>
  </si>
  <si>
    <t>Cost of Goods Sold</t>
  </si>
  <si>
    <t>50000 · Cost of Goods Sold</t>
  </si>
  <si>
    <t>Total COGS</t>
  </si>
  <si>
    <t>Gross Profit</t>
  </si>
  <si>
    <t>Expense</t>
  </si>
  <si>
    <t>5005 · Automobile &amp; Transportation</t>
  </si>
  <si>
    <t>5101 · Bank &amp; financial services</t>
  </si>
  <si>
    <t>5102 · Books &amp; Teacing Materials</t>
  </si>
  <si>
    <t>5103 · Computer &amp; internet</t>
  </si>
  <si>
    <t>5104 · Conference &amp; Training</t>
  </si>
  <si>
    <t>5108 · Child care</t>
  </si>
  <si>
    <t>6850 · Depreciation</t>
  </si>
  <si>
    <t>6853 · Dues and Subscription</t>
  </si>
  <si>
    <t>6855 · Donation - General</t>
  </si>
  <si>
    <t>6888 · Extra Curriculum</t>
  </si>
  <si>
    <t>6890 · Food &amp; Meal</t>
  </si>
  <si>
    <t>6895 · Gifts &amp; Rewards</t>
  </si>
  <si>
    <t>6900 · License &amp; permits</t>
  </si>
  <si>
    <t>6905 · Loving &amp; Care</t>
  </si>
  <si>
    <t>7000 · Insurance</t>
  </si>
  <si>
    <t>7000.1 · Insurance - General liabilities</t>
  </si>
  <si>
    <t>7000.2 · Life Insurance</t>
  </si>
  <si>
    <t>7000.3 · Medical insurance</t>
  </si>
  <si>
    <t>7000.4 · Workman's Comp insurance</t>
  </si>
  <si>
    <t>Total 7000 · Insurance</t>
  </si>
  <si>
    <t>7010 · Interest expense</t>
  </si>
  <si>
    <t>7640 · Maintenance</t>
  </si>
  <si>
    <t>7645 · Marketing &amp; outreach</t>
  </si>
  <si>
    <t>7650 · Miscellaneous</t>
  </si>
  <si>
    <t>7655 · Mission - WACS</t>
  </si>
  <si>
    <t>7657 · Mission -General</t>
  </si>
  <si>
    <t>7700 · Payroll</t>
  </si>
  <si>
    <t>7700.1 · Salary &amp; Wages</t>
  </si>
  <si>
    <t>7700.2 · Housing Allowance</t>
  </si>
  <si>
    <t>7700.3 · Payroll taxes</t>
  </si>
  <si>
    <t>7700.4 · Retirement plan</t>
  </si>
  <si>
    <t>Total 7700 · Payroll</t>
  </si>
  <si>
    <t>7708 · Postage &amp; courier service</t>
  </si>
  <si>
    <t>7760 · Rental - facilities</t>
  </si>
  <si>
    <t>7761 · Renal - Parking</t>
  </si>
  <si>
    <t>7765 · Rental - Equipment</t>
  </si>
  <si>
    <t>7768 · Repair</t>
  </si>
  <si>
    <t>7770 · Retreat</t>
  </si>
  <si>
    <t>7805 · Security</t>
  </si>
  <si>
    <t>7810 · Speakers - Honorarium</t>
  </si>
  <si>
    <t>7815 · Special Events</t>
  </si>
  <si>
    <t>7820 · Supplies</t>
  </si>
  <si>
    <t>7850 · Taxes &amp; License</t>
  </si>
  <si>
    <t>7856 · Telephone &amp; communication</t>
  </si>
  <si>
    <t>7858 · Travel</t>
  </si>
  <si>
    <t>7860 · Trash Service</t>
  </si>
  <si>
    <t>7900 · Uniform</t>
  </si>
  <si>
    <t>7905 · Utilities</t>
  </si>
  <si>
    <t>Total Expense</t>
  </si>
  <si>
    <t>Net Ordinary Income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</si>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</sst>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4" x14ac:knownFonts="1">
    <font>
      <sz val="11"/>
      <color theme="1"/>
      <name val="Calibri"/>
      <family val="2"/>
      <scheme val="minor"/>
    </font>
    <font>
      <b/>
      <sz val="8"/>
      <color rgb="FF323232"/>
      <name val="Arial"/>
      <family val="2"/>
    </font>
    <font>
      <sz val="8"/>
      <color rgb="FF323232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49" fontId="2" fillId="0" borderId="0" xfId="0" applyNumberFormat="1" applyFont="1"/>
    <xf numFmtId="164" fontId="2" fillId="0" borderId="2" xfId="0" applyNumberFormat="1" applyFont="1" applyBorder="1"/>
    <xf numFmtId="164" fontId="2" fillId="0" borderId="0" xfId="0" applyNumberFormat="1" applyFon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164" fontId="1" fillId="0" borderId="5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2">
    <cellStyle name="Normal" xfId="0" builtinId="0"/>
    <cellStyle name="Normal 2" xfId="1" xr:uid="{CEA50526-DECD-4248-85EF-66E51C4A5E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A99C6-DB9F-46A5-9956-D051EE71E435}">
  <sheetPr codeName="Sheet1"/>
  <dimension ref="A1:Q78"/>
  <sheetViews>
    <sheetView tabSelected="1" workbookViewId="0">
      <pane xSplit="6" ySplit="1" topLeftCell="G2" activePane="bottomRight" state="frozenSplit"/>
      <selection pane="topRight" activeCell="G1" sqref="G1"/>
      <selection pane="bottomLeft" activeCell="A2" sqref="A2"/>
      <selection pane="bottomRight" activeCell="S11" sqref="S11"/>
    </sheetView>
  </sheetViews>
  <sheetFormatPr defaultRowHeight="15" x14ac:dyDescent="0.25"/>
  <cols>
    <col min="1" max="5" width="3" style="14" customWidth="1"/>
    <col min="6" max="6" width="30.7109375" style="14" customWidth="1"/>
    <col min="7" max="7" width="8.7109375" style="15" bestFit="1" customWidth="1"/>
    <col min="8" max="8" width="2.28515625" style="15" customWidth="1"/>
    <col min="9" max="9" width="8.7109375" style="15" bestFit="1" customWidth="1"/>
    <col min="10" max="10" width="2.28515625" style="15" customWidth="1"/>
    <col min="11" max="11" width="8.7109375" style="15" bestFit="1" customWidth="1"/>
    <col min="12" max="12" width="2.28515625" style="15" customWidth="1"/>
    <col min="13" max="13" width="8.7109375" style="15" bestFit="1" customWidth="1"/>
    <col min="14" max="14" width="2.28515625" style="15" customWidth="1"/>
    <col min="15" max="15" width="8.7109375" style="15" bestFit="1" customWidth="1"/>
    <col min="16" max="16" width="2.28515625" style="15" customWidth="1"/>
    <col min="17" max="17" width="10" style="15" bestFit="1" customWidth="1"/>
  </cols>
  <sheetData>
    <row r="1" spans="1:17" s="13" customFormat="1" ht="15.75" thickBot="1" x14ac:dyDescent="0.3">
      <c r="A1" s="10"/>
      <c r="B1" s="10"/>
      <c r="C1" s="10"/>
      <c r="D1" s="10"/>
      <c r="E1" s="10"/>
      <c r="F1" s="10"/>
      <c r="G1" s="11" t="s">
        <v>0</v>
      </c>
      <c r="H1" s="12"/>
      <c r="I1" s="11" t="s">
        <v>1</v>
      </c>
      <c r="J1" s="12"/>
      <c r="K1" s="11" t="s">
        <v>2</v>
      </c>
      <c r="L1" s="12"/>
      <c r="M1" s="11" t="s">
        <v>3</v>
      </c>
      <c r="N1" s="12"/>
      <c r="O1" s="11" t="s">
        <v>4</v>
      </c>
      <c r="P1" s="12"/>
      <c r="Q1" s="11" t="s">
        <v>5</v>
      </c>
    </row>
    <row r="2" spans="1:17" ht="15.75" thickTop="1" x14ac:dyDescent="0.25">
      <c r="A2" s="1"/>
      <c r="B2" s="1" t="s">
        <v>6</v>
      </c>
      <c r="C2" s="1"/>
      <c r="D2" s="1"/>
      <c r="E2" s="1"/>
      <c r="F2" s="1"/>
      <c r="G2" s="2"/>
      <c r="H2" s="3"/>
      <c r="I2" s="2"/>
      <c r="J2" s="3"/>
      <c r="K2" s="2"/>
      <c r="L2" s="3"/>
      <c r="M2" s="2"/>
      <c r="N2" s="3"/>
      <c r="O2" s="2"/>
      <c r="P2" s="3"/>
      <c r="Q2" s="2"/>
    </row>
    <row r="3" spans="1:17" x14ac:dyDescent="0.25">
      <c r="A3" s="1"/>
      <c r="B3" s="1"/>
      <c r="C3" s="1"/>
      <c r="D3" s="1" t="s">
        <v>7</v>
      </c>
      <c r="E3" s="1"/>
      <c r="F3" s="1"/>
      <c r="G3" s="2"/>
      <c r="H3" s="3"/>
      <c r="I3" s="2"/>
      <c r="J3" s="3"/>
      <c r="K3" s="2"/>
      <c r="L3" s="3"/>
      <c r="M3" s="2"/>
      <c r="N3" s="3"/>
      <c r="O3" s="2"/>
      <c r="P3" s="3"/>
      <c r="Q3" s="2"/>
    </row>
    <row r="4" spans="1:17" x14ac:dyDescent="0.25">
      <c r="A4" s="1"/>
      <c r="B4" s="1"/>
      <c r="C4" s="1"/>
      <c r="D4" s="1"/>
      <c r="E4" s="1" t="s">
        <v>8</v>
      </c>
      <c r="F4" s="1"/>
      <c r="G4" s="2">
        <v>169440.79</v>
      </c>
      <c r="H4" s="3"/>
      <c r="I4" s="2">
        <v>96847.94</v>
      </c>
      <c r="J4" s="3"/>
      <c r="K4" s="2">
        <v>114592.39</v>
      </c>
      <c r="L4" s="3"/>
      <c r="M4" s="2">
        <v>127234.93</v>
      </c>
      <c r="N4" s="3"/>
      <c r="O4" s="2">
        <v>99996.1</v>
      </c>
      <c r="P4" s="3"/>
      <c r="Q4" s="2">
        <f>ROUND(SUM(G4:O4),5)</f>
        <v>608112.15</v>
      </c>
    </row>
    <row r="5" spans="1:17" x14ac:dyDescent="0.25">
      <c r="A5" s="1"/>
      <c r="B5" s="1"/>
      <c r="C5" s="1"/>
      <c r="D5" s="1"/>
      <c r="E5" s="1" t="s">
        <v>9</v>
      </c>
      <c r="F5" s="1"/>
      <c r="G5" s="2">
        <v>257742.05</v>
      </c>
      <c r="H5" s="3"/>
      <c r="I5" s="2">
        <v>139532.95000000001</v>
      </c>
      <c r="J5" s="3"/>
      <c r="K5" s="2">
        <v>193963</v>
      </c>
      <c r="L5" s="3"/>
      <c r="M5" s="2">
        <v>142073.01999999999</v>
      </c>
      <c r="N5" s="3"/>
      <c r="O5" s="2">
        <v>235453.5</v>
      </c>
      <c r="P5" s="3"/>
      <c r="Q5" s="2">
        <f>ROUND(SUM(G5:O5),5)</f>
        <v>968764.52</v>
      </c>
    </row>
    <row r="6" spans="1:17" x14ac:dyDescent="0.25">
      <c r="A6" s="1"/>
      <c r="B6" s="1"/>
      <c r="C6" s="1"/>
      <c r="D6" s="1"/>
      <c r="E6" s="1" t="s">
        <v>10</v>
      </c>
      <c r="F6" s="1"/>
      <c r="G6" s="2"/>
      <c r="H6" s="3"/>
      <c r="I6" s="2"/>
      <c r="J6" s="3"/>
      <c r="K6" s="2"/>
      <c r="L6" s="3"/>
      <c r="M6" s="2"/>
      <c r="N6" s="3"/>
      <c r="O6" s="2"/>
      <c r="P6" s="3"/>
      <c r="Q6" s="2"/>
    </row>
    <row r="7" spans="1:17" x14ac:dyDescent="0.25">
      <c r="A7" s="1"/>
      <c r="B7" s="1"/>
      <c r="C7" s="1"/>
      <c r="D7" s="1"/>
      <c r="E7" s="1"/>
      <c r="F7" s="1" t="s">
        <v>11</v>
      </c>
      <c r="G7" s="2">
        <v>141</v>
      </c>
      <c r="H7" s="3"/>
      <c r="I7" s="2">
        <v>377</v>
      </c>
      <c r="J7" s="3"/>
      <c r="K7" s="2">
        <v>5705.19</v>
      </c>
      <c r="L7" s="3"/>
      <c r="M7" s="2">
        <v>1652</v>
      </c>
      <c r="N7" s="3"/>
      <c r="O7" s="2">
        <v>12691</v>
      </c>
      <c r="P7" s="3"/>
      <c r="Q7" s="2">
        <f>ROUND(SUM(G7:O7),5)</f>
        <v>20566.189999999999</v>
      </c>
    </row>
    <row r="8" spans="1:17" x14ac:dyDescent="0.25">
      <c r="A8" s="1"/>
      <c r="B8" s="1"/>
      <c r="C8" s="1"/>
      <c r="D8" s="1"/>
      <c r="E8" s="1"/>
      <c r="F8" s="1" t="s">
        <v>12</v>
      </c>
      <c r="G8" s="2">
        <v>0</v>
      </c>
      <c r="H8" s="3"/>
      <c r="I8" s="2">
        <v>0</v>
      </c>
      <c r="J8" s="3"/>
      <c r="K8" s="2">
        <v>651</v>
      </c>
      <c r="L8" s="3"/>
      <c r="M8" s="2">
        <v>610</v>
      </c>
      <c r="N8" s="3"/>
      <c r="O8" s="2">
        <v>0</v>
      </c>
      <c r="P8" s="3"/>
      <c r="Q8" s="2">
        <f>ROUND(SUM(G8:O8),5)</f>
        <v>1261</v>
      </c>
    </row>
    <row r="9" spans="1:17" ht="15.75" thickBot="1" x14ac:dyDescent="0.3">
      <c r="A9" s="1"/>
      <c r="B9" s="1"/>
      <c r="C9" s="1"/>
      <c r="D9" s="1"/>
      <c r="E9" s="1"/>
      <c r="F9" s="1" t="s">
        <v>13</v>
      </c>
      <c r="G9" s="4">
        <v>0</v>
      </c>
      <c r="H9" s="3"/>
      <c r="I9" s="4">
        <v>0</v>
      </c>
      <c r="J9" s="3"/>
      <c r="K9" s="4">
        <v>900</v>
      </c>
      <c r="L9" s="3"/>
      <c r="M9" s="4">
        <v>0</v>
      </c>
      <c r="N9" s="3"/>
      <c r="O9" s="4">
        <v>0</v>
      </c>
      <c r="P9" s="3"/>
      <c r="Q9" s="4">
        <f>ROUND(SUM(G9:O9),5)</f>
        <v>900</v>
      </c>
    </row>
    <row r="10" spans="1:17" x14ac:dyDescent="0.25">
      <c r="A10" s="1"/>
      <c r="B10" s="1"/>
      <c r="C10" s="1"/>
      <c r="D10" s="1"/>
      <c r="E10" s="1" t="s">
        <v>14</v>
      </c>
      <c r="F10" s="1"/>
      <c r="G10" s="2">
        <f>ROUND(SUM(G6:G9),5)</f>
        <v>141</v>
      </c>
      <c r="H10" s="3"/>
      <c r="I10" s="2">
        <f>ROUND(SUM(I6:I9),5)</f>
        <v>377</v>
      </c>
      <c r="J10" s="3"/>
      <c r="K10" s="2">
        <f>ROUND(SUM(K6:K9),5)</f>
        <v>7256.19</v>
      </c>
      <c r="L10" s="3"/>
      <c r="M10" s="2">
        <f>ROUND(SUM(M6:M9),5)</f>
        <v>2262</v>
      </c>
      <c r="N10" s="3"/>
      <c r="O10" s="2">
        <f>ROUND(SUM(O6:O9),5)</f>
        <v>12691</v>
      </c>
      <c r="P10" s="3"/>
      <c r="Q10" s="2">
        <f>ROUND(SUM(G10:O10),5)</f>
        <v>22727.19</v>
      </c>
    </row>
    <row r="11" spans="1:17" x14ac:dyDescent="0.25">
      <c r="A11" s="1"/>
      <c r="B11" s="1"/>
      <c r="C11" s="1"/>
      <c r="D11" s="1"/>
      <c r="E11" s="1" t="s">
        <v>15</v>
      </c>
      <c r="F11" s="1"/>
      <c r="G11" s="2"/>
      <c r="H11" s="3"/>
      <c r="I11" s="2"/>
      <c r="J11" s="3"/>
      <c r="K11" s="2"/>
      <c r="L11" s="3"/>
      <c r="M11" s="2"/>
      <c r="N11" s="3"/>
      <c r="O11" s="2"/>
      <c r="P11" s="3"/>
      <c r="Q11" s="2"/>
    </row>
    <row r="12" spans="1:17" x14ac:dyDescent="0.25">
      <c r="A12" s="1"/>
      <c r="B12" s="1"/>
      <c r="C12" s="1"/>
      <c r="D12" s="1"/>
      <c r="E12" s="1"/>
      <c r="F12" s="1" t="s">
        <v>16</v>
      </c>
      <c r="G12" s="2">
        <v>0</v>
      </c>
      <c r="H12" s="3"/>
      <c r="I12" s="2">
        <v>0</v>
      </c>
      <c r="J12" s="3"/>
      <c r="K12" s="2">
        <v>1400</v>
      </c>
      <c r="L12" s="3"/>
      <c r="M12" s="2">
        <v>1300</v>
      </c>
      <c r="N12" s="3"/>
      <c r="O12" s="2">
        <v>0</v>
      </c>
      <c r="P12" s="3"/>
      <c r="Q12" s="2">
        <f t="shared" ref="Q12:Q21" si="0">ROUND(SUM(G12:O12),5)</f>
        <v>2700</v>
      </c>
    </row>
    <row r="13" spans="1:17" ht="15.75" thickBot="1" x14ac:dyDescent="0.3">
      <c r="A13" s="1"/>
      <c r="B13" s="1"/>
      <c r="C13" s="1"/>
      <c r="D13" s="1"/>
      <c r="E13" s="1"/>
      <c r="F13" s="1" t="s">
        <v>17</v>
      </c>
      <c r="G13" s="4">
        <v>6154</v>
      </c>
      <c r="H13" s="3"/>
      <c r="I13" s="4">
        <v>19608</v>
      </c>
      <c r="J13" s="3"/>
      <c r="K13" s="4">
        <v>27116</v>
      </c>
      <c r="L13" s="3"/>
      <c r="M13" s="4">
        <v>14854</v>
      </c>
      <c r="N13" s="3"/>
      <c r="O13" s="4">
        <v>11313.99</v>
      </c>
      <c r="P13" s="3"/>
      <c r="Q13" s="4">
        <f t="shared" si="0"/>
        <v>79045.990000000005</v>
      </c>
    </row>
    <row r="14" spans="1:17" x14ac:dyDescent="0.25">
      <c r="A14" s="1"/>
      <c r="B14" s="1"/>
      <c r="C14" s="1"/>
      <c r="D14" s="1"/>
      <c r="E14" s="1" t="s">
        <v>18</v>
      </c>
      <c r="F14" s="1"/>
      <c r="G14" s="2">
        <f>ROUND(SUM(G11:G13),5)</f>
        <v>6154</v>
      </c>
      <c r="H14" s="3"/>
      <c r="I14" s="2">
        <f>ROUND(SUM(I11:I13),5)</f>
        <v>19608</v>
      </c>
      <c r="J14" s="3"/>
      <c r="K14" s="2">
        <f>ROUND(SUM(K11:K13),5)</f>
        <v>28516</v>
      </c>
      <c r="L14" s="3"/>
      <c r="M14" s="2">
        <f>ROUND(SUM(M11:M13),5)</f>
        <v>16154</v>
      </c>
      <c r="N14" s="3"/>
      <c r="O14" s="2">
        <f>ROUND(SUM(O11:O13),5)</f>
        <v>11313.99</v>
      </c>
      <c r="P14" s="3"/>
      <c r="Q14" s="2">
        <f t="shared" si="0"/>
        <v>81745.990000000005</v>
      </c>
    </row>
    <row r="15" spans="1:17" x14ac:dyDescent="0.25">
      <c r="A15" s="1"/>
      <c r="B15" s="1"/>
      <c r="C15" s="1"/>
      <c r="D15" s="1"/>
      <c r="E15" s="1" t="s">
        <v>19</v>
      </c>
      <c r="F15" s="1"/>
      <c r="G15" s="2">
        <v>4730.92</v>
      </c>
      <c r="H15" s="3"/>
      <c r="I15" s="2">
        <v>5354.74</v>
      </c>
      <c r="J15" s="3"/>
      <c r="K15" s="2">
        <v>4912.67</v>
      </c>
      <c r="L15" s="3"/>
      <c r="M15" s="2">
        <v>4068.62</v>
      </c>
      <c r="N15" s="3"/>
      <c r="O15" s="2">
        <v>5125.5200000000004</v>
      </c>
      <c r="P15" s="3"/>
      <c r="Q15" s="2">
        <f t="shared" si="0"/>
        <v>24192.47</v>
      </c>
    </row>
    <row r="16" spans="1:17" x14ac:dyDescent="0.25">
      <c r="A16" s="1"/>
      <c r="B16" s="1"/>
      <c r="C16" s="1"/>
      <c r="D16" s="1"/>
      <c r="E16" s="1" t="s">
        <v>20</v>
      </c>
      <c r="F16" s="1"/>
      <c r="G16" s="2">
        <v>346792</v>
      </c>
      <c r="H16" s="3"/>
      <c r="I16" s="2">
        <v>0</v>
      </c>
      <c r="J16" s="3"/>
      <c r="K16" s="2">
        <v>0</v>
      </c>
      <c r="L16" s="3"/>
      <c r="M16" s="2">
        <v>0</v>
      </c>
      <c r="N16" s="3"/>
      <c r="O16" s="2">
        <v>0</v>
      </c>
      <c r="P16" s="3"/>
      <c r="Q16" s="2">
        <f t="shared" si="0"/>
        <v>346792</v>
      </c>
    </row>
    <row r="17" spans="1:17" x14ac:dyDescent="0.25">
      <c r="A17" s="1"/>
      <c r="B17" s="1"/>
      <c r="C17" s="1"/>
      <c r="D17" s="1"/>
      <c r="E17" s="1" t="s">
        <v>21</v>
      </c>
      <c r="F17" s="1"/>
      <c r="G17" s="2">
        <v>0</v>
      </c>
      <c r="H17" s="3"/>
      <c r="I17" s="2">
        <v>54402.57</v>
      </c>
      <c r="J17" s="3"/>
      <c r="K17" s="2">
        <v>7999.47</v>
      </c>
      <c r="L17" s="3"/>
      <c r="M17" s="2">
        <v>2350</v>
      </c>
      <c r="N17" s="3"/>
      <c r="O17" s="2">
        <v>2939.98</v>
      </c>
      <c r="P17" s="3"/>
      <c r="Q17" s="2">
        <f t="shared" si="0"/>
        <v>67692.02</v>
      </c>
    </row>
    <row r="18" spans="1:17" x14ac:dyDescent="0.25">
      <c r="A18" s="1"/>
      <c r="B18" s="1"/>
      <c r="C18" s="1"/>
      <c r="D18" s="1"/>
      <c r="E18" s="1" t="s">
        <v>22</v>
      </c>
      <c r="F18" s="1"/>
      <c r="G18" s="2">
        <v>160.78</v>
      </c>
      <c r="H18" s="3"/>
      <c r="I18" s="2">
        <v>148.81</v>
      </c>
      <c r="J18" s="3"/>
      <c r="K18" s="2">
        <v>998.96</v>
      </c>
      <c r="L18" s="3"/>
      <c r="M18" s="2">
        <v>148.97999999999999</v>
      </c>
      <c r="N18" s="3"/>
      <c r="O18" s="2">
        <v>161.68</v>
      </c>
      <c r="P18" s="3"/>
      <c r="Q18" s="2">
        <f t="shared" si="0"/>
        <v>1619.21</v>
      </c>
    </row>
    <row r="19" spans="1:17" x14ac:dyDescent="0.25">
      <c r="A19" s="1"/>
      <c r="B19" s="1"/>
      <c r="C19" s="1"/>
      <c r="D19" s="1"/>
      <c r="E19" s="1" t="s">
        <v>23</v>
      </c>
      <c r="F19" s="1"/>
      <c r="G19" s="2">
        <v>33000</v>
      </c>
      <c r="H19" s="3"/>
      <c r="I19" s="2">
        <v>33000</v>
      </c>
      <c r="J19" s="3"/>
      <c r="K19" s="2">
        <v>33000</v>
      </c>
      <c r="L19" s="3"/>
      <c r="M19" s="2">
        <v>33000</v>
      </c>
      <c r="N19" s="3"/>
      <c r="O19" s="2">
        <v>33000</v>
      </c>
      <c r="P19" s="3"/>
      <c r="Q19" s="2">
        <f t="shared" si="0"/>
        <v>165000</v>
      </c>
    </row>
    <row r="20" spans="1:17" ht="15.75" thickBot="1" x14ac:dyDescent="0.3">
      <c r="A20" s="1"/>
      <c r="B20" s="1"/>
      <c r="C20" s="1"/>
      <c r="D20" s="1"/>
      <c r="E20" s="1" t="s">
        <v>24</v>
      </c>
      <c r="F20" s="1"/>
      <c r="G20" s="4">
        <v>3500</v>
      </c>
      <c r="H20" s="3"/>
      <c r="I20" s="4">
        <v>3500</v>
      </c>
      <c r="J20" s="3"/>
      <c r="K20" s="4">
        <v>3500</v>
      </c>
      <c r="L20" s="3"/>
      <c r="M20" s="4">
        <v>3500</v>
      </c>
      <c r="N20" s="3"/>
      <c r="O20" s="4">
        <v>3500</v>
      </c>
      <c r="P20" s="3"/>
      <c r="Q20" s="4">
        <f t="shared" si="0"/>
        <v>17500</v>
      </c>
    </row>
    <row r="21" spans="1:17" x14ac:dyDescent="0.25">
      <c r="A21" s="1"/>
      <c r="B21" s="1"/>
      <c r="C21" s="1"/>
      <c r="D21" s="1" t="s">
        <v>25</v>
      </c>
      <c r="E21" s="1"/>
      <c r="F21" s="1"/>
      <c r="G21" s="2">
        <f>ROUND(SUM(G3:G5)+G10+SUM(G14:G20),5)</f>
        <v>821661.54</v>
      </c>
      <c r="H21" s="3"/>
      <c r="I21" s="2">
        <f>ROUND(SUM(I3:I5)+I10+SUM(I14:I20),5)</f>
        <v>352772.01</v>
      </c>
      <c r="J21" s="3"/>
      <c r="K21" s="2">
        <f>ROUND(SUM(K3:K5)+K10+SUM(K14:K20),5)</f>
        <v>394738.68</v>
      </c>
      <c r="L21" s="3"/>
      <c r="M21" s="2">
        <f>ROUND(SUM(M3:M5)+M10+SUM(M14:M20),5)</f>
        <v>330791.55</v>
      </c>
      <c r="N21" s="3"/>
      <c r="O21" s="2">
        <f>ROUND(SUM(O3:O5)+O10+SUM(O14:O20),5)</f>
        <v>404181.77</v>
      </c>
      <c r="P21" s="3"/>
      <c r="Q21" s="2">
        <f t="shared" si="0"/>
        <v>2304145.5499999998</v>
      </c>
    </row>
    <row r="22" spans="1:17" x14ac:dyDescent="0.25">
      <c r="A22" s="1"/>
      <c r="B22" s="1"/>
      <c r="C22" s="1"/>
      <c r="D22" s="1" t="s">
        <v>26</v>
      </c>
      <c r="E22" s="1"/>
      <c r="F22" s="1"/>
      <c r="G22" s="2"/>
      <c r="H22" s="3"/>
      <c r="I22" s="2"/>
      <c r="J22" s="3"/>
      <c r="K22" s="2"/>
      <c r="L22" s="3"/>
      <c r="M22" s="2"/>
      <c r="N22" s="3"/>
      <c r="O22" s="2"/>
      <c r="P22" s="3"/>
      <c r="Q22" s="2"/>
    </row>
    <row r="23" spans="1:17" ht="15.75" thickBot="1" x14ac:dyDescent="0.3">
      <c r="A23" s="1"/>
      <c r="B23" s="1"/>
      <c r="C23" s="1"/>
      <c r="D23" s="1"/>
      <c r="E23" s="1" t="s">
        <v>27</v>
      </c>
      <c r="F23" s="1"/>
      <c r="G23" s="5">
        <v>5789.04</v>
      </c>
      <c r="H23" s="3"/>
      <c r="I23" s="5">
        <v>6196.15</v>
      </c>
      <c r="J23" s="3"/>
      <c r="K23" s="5">
        <v>3961.36</v>
      </c>
      <c r="L23" s="3"/>
      <c r="M23" s="5">
        <v>5469.27</v>
      </c>
      <c r="N23" s="3"/>
      <c r="O23" s="5">
        <v>3549.46</v>
      </c>
      <c r="P23" s="3"/>
      <c r="Q23" s="5">
        <f>ROUND(SUM(G23:O23),5)</f>
        <v>24965.279999999999</v>
      </c>
    </row>
    <row r="24" spans="1:17" ht="15.75" thickBot="1" x14ac:dyDescent="0.3">
      <c r="A24" s="1"/>
      <c r="B24" s="1"/>
      <c r="C24" s="1"/>
      <c r="D24" s="1" t="s">
        <v>28</v>
      </c>
      <c r="E24" s="1"/>
      <c r="F24" s="1"/>
      <c r="G24" s="6">
        <f>ROUND(SUM(G22:G23),5)</f>
        <v>5789.04</v>
      </c>
      <c r="H24" s="3"/>
      <c r="I24" s="6">
        <f>ROUND(SUM(I22:I23),5)</f>
        <v>6196.15</v>
      </c>
      <c r="J24" s="3"/>
      <c r="K24" s="6">
        <f>ROUND(SUM(K22:K23),5)</f>
        <v>3961.36</v>
      </c>
      <c r="L24" s="3"/>
      <c r="M24" s="6">
        <f>ROUND(SUM(M22:M23),5)</f>
        <v>5469.27</v>
      </c>
      <c r="N24" s="3"/>
      <c r="O24" s="6">
        <f>ROUND(SUM(O22:O23),5)</f>
        <v>3549.46</v>
      </c>
      <c r="P24" s="3"/>
      <c r="Q24" s="6">
        <f>ROUND(SUM(G24:O24),5)</f>
        <v>24965.279999999999</v>
      </c>
    </row>
    <row r="25" spans="1:17" x14ac:dyDescent="0.25">
      <c r="A25" s="1"/>
      <c r="B25" s="1"/>
      <c r="C25" s="1" t="s">
        <v>29</v>
      </c>
      <c r="D25" s="1"/>
      <c r="E25" s="1"/>
      <c r="F25" s="1"/>
      <c r="G25" s="2">
        <f>ROUND(G21-G24,5)</f>
        <v>815872.5</v>
      </c>
      <c r="H25" s="3"/>
      <c r="I25" s="2">
        <f>ROUND(I21-I24,5)</f>
        <v>346575.86</v>
      </c>
      <c r="J25" s="3"/>
      <c r="K25" s="2">
        <f>ROUND(K21-K24,5)</f>
        <v>390777.32</v>
      </c>
      <c r="L25" s="3"/>
      <c r="M25" s="2">
        <f>ROUND(M21-M24,5)</f>
        <v>325322.28000000003</v>
      </c>
      <c r="N25" s="3"/>
      <c r="O25" s="2">
        <f>ROUND(O21-O24,5)</f>
        <v>400632.31</v>
      </c>
      <c r="P25" s="3"/>
      <c r="Q25" s="2">
        <f>ROUND(SUM(G25:O25),5)</f>
        <v>2279180.27</v>
      </c>
    </row>
    <row r="26" spans="1:17" x14ac:dyDescent="0.25">
      <c r="A26" s="1"/>
      <c r="B26" s="1"/>
      <c r="C26" s="1"/>
      <c r="D26" s="1" t="s">
        <v>30</v>
      </c>
      <c r="E26" s="1"/>
      <c r="F26" s="1"/>
      <c r="G26" s="2"/>
      <c r="H26" s="3"/>
      <c r="I26" s="2"/>
      <c r="J26" s="3"/>
      <c r="K26" s="2"/>
      <c r="L26" s="3"/>
      <c r="M26" s="2"/>
      <c r="N26" s="3"/>
      <c r="O26" s="2"/>
      <c r="P26" s="3"/>
      <c r="Q26" s="2"/>
    </row>
    <row r="27" spans="1:17" x14ac:dyDescent="0.25">
      <c r="A27" s="1"/>
      <c r="B27" s="1"/>
      <c r="C27" s="1"/>
      <c r="D27" s="1"/>
      <c r="E27" s="1" t="s">
        <v>31</v>
      </c>
      <c r="F27" s="1"/>
      <c r="G27" s="2">
        <v>1010</v>
      </c>
      <c r="H27" s="3"/>
      <c r="I27" s="2">
        <v>361.81</v>
      </c>
      <c r="J27" s="3"/>
      <c r="K27" s="2">
        <v>1388.31</v>
      </c>
      <c r="L27" s="3"/>
      <c r="M27" s="2">
        <v>2547.48</v>
      </c>
      <c r="N27" s="3"/>
      <c r="O27" s="2">
        <v>151.99</v>
      </c>
      <c r="P27" s="3"/>
      <c r="Q27" s="2">
        <f t="shared" ref="Q27:Q40" si="1">ROUND(SUM(G27:O27),5)</f>
        <v>5459.59</v>
      </c>
    </row>
    <row r="28" spans="1:17" x14ac:dyDescent="0.25">
      <c r="A28" s="1"/>
      <c r="B28" s="1"/>
      <c r="C28" s="1"/>
      <c r="D28" s="1"/>
      <c r="E28" s="1" t="s">
        <v>32</v>
      </c>
      <c r="F28" s="1"/>
      <c r="G28" s="2">
        <v>1597.69</v>
      </c>
      <c r="H28" s="3"/>
      <c r="I28" s="2">
        <v>456.49</v>
      </c>
      <c r="J28" s="3"/>
      <c r="K28" s="2">
        <v>683.02</v>
      </c>
      <c r="L28" s="3"/>
      <c r="M28" s="2">
        <v>624.20000000000005</v>
      </c>
      <c r="N28" s="3"/>
      <c r="O28" s="2">
        <v>356.54</v>
      </c>
      <c r="P28" s="3"/>
      <c r="Q28" s="2">
        <f t="shared" si="1"/>
        <v>3717.94</v>
      </c>
    </row>
    <row r="29" spans="1:17" x14ac:dyDescent="0.25">
      <c r="A29" s="1"/>
      <c r="B29" s="1"/>
      <c r="C29" s="1"/>
      <c r="D29" s="1"/>
      <c r="E29" s="1" t="s">
        <v>33</v>
      </c>
      <c r="F29" s="1"/>
      <c r="G29" s="2">
        <v>1032.67</v>
      </c>
      <c r="H29" s="3"/>
      <c r="I29" s="2">
        <v>97.28</v>
      </c>
      <c r="J29" s="3"/>
      <c r="K29" s="2">
        <v>390.67</v>
      </c>
      <c r="L29" s="3"/>
      <c r="M29" s="2">
        <v>3458.19</v>
      </c>
      <c r="N29" s="3"/>
      <c r="O29" s="2">
        <v>1064.5899999999999</v>
      </c>
      <c r="P29" s="3"/>
      <c r="Q29" s="2">
        <f t="shared" si="1"/>
        <v>6043.4</v>
      </c>
    </row>
    <row r="30" spans="1:17" x14ac:dyDescent="0.25">
      <c r="A30" s="1"/>
      <c r="B30" s="1"/>
      <c r="C30" s="1"/>
      <c r="D30" s="1"/>
      <c r="E30" s="1" t="s">
        <v>34</v>
      </c>
      <c r="F30" s="1"/>
      <c r="G30" s="2">
        <v>598.88</v>
      </c>
      <c r="H30" s="3"/>
      <c r="I30" s="2">
        <v>69.72</v>
      </c>
      <c r="J30" s="3"/>
      <c r="K30" s="2">
        <v>695.18</v>
      </c>
      <c r="L30" s="3"/>
      <c r="M30" s="2">
        <v>365.27</v>
      </c>
      <c r="N30" s="3"/>
      <c r="O30" s="2">
        <v>230</v>
      </c>
      <c r="P30" s="3"/>
      <c r="Q30" s="2">
        <f t="shared" si="1"/>
        <v>1959.05</v>
      </c>
    </row>
    <row r="31" spans="1:17" x14ac:dyDescent="0.25">
      <c r="A31" s="1"/>
      <c r="B31" s="1"/>
      <c r="C31" s="1"/>
      <c r="D31" s="1"/>
      <c r="E31" s="1" t="s">
        <v>35</v>
      </c>
      <c r="F31" s="1"/>
      <c r="G31" s="2">
        <v>138.79</v>
      </c>
      <c r="H31" s="3"/>
      <c r="I31" s="2">
        <v>1280.5</v>
      </c>
      <c r="J31" s="3"/>
      <c r="K31" s="2">
        <v>168.97</v>
      </c>
      <c r="L31" s="3"/>
      <c r="M31" s="2">
        <v>4199</v>
      </c>
      <c r="N31" s="3"/>
      <c r="O31" s="2">
        <v>3158.8</v>
      </c>
      <c r="P31" s="3"/>
      <c r="Q31" s="2">
        <f t="shared" si="1"/>
        <v>8946.06</v>
      </c>
    </row>
    <row r="32" spans="1:17" x14ac:dyDescent="0.25">
      <c r="A32" s="1"/>
      <c r="B32" s="1"/>
      <c r="C32" s="1"/>
      <c r="D32" s="1"/>
      <c r="E32" s="1" t="s">
        <v>36</v>
      </c>
      <c r="F32" s="1"/>
      <c r="G32" s="2">
        <v>0</v>
      </c>
      <c r="H32" s="3"/>
      <c r="I32" s="2">
        <v>1500</v>
      </c>
      <c r="J32" s="3"/>
      <c r="K32" s="2">
        <v>355.69</v>
      </c>
      <c r="L32" s="3"/>
      <c r="M32" s="2">
        <v>0</v>
      </c>
      <c r="N32" s="3"/>
      <c r="O32" s="2">
        <v>0</v>
      </c>
      <c r="P32" s="3"/>
      <c r="Q32" s="2">
        <f t="shared" si="1"/>
        <v>1855.69</v>
      </c>
    </row>
    <row r="33" spans="1:17" x14ac:dyDescent="0.25">
      <c r="A33" s="1"/>
      <c r="B33" s="1"/>
      <c r="C33" s="1"/>
      <c r="D33" s="1"/>
      <c r="E33" s="1" t="s">
        <v>37</v>
      </c>
      <c r="F33" s="1"/>
      <c r="G33" s="2">
        <v>26031.42</v>
      </c>
      <c r="H33" s="3"/>
      <c r="I33" s="2">
        <v>26031.42</v>
      </c>
      <c r="J33" s="3"/>
      <c r="K33" s="2">
        <v>26031.42</v>
      </c>
      <c r="L33" s="3"/>
      <c r="M33" s="2">
        <v>26031.42</v>
      </c>
      <c r="N33" s="3"/>
      <c r="O33" s="2">
        <v>25274.53</v>
      </c>
      <c r="P33" s="3"/>
      <c r="Q33" s="2">
        <f t="shared" si="1"/>
        <v>129400.21</v>
      </c>
    </row>
    <row r="34" spans="1:17" x14ac:dyDescent="0.25">
      <c r="A34" s="1"/>
      <c r="B34" s="1"/>
      <c r="C34" s="1"/>
      <c r="D34" s="1"/>
      <c r="E34" s="1" t="s">
        <v>38</v>
      </c>
      <c r="F34" s="1"/>
      <c r="G34" s="2">
        <v>0</v>
      </c>
      <c r="H34" s="3"/>
      <c r="I34" s="2">
        <v>0</v>
      </c>
      <c r="J34" s="3"/>
      <c r="K34" s="2">
        <v>580.89</v>
      </c>
      <c r="L34" s="3"/>
      <c r="M34" s="2">
        <v>492</v>
      </c>
      <c r="N34" s="3"/>
      <c r="O34" s="2">
        <v>617</v>
      </c>
      <c r="P34" s="3"/>
      <c r="Q34" s="2">
        <f t="shared" si="1"/>
        <v>1689.89</v>
      </c>
    </row>
    <row r="35" spans="1:17" x14ac:dyDescent="0.25">
      <c r="A35" s="1"/>
      <c r="B35" s="1"/>
      <c r="C35" s="1"/>
      <c r="D35" s="1"/>
      <c r="E35" s="1" t="s">
        <v>39</v>
      </c>
      <c r="F35" s="1"/>
      <c r="G35" s="2">
        <v>0</v>
      </c>
      <c r="H35" s="3"/>
      <c r="I35" s="2">
        <v>0</v>
      </c>
      <c r="J35" s="3"/>
      <c r="K35" s="2">
        <v>500</v>
      </c>
      <c r="L35" s="3"/>
      <c r="M35" s="2">
        <v>0</v>
      </c>
      <c r="N35" s="3"/>
      <c r="O35" s="2">
        <v>3506</v>
      </c>
      <c r="P35" s="3"/>
      <c r="Q35" s="2">
        <f t="shared" si="1"/>
        <v>4006</v>
      </c>
    </row>
    <row r="36" spans="1:17" x14ac:dyDescent="0.25">
      <c r="A36" s="1"/>
      <c r="B36" s="1"/>
      <c r="C36" s="1"/>
      <c r="D36" s="1"/>
      <c r="E36" s="1" t="s">
        <v>40</v>
      </c>
      <c r="F36" s="1"/>
      <c r="G36" s="2">
        <v>604.79999999999995</v>
      </c>
      <c r="H36" s="3"/>
      <c r="I36" s="2">
        <v>3218.4</v>
      </c>
      <c r="J36" s="3"/>
      <c r="K36" s="2">
        <v>2596.5</v>
      </c>
      <c r="L36" s="3"/>
      <c r="M36" s="2">
        <v>2249.8000000000002</v>
      </c>
      <c r="N36" s="3"/>
      <c r="O36" s="2">
        <v>1870.9</v>
      </c>
      <c r="P36" s="3"/>
      <c r="Q36" s="2">
        <f t="shared" si="1"/>
        <v>10540.4</v>
      </c>
    </row>
    <row r="37" spans="1:17" x14ac:dyDescent="0.25">
      <c r="A37" s="1"/>
      <c r="B37" s="1"/>
      <c r="C37" s="1"/>
      <c r="D37" s="1"/>
      <c r="E37" s="1" t="s">
        <v>41</v>
      </c>
      <c r="F37" s="1"/>
      <c r="G37" s="2">
        <v>737.18</v>
      </c>
      <c r="H37" s="3"/>
      <c r="I37" s="2">
        <v>3764.11</v>
      </c>
      <c r="J37" s="3"/>
      <c r="K37" s="2">
        <v>10277.77</v>
      </c>
      <c r="L37" s="3"/>
      <c r="M37" s="2">
        <v>3044.96</v>
      </c>
      <c r="N37" s="3"/>
      <c r="O37" s="2">
        <v>3639.55</v>
      </c>
      <c r="P37" s="3"/>
      <c r="Q37" s="2">
        <f t="shared" si="1"/>
        <v>21463.57</v>
      </c>
    </row>
    <row r="38" spans="1:17" x14ac:dyDescent="0.25">
      <c r="A38" s="1"/>
      <c r="B38" s="1"/>
      <c r="C38" s="1"/>
      <c r="D38" s="1"/>
      <c r="E38" s="1" t="s">
        <v>42</v>
      </c>
      <c r="F38" s="1"/>
      <c r="G38" s="2">
        <v>345</v>
      </c>
      <c r="H38" s="3"/>
      <c r="I38" s="2">
        <v>520</v>
      </c>
      <c r="J38" s="3"/>
      <c r="K38" s="2">
        <v>279.08</v>
      </c>
      <c r="L38" s="3"/>
      <c r="M38" s="2">
        <v>239.4</v>
      </c>
      <c r="N38" s="3"/>
      <c r="O38" s="2">
        <v>523.12</v>
      </c>
      <c r="P38" s="3"/>
      <c r="Q38" s="2">
        <f t="shared" si="1"/>
        <v>1906.6</v>
      </c>
    </row>
    <row r="39" spans="1:17" x14ac:dyDescent="0.25">
      <c r="A39" s="1"/>
      <c r="B39" s="1"/>
      <c r="C39" s="1"/>
      <c r="D39" s="1"/>
      <c r="E39" s="1" t="s">
        <v>43</v>
      </c>
      <c r="F39" s="1"/>
      <c r="G39" s="2">
        <v>0</v>
      </c>
      <c r="H39" s="3"/>
      <c r="I39" s="2">
        <v>0</v>
      </c>
      <c r="J39" s="3"/>
      <c r="K39" s="2">
        <v>0</v>
      </c>
      <c r="L39" s="3"/>
      <c r="M39" s="2">
        <v>1335</v>
      </c>
      <c r="N39" s="3"/>
      <c r="O39" s="2">
        <v>0</v>
      </c>
      <c r="P39" s="3"/>
      <c r="Q39" s="2">
        <f t="shared" si="1"/>
        <v>1335</v>
      </c>
    </row>
    <row r="40" spans="1:17" x14ac:dyDescent="0.25">
      <c r="A40" s="1"/>
      <c r="B40" s="1"/>
      <c r="C40" s="1"/>
      <c r="D40" s="1"/>
      <c r="E40" s="1" t="s">
        <v>44</v>
      </c>
      <c r="F40" s="1"/>
      <c r="G40" s="2">
        <v>0</v>
      </c>
      <c r="H40" s="3"/>
      <c r="I40" s="2">
        <v>4173.04</v>
      </c>
      <c r="J40" s="3"/>
      <c r="K40" s="2">
        <v>18856</v>
      </c>
      <c r="L40" s="3"/>
      <c r="M40" s="2">
        <v>22560.67</v>
      </c>
      <c r="N40" s="3"/>
      <c r="O40" s="2">
        <v>6748</v>
      </c>
      <c r="P40" s="3"/>
      <c r="Q40" s="2">
        <f t="shared" si="1"/>
        <v>52337.71</v>
      </c>
    </row>
    <row r="41" spans="1:17" x14ac:dyDescent="0.25">
      <c r="A41" s="1"/>
      <c r="B41" s="1"/>
      <c r="C41" s="1"/>
      <c r="D41" s="1"/>
      <c r="E41" s="1" t="s">
        <v>45</v>
      </c>
      <c r="F41" s="1"/>
      <c r="G41" s="2"/>
      <c r="H41" s="3"/>
      <c r="I41" s="2"/>
      <c r="J41" s="3"/>
      <c r="K41" s="2"/>
      <c r="L41" s="3"/>
      <c r="M41" s="2"/>
      <c r="N41" s="3"/>
      <c r="O41" s="2"/>
      <c r="P41" s="3"/>
      <c r="Q41" s="2"/>
    </row>
    <row r="42" spans="1:17" x14ac:dyDescent="0.25">
      <c r="A42" s="1"/>
      <c r="B42" s="1"/>
      <c r="C42" s="1"/>
      <c r="D42" s="1"/>
      <c r="E42" s="1"/>
      <c r="F42" s="1" t="s">
        <v>46</v>
      </c>
      <c r="G42" s="2">
        <v>2536.31</v>
      </c>
      <c r="H42" s="3"/>
      <c r="I42" s="2">
        <v>2536.31</v>
      </c>
      <c r="J42" s="3"/>
      <c r="K42" s="2">
        <v>2536.31</v>
      </c>
      <c r="L42" s="3"/>
      <c r="M42" s="2">
        <v>2536.31</v>
      </c>
      <c r="N42" s="3"/>
      <c r="O42" s="2">
        <v>2536.31</v>
      </c>
      <c r="P42" s="3"/>
      <c r="Q42" s="2">
        <f t="shared" ref="Q42:Q52" si="2">ROUND(SUM(G42:O42),5)</f>
        <v>12681.55</v>
      </c>
    </row>
    <row r="43" spans="1:17" x14ac:dyDescent="0.25">
      <c r="A43" s="1"/>
      <c r="B43" s="1"/>
      <c r="C43" s="1"/>
      <c r="D43" s="1"/>
      <c r="E43" s="1"/>
      <c r="F43" s="1" t="s">
        <v>47</v>
      </c>
      <c r="G43" s="2">
        <v>150.08000000000001</v>
      </c>
      <c r="H43" s="3"/>
      <c r="I43" s="2">
        <v>253.28</v>
      </c>
      <c r="J43" s="3"/>
      <c r="K43" s="2">
        <v>326.55</v>
      </c>
      <c r="L43" s="3"/>
      <c r="M43" s="2">
        <v>469.97</v>
      </c>
      <c r="N43" s="3"/>
      <c r="O43" s="2">
        <v>271.13</v>
      </c>
      <c r="P43" s="3"/>
      <c r="Q43" s="2">
        <f t="shared" si="2"/>
        <v>1471.01</v>
      </c>
    </row>
    <row r="44" spans="1:17" x14ac:dyDescent="0.25">
      <c r="A44" s="1"/>
      <c r="B44" s="1"/>
      <c r="C44" s="1"/>
      <c r="D44" s="1"/>
      <c r="E44" s="1"/>
      <c r="F44" s="1" t="s">
        <v>48</v>
      </c>
      <c r="G44" s="2">
        <v>11183.57</v>
      </c>
      <c r="H44" s="3"/>
      <c r="I44" s="2">
        <v>16602.22</v>
      </c>
      <c r="J44" s="3"/>
      <c r="K44" s="2">
        <v>12080.47</v>
      </c>
      <c r="L44" s="3"/>
      <c r="M44" s="2">
        <v>17925.91</v>
      </c>
      <c r="N44" s="3"/>
      <c r="O44" s="2">
        <v>13390.58</v>
      </c>
      <c r="P44" s="3"/>
      <c r="Q44" s="2">
        <f t="shared" si="2"/>
        <v>71182.75</v>
      </c>
    </row>
    <row r="45" spans="1:17" ht="15.75" thickBot="1" x14ac:dyDescent="0.3">
      <c r="A45" s="1"/>
      <c r="B45" s="1"/>
      <c r="C45" s="1"/>
      <c r="D45" s="1"/>
      <c r="E45" s="1"/>
      <c r="F45" s="1" t="s">
        <v>49</v>
      </c>
      <c r="G45" s="4">
        <v>1828.83</v>
      </c>
      <c r="H45" s="3"/>
      <c r="I45" s="4">
        <v>1828.83</v>
      </c>
      <c r="J45" s="3"/>
      <c r="K45" s="4">
        <v>1828.83</v>
      </c>
      <c r="L45" s="3"/>
      <c r="M45" s="4">
        <v>1828.83</v>
      </c>
      <c r="N45" s="3"/>
      <c r="O45" s="4">
        <v>1828.83</v>
      </c>
      <c r="P45" s="3"/>
      <c r="Q45" s="4">
        <f t="shared" si="2"/>
        <v>9144.15</v>
      </c>
    </row>
    <row r="46" spans="1:17" x14ac:dyDescent="0.25">
      <c r="A46" s="1"/>
      <c r="B46" s="1"/>
      <c r="C46" s="1"/>
      <c r="D46" s="1"/>
      <c r="E46" s="1" t="s">
        <v>50</v>
      </c>
      <c r="F46" s="1"/>
      <c r="G46" s="2">
        <f>ROUND(SUM(G41:G45),5)</f>
        <v>15698.79</v>
      </c>
      <c r="H46" s="3"/>
      <c r="I46" s="2">
        <f>ROUND(SUM(I41:I45),5)</f>
        <v>21220.639999999999</v>
      </c>
      <c r="J46" s="3"/>
      <c r="K46" s="2">
        <f>ROUND(SUM(K41:K45),5)</f>
        <v>16772.16</v>
      </c>
      <c r="L46" s="3"/>
      <c r="M46" s="2">
        <f>ROUND(SUM(M41:M45),5)</f>
        <v>22761.02</v>
      </c>
      <c r="N46" s="3"/>
      <c r="O46" s="2">
        <f>ROUND(SUM(O41:O45),5)</f>
        <v>18026.849999999999</v>
      </c>
      <c r="P46" s="3"/>
      <c r="Q46" s="2">
        <f t="shared" si="2"/>
        <v>94479.46</v>
      </c>
    </row>
    <row r="47" spans="1:17" x14ac:dyDescent="0.25">
      <c r="A47" s="1"/>
      <c r="B47" s="1"/>
      <c r="C47" s="1"/>
      <c r="D47" s="1"/>
      <c r="E47" s="1" t="s">
        <v>51</v>
      </c>
      <c r="F47" s="1"/>
      <c r="G47" s="2">
        <v>0</v>
      </c>
      <c r="H47" s="3"/>
      <c r="I47" s="2">
        <v>0</v>
      </c>
      <c r="J47" s="3"/>
      <c r="K47" s="2">
        <v>122.65</v>
      </c>
      <c r="L47" s="3"/>
      <c r="M47" s="2">
        <v>0</v>
      </c>
      <c r="N47" s="3"/>
      <c r="O47" s="2">
        <v>0</v>
      </c>
      <c r="P47" s="3"/>
      <c r="Q47" s="2">
        <f t="shared" si="2"/>
        <v>122.65</v>
      </c>
    </row>
    <row r="48" spans="1:17" x14ac:dyDescent="0.25">
      <c r="A48" s="1"/>
      <c r="B48" s="1"/>
      <c r="C48" s="1"/>
      <c r="D48" s="1"/>
      <c r="E48" s="1" t="s">
        <v>52</v>
      </c>
      <c r="F48" s="1"/>
      <c r="G48" s="2">
        <v>4190</v>
      </c>
      <c r="H48" s="3"/>
      <c r="I48" s="2">
        <v>9481.85</v>
      </c>
      <c r="J48" s="3"/>
      <c r="K48" s="2">
        <v>7151</v>
      </c>
      <c r="L48" s="3"/>
      <c r="M48" s="2">
        <v>7597</v>
      </c>
      <c r="N48" s="3"/>
      <c r="O48" s="2">
        <v>7628</v>
      </c>
      <c r="P48" s="3"/>
      <c r="Q48" s="2">
        <f t="shared" si="2"/>
        <v>36047.85</v>
      </c>
    </row>
    <row r="49" spans="1:17" x14ac:dyDescent="0.25">
      <c r="A49" s="1"/>
      <c r="B49" s="1"/>
      <c r="C49" s="1"/>
      <c r="D49" s="1"/>
      <c r="E49" s="1" t="s">
        <v>53</v>
      </c>
      <c r="F49" s="1"/>
      <c r="G49" s="2">
        <v>0</v>
      </c>
      <c r="H49" s="3"/>
      <c r="I49" s="2">
        <v>1210.3399999999999</v>
      </c>
      <c r="J49" s="3"/>
      <c r="K49" s="2">
        <v>0</v>
      </c>
      <c r="L49" s="3"/>
      <c r="M49" s="2">
        <v>1001.8</v>
      </c>
      <c r="N49" s="3"/>
      <c r="O49" s="2">
        <v>3565.11</v>
      </c>
      <c r="P49" s="3"/>
      <c r="Q49" s="2">
        <f t="shared" si="2"/>
        <v>5777.25</v>
      </c>
    </row>
    <row r="50" spans="1:17" x14ac:dyDescent="0.25">
      <c r="A50" s="1"/>
      <c r="B50" s="1"/>
      <c r="C50" s="1"/>
      <c r="D50" s="1"/>
      <c r="E50" s="1" t="s">
        <v>54</v>
      </c>
      <c r="F50" s="1"/>
      <c r="G50" s="2">
        <v>115</v>
      </c>
      <c r="H50" s="3"/>
      <c r="I50" s="2">
        <v>184.58</v>
      </c>
      <c r="J50" s="3"/>
      <c r="K50" s="2">
        <v>205.92</v>
      </c>
      <c r="L50" s="3"/>
      <c r="M50" s="2">
        <v>1250</v>
      </c>
      <c r="N50" s="3"/>
      <c r="O50" s="2">
        <v>1100</v>
      </c>
      <c r="P50" s="3"/>
      <c r="Q50" s="2">
        <f t="shared" si="2"/>
        <v>2855.5</v>
      </c>
    </row>
    <row r="51" spans="1:17" x14ac:dyDescent="0.25">
      <c r="A51" s="1"/>
      <c r="B51" s="1"/>
      <c r="C51" s="1"/>
      <c r="D51" s="1"/>
      <c r="E51" s="1" t="s">
        <v>55</v>
      </c>
      <c r="F51" s="1"/>
      <c r="G51" s="2">
        <v>19973.7</v>
      </c>
      <c r="H51" s="3"/>
      <c r="I51" s="2">
        <v>0</v>
      </c>
      <c r="J51" s="3"/>
      <c r="K51" s="2">
        <v>0</v>
      </c>
      <c r="L51" s="3"/>
      <c r="M51" s="2">
        <v>0</v>
      </c>
      <c r="N51" s="3"/>
      <c r="O51" s="2">
        <v>0</v>
      </c>
      <c r="P51" s="3"/>
      <c r="Q51" s="2">
        <f t="shared" si="2"/>
        <v>19973.7</v>
      </c>
    </row>
    <row r="52" spans="1:17" x14ac:dyDescent="0.25">
      <c r="A52" s="1"/>
      <c r="B52" s="1"/>
      <c r="C52" s="1"/>
      <c r="D52" s="1"/>
      <c r="E52" s="1" t="s">
        <v>56</v>
      </c>
      <c r="F52" s="1"/>
      <c r="G52" s="2">
        <v>11850</v>
      </c>
      <c r="H52" s="3"/>
      <c r="I52" s="2">
        <v>3000</v>
      </c>
      <c r="J52" s="3"/>
      <c r="K52" s="2">
        <v>3400</v>
      </c>
      <c r="L52" s="3"/>
      <c r="M52" s="2">
        <v>22683.88</v>
      </c>
      <c r="N52" s="3"/>
      <c r="O52" s="2">
        <v>12450.95</v>
      </c>
      <c r="P52" s="3"/>
      <c r="Q52" s="2">
        <f t="shared" si="2"/>
        <v>53384.83</v>
      </c>
    </row>
    <row r="53" spans="1:17" x14ac:dyDescent="0.25">
      <c r="A53" s="1"/>
      <c r="B53" s="1"/>
      <c r="C53" s="1"/>
      <c r="D53" s="1"/>
      <c r="E53" s="1" t="s">
        <v>57</v>
      </c>
      <c r="F53" s="1"/>
      <c r="G53" s="2"/>
      <c r="H53" s="3"/>
      <c r="I53" s="2"/>
      <c r="J53" s="3"/>
      <c r="K53" s="2"/>
      <c r="L53" s="3"/>
      <c r="M53" s="2"/>
      <c r="N53" s="3"/>
      <c r="O53" s="2"/>
      <c r="P53" s="3"/>
      <c r="Q53" s="2"/>
    </row>
    <row r="54" spans="1:17" x14ac:dyDescent="0.25">
      <c r="A54" s="1"/>
      <c r="B54" s="1"/>
      <c r="C54" s="1"/>
      <c r="D54" s="1"/>
      <c r="E54" s="1"/>
      <c r="F54" s="1" t="s">
        <v>58</v>
      </c>
      <c r="G54" s="2">
        <v>66582.47</v>
      </c>
      <c r="H54" s="3"/>
      <c r="I54" s="2">
        <v>132150.35999999999</v>
      </c>
      <c r="J54" s="3"/>
      <c r="K54" s="2">
        <v>192980.1</v>
      </c>
      <c r="L54" s="3"/>
      <c r="M54" s="2">
        <v>127275.67</v>
      </c>
      <c r="N54" s="3"/>
      <c r="O54" s="2">
        <v>129829.92</v>
      </c>
      <c r="P54" s="3"/>
      <c r="Q54" s="2">
        <f t="shared" ref="Q54:Q77" si="3">ROUND(SUM(G54:O54),5)</f>
        <v>648818.52</v>
      </c>
    </row>
    <row r="55" spans="1:17" x14ac:dyDescent="0.25">
      <c r="A55" s="1"/>
      <c r="B55" s="1"/>
      <c r="C55" s="1"/>
      <c r="D55" s="1"/>
      <c r="E55" s="1"/>
      <c r="F55" s="1" t="s">
        <v>59</v>
      </c>
      <c r="G55" s="2">
        <v>2760.01</v>
      </c>
      <c r="H55" s="3"/>
      <c r="I55" s="2">
        <v>5520.02</v>
      </c>
      <c r="J55" s="3"/>
      <c r="K55" s="2">
        <v>8280.0300000000007</v>
      </c>
      <c r="L55" s="3"/>
      <c r="M55" s="2">
        <v>5520.02</v>
      </c>
      <c r="N55" s="3"/>
      <c r="O55" s="2">
        <v>5520.02</v>
      </c>
      <c r="P55" s="3"/>
      <c r="Q55" s="2">
        <f t="shared" si="3"/>
        <v>27600.1</v>
      </c>
    </row>
    <row r="56" spans="1:17" x14ac:dyDescent="0.25">
      <c r="A56" s="1"/>
      <c r="B56" s="1"/>
      <c r="C56" s="1"/>
      <c r="D56" s="1"/>
      <c r="E56" s="1"/>
      <c r="F56" s="1" t="s">
        <v>60</v>
      </c>
      <c r="G56" s="2">
        <v>6158.91</v>
      </c>
      <c r="H56" s="3"/>
      <c r="I56" s="2">
        <v>12215.46</v>
      </c>
      <c r="J56" s="3"/>
      <c r="K56" s="2">
        <v>16323.72</v>
      </c>
      <c r="L56" s="3"/>
      <c r="M56" s="2">
        <v>9846.31</v>
      </c>
      <c r="N56" s="3"/>
      <c r="O56" s="2">
        <v>9936.1299999999992</v>
      </c>
      <c r="P56" s="3"/>
      <c r="Q56" s="2">
        <f t="shared" si="3"/>
        <v>54480.53</v>
      </c>
    </row>
    <row r="57" spans="1:17" ht="15.75" thickBot="1" x14ac:dyDescent="0.3">
      <c r="A57" s="1"/>
      <c r="B57" s="1"/>
      <c r="C57" s="1"/>
      <c r="D57" s="1"/>
      <c r="E57" s="1"/>
      <c r="F57" s="1" t="s">
        <v>61</v>
      </c>
      <c r="G57" s="4">
        <v>2706.55</v>
      </c>
      <c r="H57" s="3"/>
      <c r="I57" s="4">
        <v>3481.93</v>
      </c>
      <c r="J57" s="3"/>
      <c r="K57" s="4">
        <v>1051.4000000000001</v>
      </c>
      <c r="L57" s="3"/>
      <c r="M57" s="4">
        <v>2414.1</v>
      </c>
      <c r="N57" s="3"/>
      <c r="O57" s="4">
        <v>2389.9699999999998</v>
      </c>
      <c r="P57" s="3"/>
      <c r="Q57" s="4">
        <f t="shared" si="3"/>
        <v>12043.95</v>
      </c>
    </row>
    <row r="58" spans="1:17" x14ac:dyDescent="0.25">
      <c r="A58" s="1"/>
      <c r="B58" s="1"/>
      <c r="C58" s="1"/>
      <c r="D58" s="1"/>
      <c r="E58" s="1" t="s">
        <v>62</v>
      </c>
      <c r="F58" s="1"/>
      <c r="G58" s="2">
        <f>ROUND(SUM(G53:G57),5)</f>
        <v>78207.94</v>
      </c>
      <c r="H58" s="3"/>
      <c r="I58" s="2">
        <f>ROUND(SUM(I53:I57),5)</f>
        <v>153367.76999999999</v>
      </c>
      <c r="J58" s="3"/>
      <c r="K58" s="2">
        <f>ROUND(SUM(K53:K57),5)</f>
        <v>218635.25</v>
      </c>
      <c r="L58" s="3"/>
      <c r="M58" s="2">
        <f>ROUND(SUM(M53:M57),5)</f>
        <v>145056.1</v>
      </c>
      <c r="N58" s="3"/>
      <c r="O58" s="2">
        <f>ROUND(SUM(O53:O57),5)</f>
        <v>147676.04</v>
      </c>
      <c r="P58" s="3"/>
      <c r="Q58" s="2">
        <f t="shared" si="3"/>
        <v>742943.1</v>
      </c>
    </row>
    <row r="59" spans="1:17" x14ac:dyDescent="0.25">
      <c r="A59" s="1"/>
      <c r="B59" s="1"/>
      <c r="C59" s="1"/>
      <c r="D59" s="1"/>
      <c r="E59" s="1" t="s">
        <v>63</v>
      </c>
      <c r="F59" s="1"/>
      <c r="G59" s="2">
        <v>0</v>
      </c>
      <c r="H59" s="3"/>
      <c r="I59" s="2">
        <v>30.77</v>
      </c>
      <c r="J59" s="3"/>
      <c r="K59" s="2">
        <v>0</v>
      </c>
      <c r="L59" s="3"/>
      <c r="M59" s="2">
        <v>8.9499999999999993</v>
      </c>
      <c r="N59" s="3"/>
      <c r="O59" s="2">
        <v>3.82</v>
      </c>
      <c r="P59" s="3"/>
      <c r="Q59" s="2">
        <f t="shared" si="3"/>
        <v>43.54</v>
      </c>
    </row>
    <row r="60" spans="1:17" x14ac:dyDescent="0.25">
      <c r="A60" s="1"/>
      <c r="B60" s="1"/>
      <c r="C60" s="1"/>
      <c r="D60" s="1"/>
      <c r="E60" s="1" t="s">
        <v>64</v>
      </c>
      <c r="F60" s="1"/>
      <c r="G60" s="2">
        <v>33000</v>
      </c>
      <c r="H60" s="3"/>
      <c r="I60" s="2">
        <v>33000</v>
      </c>
      <c r="J60" s="3"/>
      <c r="K60" s="2">
        <v>33000</v>
      </c>
      <c r="L60" s="3"/>
      <c r="M60" s="2">
        <v>33000</v>
      </c>
      <c r="N60" s="3"/>
      <c r="O60" s="2">
        <v>33000</v>
      </c>
      <c r="P60" s="3"/>
      <c r="Q60" s="2">
        <f t="shared" si="3"/>
        <v>165000</v>
      </c>
    </row>
    <row r="61" spans="1:17" x14ac:dyDescent="0.25">
      <c r="A61" s="1"/>
      <c r="B61" s="1"/>
      <c r="C61" s="1"/>
      <c r="D61" s="1"/>
      <c r="E61" s="1" t="s">
        <v>65</v>
      </c>
      <c r="F61" s="1"/>
      <c r="G61" s="2">
        <v>0</v>
      </c>
      <c r="H61" s="3"/>
      <c r="I61" s="2">
        <v>450</v>
      </c>
      <c r="J61" s="3"/>
      <c r="K61" s="2">
        <v>900</v>
      </c>
      <c r="L61" s="3"/>
      <c r="M61" s="2">
        <v>0</v>
      </c>
      <c r="N61" s="3"/>
      <c r="O61" s="2">
        <v>900</v>
      </c>
      <c r="P61" s="3"/>
      <c r="Q61" s="2">
        <f t="shared" si="3"/>
        <v>2250</v>
      </c>
    </row>
    <row r="62" spans="1:17" x14ac:dyDescent="0.25">
      <c r="A62" s="1"/>
      <c r="B62" s="1"/>
      <c r="C62" s="1"/>
      <c r="D62" s="1"/>
      <c r="E62" s="1" t="s">
        <v>66</v>
      </c>
      <c r="F62" s="1"/>
      <c r="G62" s="2">
        <v>5124.71</v>
      </c>
      <c r="H62" s="3"/>
      <c r="I62" s="2">
        <v>4824.47</v>
      </c>
      <c r="J62" s="3"/>
      <c r="K62" s="2">
        <v>5276.94</v>
      </c>
      <c r="L62" s="3"/>
      <c r="M62" s="2">
        <v>4559.6899999999996</v>
      </c>
      <c r="N62" s="3"/>
      <c r="O62" s="2">
        <v>4866.29</v>
      </c>
      <c r="P62" s="3"/>
      <c r="Q62" s="2">
        <f t="shared" si="3"/>
        <v>24652.1</v>
      </c>
    </row>
    <row r="63" spans="1:17" x14ac:dyDescent="0.25">
      <c r="A63" s="1"/>
      <c r="B63" s="1"/>
      <c r="C63" s="1"/>
      <c r="D63" s="1"/>
      <c r="E63" s="1" t="s">
        <v>67</v>
      </c>
      <c r="F63" s="1"/>
      <c r="G63" s="2">
        <v>9764.36</v>
      </c>
      <c r="H63" s="3"/>
      <c r="I63" s="2">
        <v>3643.68</v>
      </c>
      <c r="J63" s="3"/>
      <c r="K63" s="2">
        <v>1450</v>
      </c>
      <c r="L63" s="3"/>
      <c r="M63" s="2">
        <v>7989.99</v>
      </c>
      <c r="N63" s="3"/>
      <c r="O63" s="2">
        <v>19638.7</v>
      </c>
      <c r="P63" s="3"/>
      <c r="Q63" s="2">
        <f t="shared" si="3"/>
        <v>42486.73</v>
      </c>
    </row>
    <row r="64" spans="1:17" x14ac:dyDescent="0.25">
      <c r="A64" s="1"/>
      <c r="B64" s="1"/>
      <c r="C64" s="1"/>
      <c r="D64" s="1"/>
      <c r="E64" s="1" t="s">
        <v>68</v>
      </c>
      <c r="F64" s="1"/>
      <c r="G64" s="2">
        <v>0</v>
      </c>
      <c r="H64" s="3"/>
      <c r="I64" s="2">
        <v>77480</v>
      </c>
      <c r="J64" s="3"/>
      <c r="K64" s="2">
        <v>0</v>
      </c>
      <c r="L64" s="3"/>
      <c r="M64" s="2">
        <v>0</v>
      </c>
      <c r="N64" s="3"/>
      <c r="O64" s="2">
        <v>0</v>
      </c>
      <c r="P64" s="3"/>
      <c r="Q64" s="2">
        <f t="shared" si="3"/>
        <v>77480</v>
      </c>
    </row>
    <row r="65" spans="1:17" x14ac:dyDescent="0.25">
      <c r="A65" s="1"/>
      <c r="B65" s="1"/>
      <c r="C65" s="1"/>
      <c r="D65" s="1"/>
      <c r="E65" s="1" t="s">
        <v>69</v>
      </c>
      <c r="F65" s="1"/>
      <c r="G65" s="2">
        <v>1251.25</v>
      </c>
      <c r="H65" s="3"/>
      <c r="I65" s="2">
        <v>1787.5</v>
      </c>
      <c r="J65" s="3"/>
      <c r="K65" s="2">
        <v>1512.5</v>
      </c>
      <c r="L65" s="3"/>
      <c r="M65" s="2">
        <v>2750</v>
      </c>
      <c r="N65" s="3"/>
      <c r="O65" s="2">
        <v>1925</v>
      </c>
      <c r="P65" s="3"/>
      <c r="Q65" s="2">
        <f t="shared" si="3"/>
        <v>9226.25</v>
      </c>
    </row>
    <row r="66" spans="1:17" x14ac:dyDescent="0.25">
      <c r="A66" s="1"/>
      <c r="B66" s="1"/>
      <c r="C66" s="1"/>
      <c r="D66" s="1"/>
      <c r="E66" s="1" t="s">
        <v>70</v>
      </c>
      <c r="F66" s="1"/>
      <c r="G66" s="2">
        <v>1000</v>
      </c>
      <c r="H66" s="3"/>
      <c r="I66" s="2">
        <v>3000</v>
      </c>
      <c r="J66" s="3"/>
      <c r="K66" s="2">
        <v>7290.78</v>
      </c>
      <c r="L66" s="3"/>
      <c r="M66" s="2">
        <v>5300</v>
      </c>
      <c r="N66" s="3"/>
      <c r="O66" s="2">
        <v>800</v>
      </c>
      <c r="P66" s="3"/>
      <c r="Q66" s="2">
        <f t="shared" si="3"/>
        <v>17390.78</v>
      </c>
    </row>
    <row r="67" spans="1:17" x14ac:dyDescent="0.25">
      <c r="A67" s="1"/>
      <c r="B67" s="1"/>
      <c r="C67" s="1"/>
      <c r="D67" s="1"/>
      <c r="E67" s="1" t="s">
        <v>71</v>
      </c>
      <c r="F67" s="1"/>
      <c r="G67" s="2">
        <v>263.79000000000002</v>
      </c>
      <c r="H67" s="3"/>
      <c r="I67" s="2">
        <v>0</v>
      </c>
      <c r="J67" s="3"/>
      <c r="K67" s="2">
        <v>0</v>
      </c>
      <c r="L67" s="3"/>
      <c r="M67" s="2">
        <v>324.56</v>
      </c>
      <c r="N67" s="3"/>
      <c r="O67" s="2">
        <v>600</v>
      </c>
      <c r="P67" s="3"/>
      <c r="Q67" s="2">
        <f t="shared" si="3"/>
        <v>1188.3499999999999</v>
      </c>
    </row>
    <row r="68" spans="1:17" x14ac:dyDescent="0.25">
      <c r="A68" s="1"/>
      <c r="B68" s="1"/>
      <c r="C68" s="1"/>
      <c r="D68" s="1"/>
      <c r="E68" s="1" t="s">
        <v>72</v>
      </c>
      <c r="F68" s="1"/>
      <c r="G68" s="2">
        <v>5406.89</v>
      </c>
      <c r="H68" s="3"/>
      <c r="I68" s="2">
        <v>8731.2199999999993</v>
      </c>
      <c r="J68" s="3"/>
      <c r="K68" s="2">
        <v>9705.9</v>
      </c>
      <c r="L68" s="3"/>
      <c r="M68" s="2">
        <v>5289.69</v>
      </c>
      <c r="N68" s="3"/>
      <c r="O68" s="2">
        <v>11126.43</v>
      </c>
      <c r="P68" s="3"/>
      <c r="Q68" s="2">
        <f t="shared" si="3"/>
        <v>40260.129999999997</v>
      </c>
    </row>
    <row r="69" spans="1:17" x14ac:dyDescent="0.25">
      <c r="A69" s="1"/>
      <c r="B69" s="1"/>
      <c r="C69" s="1"/>
      <c r="D69" s="1"/>
      <c r="E69" s="1" t="s">
        <v>73</v>
      </c>
      <c r="F69" s="1"/>
      <c r="G69" s="2">
        <v>0</v>
      </c>
      <c r="H69" s="3"/>
      <c r="I69" s="2">
        <v>1207</v>
      </c>
      <c r="J69" s="3"/>
      <c r="K69" s="2">
        <v>12729.24</v>
      </c>
      <c r="L69" s="3"/>
      <c r="M69" s="2">
        <v>426</v>
      </c>
      <c r="N69" s="3"/>
      <c r="O69" s="2">
        <v>353</v>
      </c>
      <c r="P69" s="3"/>
      <c r="Q69" s="2">
        <f t="shared" si="3"/>
        <v>14715.24</v>
      </c>
    </row>
    <row r="70" spans="1:17" x14ac:dyDescent="0.25">
      <c r="A70" s="1"/>
      <c r="B70" s="1"/>
      <c r="C70" s="1"/>
      <c r="D70" s="1"/>
      <c r="E70" s="1" t="s">
        <v>74</v>
      </c>
      <c r="F70" s="1"/>
      <c r="G70" s="2">
        <v>558.99</v>
      </c>
      <c r="H70" s="3"/>
      <c r="I70" s="2">
        <v>782.91</v>
      </c>
      <c r="J70" s="3"/>
      <c r="K70" s="2">
        <v>765.1</v>
      </c>
      <c r="L70" s="3"/>
      <c r="M70" s="2">
        <v>768.57</v>
      </c>
      <c r="N70" s="3"/>
      <c r="O70" s="2">
        <v>742.79</v>
      </c>
      <c r="P70" s="3"/>
      <c r="Q70" s="2">
        <f t="shared" si="3"/>
        <v>3618.36</v>
      </c>
    </row>
    <row r="71" spans="1:17" x14ac:dyDescent="0.25">
      <c r="A71" s="1"/>
      <c r="B71" s="1"/>
      <c r="C71" s="1"/>
      <c r="D71" s="1"/>
      <c r="E71" s="1" t="s">
        <v>75</v>
      </c>
      <c r="F71" s="1"/>
      <c r="G71" s="2">
        <v>0</v>
      </c>
      <c r="H71" s="3"/>
      <c r="I71" s="2">
        <v>681.6</v>
      </c>
      <c r="J71" s="3"/>
      <c r="K71" s="2">
        <v>0</v>
      </c>
      <c r="L71" s="3"/>
      <c r="M71" s="2">
        <v>0</v>
      </c>
      <c r="N71" s="3"/>
      <c r="O71" s="2">
        <v>0</v>
      </c>
      <c r="P71" s="3"/>
      <c r="Q71" s="2">
        <f t="shared" si="3"/>
        <v>681.6</v>
      </c>
    </row>
    <row r="72" spans="1:17" x14ac:dyDescent="0.25">
      <c r="A72" s="1"/>
      <c r="B72" s="1"/>
      <c r="C72" s="1"/>
      <c r="D72" s="1"/>
      <c r="E72" s="1" t="s">
        <v>76</v>
      </c>
      <c r="F72" s="1"/>
      <c r="G72" s="2">
        <v>543.36</v>
      </c>
      <c r="H72" s="3"/>
      <c r="I72" s="2">
        <v>539.36</v>
      </c>
      <c r="J72" s="3"/>
      <c r="K72" s="2">
        <v>539.36</v>
      </c>
      <c r="L72" s="3"/>
      <c r="M72" s="2">
        <v>539.36</v>
      </c>
      <c r="N72" s="3"/>
      <c r="O72" s="2">
        <v>539.36</v>
      </c>
      <c r="P72" s="3"/>
      <c r="Q72" s="2">
        <f t="shared" si="3"/>
        <v>2700.8</v>
      </c>
    </row>
    <row r="73" spans="1:17" x14ac:dyDescent="0.25">
      <c r="A73" s="1"/>
      <c r="B73" s="1"/>
      <c r="C73" s="1"/>
      <c r="D73" s="1"/>
      <c r="E73" s="1" t="s">
        <v>77</v>
      </c>
      <c r="F73" s="1"/>
      <c r="G73" s="2">
        <v>-20</v>
      </c>
      <c r="H73" s="3"/>
      <c r="I73" s="2">
        <v>0</v>
      </c>
      <c r="J73" s="3"/>
      <c r="K73" s="2">
        <v>1193.53</v>
      </c>
      <c r="L73" s="3"/>
      <c r="M73" s="2">
        <v>947.33</v>
      </c>
      <c r="N73" s="3"/>
      <c r="O73" s="2">
        <v>0</v>
      </c>
      <c r="P73" s="3"/>
      <c r="Q73" s="2">
        <f t="shared" si="3"/>
        <v>2120.86</v>
      </c>
    </row>
    <row r="74" spans="1:17" ht="15.75" thickBot="1" x14ac:dyDescent="0.3">
      <c r="A74" s="1"/>
      <c r="B74" s="1"/>
      <c r="C74" s="1"/>
      <c r="D74" s="1"/>
      <c r="E74" s="1" t="s">
        <v>78</v>
      </c>
      <c r="F74" s="1"/>
      <c r="G74" s="5">
        <v>4464.82</v>
      </c>
      <c r="H74" s="3"/>
      <c r="I74" s="5">
        <v>2841.34</v>
      </c>
      <c r="J74" s="3"/>
      <c r="K74" s="5">
        <v>5481.14</v>
      </c>
      <c r="L74" s="3"/>
      <c r="M74" s="5">
        <v>4342.05</v>
      </c>
      <c r="N74" s="3"/>
      <c r="O74" s="5">
        <v>3313.12</v>
      </c>
      <c r="P74" s="3"/>
      <c r="Q74" s="5">
        <f t="shared" si="3"/>
        <v>20442.47</v>
      </c>
    </row>
    <row r="75" spans="1:17" ht="15.75" thickBot="1" x14ac:dyDescent="0.3">
      <c r="A75" s="1"/>
      <c r="B75" s="1"/>
      <c r="C75" s="1"/>
      <c r="D75" s="1" t="s">
        <v>79</v>
      </c>
      <c r="E75" s="1"/>
      <c r="F75" s="1"/>
      <c r="G75" s="7">
        <f>ROUND(SUM(G26:G40)+SUM(G46:G52)+SUM(G58:G74),5)</f>
        <v>223490.03</v>
      </c>
      <c r="H75" s="3"/>
      <c r="I75" s="7">
        <f>ROUND(SUM(I26:I40)+SUM(I46:I52)+SUM(I58:I74),5)</f>
        <v>368937.8</v>
      </c>
      <c r="J75" s="3"/>
      <c r="K75" s="7">
        <f>ROUND(SUM(K26:K40)+SUM(K46:K52)+SUM(K58:K74),5)</f>
        <v>388934.97</v>
      </c>
      <c r="L75" s="3"/>
      <c r="M75" s="7">
        <f>ROUND(SUM(M26:M40)+SUM(M46:M52)+SUM(M58:M74),5)</f>
        <v>333743.38</v>
      </c>
      <c r="N75" s="3"/>
      <c r="O75" s="7">
        <f>ROUND(SUM(O26:O40)+SUM(O46:O52)+SUM(O58:O74),5)</f>
        <v>315396.47999999998</v>
      </c>
      <c r="P75" s="3"/>
      <c r="Q75" s="7">
        <f t="shared" si="3"/>
        <v>1630502.66</v>
      </c>
    </row>
    <row r="76" spans="1:17" ht="15.75" thickBot="1" x14ac:dyDescent="0.3">
      <c r="A76" s="1"/>
      <c r="B76" s="1" t="s">
        <v>80</v>
      </c>
      <c r="C76" s="1"/>
      <c r="D76" s="1"/>
      <c r="E76" s="1"/>
      <c r="F76" s="1"/>
      <c r="G76" s="7">
        <f>ROUND(G2+G25-G75,5)</f>
        <v>592382.47</v>
      </c>
      <c r="H76" s="3"/>
      <c r="I76" s="7">
        <f>ROUND(I2+I25-I75,5)</f>
        <v>-22361.94</v>
      </c>
      <c r="J76" s="3"/>
      <c r="K76" s="7">
        <f>ROUND(K2+K25-K75,5)</f>
        <v>1842.35</v>
      </c>
      <c r="L76" s="3"/>
      <c r="M76" s="7">
        <f>ROUND(M2+M25-M75,5)</f>
        <v>-8421.1</v>
      </c>
      <c r="N76" s="3"/>
      <c r="O76" s="7">
        <f>ROUND(O2+O25-O75,5)</f>
        <v>85235.83</v>
      </c>
      <c r="P76" s="3"/>
      <c r="Q76" s="7">
        <f t="shared" si="3"/>
        <v>648677.61</v>
      </c>
    </row>
    <row r="77" spans="1:17" s="9" customFormat="1" ht="12" thickBot="1" x14ac:dyDescent="0.25">
      <c r="A77" s="1" t="s">
        <v>81</v>
      </c>
      <c r="B77" s="1"/>
      <c r="C77" s="1"/>
      <c r="D77" s="1"/>
      <c r="E77" s="1"/>
      <c r="F77" s="1"/>
      <c r="G77" s="8">
        <f>G76</f>
        <v>592382.47</v>
      </c>
      <c r="H77" s="1"/>
      <c r="I77" s="8">
        <f>I76</f>
        <v>-22361.94</v>
      </c>
      <c r="J77" s="1"/>
      <c r="K77" s="8">
        <f>K76</f>
        <v>1842.35</v>
      </c>
      <c r="L77" s="1"/>
      <c r="M77" s="8">
        <f>M76</f>
        <v>-8421.1</v>
      </c>
      <c r="N77" s="1"/>
      <c r="O77" s="8">
        <f>O76</f>
        <v>85235.83</v>
      </c>
      <c r="P77" s="1"/>
      <c r="Q77" s="8">
        <f t="shared" si="3"/>
        <v>648677.61</v>
      </c>
    </row>
    <row r="78" spans="1:17" ht="15.75" thickTop="1" x14ac:dyDescent="0.25"/>
  </sheetData>
  <pageMargins left="0.7" right="0.7" top="0.75" bottom="0.75" header="0.1" footer="0.3"/>
  <pageSetup orientation="portrait" r:id="rId1"/>
  <headerFooter>
    <oddHeader>&amp;L&amp;"Arial,Bold"&amp;8 10:37 AM
&amp;"Arial,Bold"&amp;8 06/09/22
&amp;"Arial,Bold"&amp;8 Accrual Basis&amp;C&amp;"Arial,Bold"&amp;12 Great Commission Church International
&amp;"Arial,Bold"&amp;14 Statement of Financial Income and Expense
&amp;"Arial,Bold"&amp;10 January through May 2022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Judy-CPA-PC</dc:creator>
  <cp:lastModifiedBy>Roy Jou</cp:lastModifiedBy>
  <dcterms:created xsi:type="dcterms:W3CDTF">2022-06-09T17:37:05Z</dcterms:created>
  <dcterms:modified xsi:type="dcterms:W3CDTF">2022-06-11T00:17:49Z</dcterms:modified>
</cp:coreProperties>
</file>