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5528369b34832/Church Financial/Financial Statements/"/>
    </mc:Choice>
  </mc:AlternateContent>
  <xr:revisionPtr revIDLastSave="0" documentId="8_{D053336B-7495-4C65-9B7D-15A987D41694}" xr6:coauthVersionLast="47" xr6:coauthVersionMax="47" xr10:uidLastSave="{00000000-0000-0000-0000-000000000000}"/>
  <bookViews>
    <workbookView xWindow="-110" yWindow="-110" windowWidth="19420" windowHeight="10420" xr2:uid="{AA345552-5A81-4FF6-B4C3-5D571CB6EAE9}"/>
  </bookViews>
  <sheets>
    <sheet name="收入支出表" sheetId="3" r:id="rId1"/>
    <sheet name="資產負債表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收入支出表!$A:$F,收入支出表!$1:$1</definedName>
    <definedName name="_xlnm.Print_Titles" localSheetId="1">資產負債表!$A:$E,資產負債表!$1:$1</definedName>
    <definedName name="QB_COLUMN_29" localSheetId="1" hidden="1">資產負債表!$F$1</definedName>
    <definedName name="QB_COLUMN_2921" localSheetId="0" hidden="1">收入支出表!$G$1</definedName>
    <definedName name="QB_COLUMN_2922" localSheetId="0" hidden="1">收入支出表!$I$1</definedName>
    <definedName name="QB_COLUMN_2930" localSheetId="0" hidden="1">收入支出表!$K$1</definedName>
    <definedName name="QB_DATA_0" localSheetId="0" hidden="1">收入支出表!$4:$4,收入支出表!$5:$5,收入支出表!$7:$7,收入支出表!$8:$8,收入支出表!$10:$10,收入支出表!$11:$11,收入支出表!$12:$12,收入支出表!$13:$13,收入支出表!$14:$14,收入支出表!$15:$15,收入支出表!$18:$18,收入支出表!$22:$22,收入支出表!$23:$23,收入支出表!$24:$24,收入支出表!$25:$25,收入支出表!$26:$26</definedName>
    <definedName name="QB_DATA_0" localSheetId="1" hidden="1">資產負債表!$6:$6,資產負債表!$7:$7,資產負債表!$8:$8,資產負債表!$9:$9,資產負債表!$11:$11,資產負債表!$12:$12,資產負債表!$13:$13,資產負債表!$14:$14,資產負債表!$15:$15,資產負債表!$16:$16,資產負債表!$17:$17,資產負債表!$18:$18,資產負債表!$19:$19,資產負債表!$20:$20,資產負債表!$21:$21,資產負債表!$22:$22</definedName>
    <definedName name="QB_DATA_1" localSheetId="0" hidden="1">收入支出表!$27:$27,收入支出表!$28:$28,收入支出表!$29:$29,收入支出表!$30:$30,收入支出表!$31:$31,收入支出表!$32:$32,收入支出表!$34:$34,收入支出表!$35:$35,收入支出表!$36:$36,收入支出表!$37:$37,收入支出表!$39:$39,收入支出表!$40:$40,收入支出表!$41:$41,收入支出表!$42:$42,收入支出表!$43:$43,收入支出表!$45:$45</definedName>
    <definedName name="QB_DATA_1" localSheetId="1" hidden="1">資產負債表!$23:$23,資產負債表!$24:$24,資產負債表!$25:$25,資產負債表!$26:$26,資產負債表!$27:$27,資產負債表!$28:$28,資產負債表!$29:$29,資產負債表!$30:$30,資產負債表!$31:$31,資產負債表!$32:$32,資產負債表!$33:$33,資產負債表!$34:$34,資產負債表!$35:$35,資產負債表!$36:$36,資產負債表!$37:$37,資產負債表!$38:$38</definedName>
    <definedName name="QB_DATA_2" localSheetId="0" hidden="1">收入支出表!$46:$46,收入支出表!$47:$47,收入支出表!$48:$48,收入支出表!$50:$50,收入支出表!$51:$51,收入支出表!$52:$52,收入支出表!$53:$53,收入支出表!$54:$54,收入支出表!$55:$55,收入支出表!$56:$56,收入支出表!$57:$57,收入支出表!$58:$58,收入支出表!$59:$59,收入支出表!$60:$60,收入支出表!$61:$61,收入支出表!$62:$62</definedName>
    <definedName name="QB_DATA_2" localSheetId="1" hidden="1">資產負債表!$39:$39,資產負債表!$40:$40,資產負債表!$41:$41,資產負債表!$42:$42,資產負債表!$43:$43,資產負債表!$47:$47,資產負債表!$48:$48,資產負債表!$49:$49,資產負債表!$50:$50,資產負債表!$51:$51,資產負債表!$52:$52,資產負債表!$54:$54,資產負債表!$55:$55,資產負債表!$56:$56,資產負債表!$57:$57,資產負債表!$59:$59</definedName>
    <definedName name="QB_DATA_3" localSheetId="0" hidden="1">收入支出表!$63:$63</definedName>
    <definedName name="QB_DATA_3" localSheetId="1" hidden="1">資產負債表!$60:$60,資產負債表!$61:$61,資產負債表!$67:$67,資產負債表!$68:$68,資產負債表!$69:$69,資產負債表!$72:$72,資產負債表!$73:$73,資產負債表!$74:$74,資產負債表!$75:$75,資產負債表!$76:$76,資產負債表!$79:$79,資產負債表!$80:$80,資產負債表!$83:$83,資產負債表!$84:$84,資產負債表!$85:$85,資產負債表!$88:$88</definedName>
    <definedName name="QB_DATA_4" localSheetId="1" hidden="1">資產負債表!$89:$89,資產負債表!$92:$92,資產負債表!$93:$93,資產負債表!$94:$94,資產負債表!$97:$97,資產負債表!$98:$98,資產負債表!$101:$101,資產負債表!$102:$102,資產負債表!$107:$107,資產負債表!$109:$109,資產負債表!$116:$116,資產負債表!$117:$117,資產負債表!$118:$118,資產負債表!$119:$119,資產負債表!$120:$120,資產負債表!$121:$121</definedName>
    <definedName name="QB_DATA_5" localSheetId="1" hidden="1">資產負債表!$126:$126,資產負債表!$127:$127</definedName>
    <definedName name="QB_FORMULA_0" localSheetId="0" hidden="1">收入支出表!$K$4,收入支出表!$K$5,收入支出表!$K$7,收入支出表!$K$8,收入支出表!$G$9,收入支出表!$I$9,收入支出表!$K$9,收入支出表!$K$10,收入支出表!$K$11,收入支出表!$K$12,收入支出表!$K$13,收入支出表!$K$14,收入支出表!$K$15,收入支出表!$G$16,收入支出表!$I$16,收入支出表!$K$16</definedName>
    <definedName name="QB_FORMULA_0" localSheetId="1" hidden="1">資產負債表!$F$10,資產負債表!$F$44,資產負債表!$F$53,資產負債表!$F$62,資產負債表!$F$63,資產負債表!$F$64,資產負債表!$F$70,資產負債表!$F$77,資產負債表!$F$81,資產負債表!$F$86,資產負債表!$F$90,資產負債表!$F$95,資產負債表!$F$99,資產負債表!$F$103,資產負債表!$F$104,資產負債表!$F$108</definedName>
    <definedName name="QB_FORMULA_1" localSheetId="0" hidden="1">收入支出表!$K$18,收入支出表!$G$19,收入支出表!$I$19,收入支出表!$K$19,收入支出表!$G$20,收入支出表!$I$20,收入支出表!$K$20,收入支出表!$K$22,收入支出表!$K$23,收入支出表!$K$24,收入支出表!$K$25,收入支出表!$K$26,收入支出表!$K$27,收入支出表!$K$28,收入支出表!$K$29,收入支出表!$K$30</definedName>
    <definedName name="QB_FORMULA_1" localSheetId="1" hidden="1">資產負債表!$F$110,資產負債表!$F$111,資產負債表!$F$122,資產負債表!$F$123,資產負債表!$F$124,資產負債表!$F$128,資產負債表!$F$129</definedName>
    <definedName name="QB_FORMULA_2" localSheetId="0" hidden="1">收入支出表!$K$31,收入支出表!$K$32,收入支出表!$K$34,收入支出表!$K$35,收入支出表!$K$36,收入支出表!$K$37,收入支出表!$G$38,收入支出表!$I$38,收入支出表!$K$38,收入支出表!$K$39,收入支出表!$K$40,收入支出表!$K$41,收入支出表!$K$42,收入支出表!$K$43,收入支出表!$K$45,收入支出表!$K$46</definedName>
    <definedName name="QB_FORMULA_3" localSheetId="0" hidden="1">收入支出表!$K$47,收入支出表!$K$48,收入支出表!$G$49,收入支出表!$I$49,收入支出表!$K$49,收入支出表!$K$50,收入支出表!$K$51,收入支出表!$K$52,收入支出表!$K$53,收入支出表!$K$54,收入支出表!$K$55,收入支出表!$K$56,收入支出表!$K$57,收入支出表!$K$58,收入支出表!$K$59,收入支出表!$K$60</definedName>
    <definedName name="QB_FORMULA_4" localSheetId="0" hidden="1">收入支出表!$K$61,收入支出表!$K$62,收入支出表!$K$63,收入支出表!$G$64,收入支出表!$I$64,收入支出表!$K$64,收入支出表!$G$65,收入支出表!$I$65,收入支出表!$K$65,收入支出表!$G$66,收入支出表!$I$66,收入支出表!$K$66</definedName>
    <definedName name="QB_ROW_1" localSheetId="1" hidden="1">資產負債表!$A$2</definedName>
    <definedName name="QB_ROW_1011" localSheetId="1" hidden="1">資產負債表!$B$3</definedName>
    <definedName name="QB_ROW_104230" localSheetId="1" hidden="1">資產負債表!$D$32</definedName>
    <definedName name="QB_ROW_12031" localSheetId="1" hidden="1">資產負債表!$D$115</definedName>
    <definedName name="QB_ROW_12331" localSheetId="1" hidden="1">資產負債表!$D$122</definedName>
    <definedName name="QB_ROW_130230" localSheetId="1" hidden="1">資產負債表!$D$39</definedName>
    <definedName name="QB_ROW_1311" localSheetId="1" hidden="1">資產負債表!$B$64</definedName>
    <definedName name="QB_ROW_14011" localSheetId="1" hidden="1">資產負債表!$B$125</definedName>
    <definedName name="QB_ROW_14311" localSheetId="1" hidden="1">資產負債表!$B$128</definedName>
    <definedName name="QB_ROW_149250" localSheetId="0" hidden="1">收入支出表!$F$7</definedName>
    <definedName name="QB_ROW_159250" localSheetId="0" hidden="1">收入支出表!$F$35</definedName>
    <definedName name="QB_ROW_166240" localSheetId="1" hidden="1">資產負債表!$E$118</definedName>
    <definedName name="QB_ROW_167230" localSheetId="1" hidden="1">資產負債表!$D$37</definedName>
    <definedName name="QB_ROW_168240" localSheetId="1" hidden="1">資產負債表!$E$47</definedName>
    <definedName name="QB_ROW_170240" localSheetId="1" hidden="1">資產負債表!$E$48</definedName>
    <definedName name="QB_ROW_17221" localSheetId="1" hidden="1">資產負債表!$C$127</definedName>
    <definedName name="QB_ROW_175240" localSheetId="0" hidden="1">收入支出表!$E$15</definedName>
    <definedName name="QB_ROW_176250" localSheetId="0" hidden="1">收入支出表!$F$34</definedName>
    <definedName name="QB_ROW_18301" localSheetId="0" hidden="1">收入支出表!$A$66</definedName>
    <definedName name="QB_ROW_184240" localSheetId="0" hidden="1">收入支出表!$E$11</definedName>
    <definedName name="QB_ROW_19011" localSheetId="0" hidden="1">收入支出表!$B$2</definedName>
    <definedName name="QB_ROW_19311" localSheetId="0" hidden="1">收入支出表!$B$65</definedName>
    <definedName name="QB_ROW_200230" localSheetId="1" hidden="1">資產負債表!$D$29</definedName>
    <definedName name="QB_ROW_20031" localSheetId="0" hidden="1">收入支出表!$D$3</definedName>
    <definedName name="QB_ROW_2021" localSheetId="1" hidden="1">資產負債表!$C$4</definedName>
    <definedName name="QB_ROW_20331" localSheetId="0" hidden="1">收入支出表!$D$16</definedName>
    <definedName name="QB_ROW_21031" localSheetId="0" hidden="1">收入支出表!$D$21</definedName>
    <definedName name="QB_ROW_21331" localSheetId="0" hidden="1">收入支出表!$D$64</definedName>
    <definedName name="QB_ROW_214240" localSheetId="0" hidden="1">收入支出表!$E$27</definedName>
    <definedName name="QB_ROW_217030" localSheetId="1" hidden="1">資產負債表!$D$5</definedName>
    <definedName name="QB_ROW_217240" localSheetId="1" hidden="1">資產負債表!$E$9</definedName>
    <definedName name="QB_ROW_217330" localSheetId="1" hidden="1">資產負債表!$D$10</definedName>
    <definedName name="QB_ROW_218240" localSheetId="1" hidden="1">資產負債表!$E$50</definedName>
    <definedName name="QB_ROW_223230" localSheetId="1" hidden="1">資產負債表!$D$11</definedName>
    <definedName name="QB_ROW_224230" localSheetId="1" hidden="1">資產負債表!$D$14</definedName>
    <definedName name="QB_ROW_225230" localSheetId="1" hidden="1">資產負債表!$D$15</definedName>
    <definedName name="QB_ROW_226230" localSheetId="1" hidden="1">資產負債表!$D$16</definedName>
    <definedName name="QB_ROW_230230" localSheetId="1" hidden="1">資產負債表!$D$18</definedName>
    <definedName name="QB_ROW_231230" localSheetId="1" hidden="1">資產負債表!$D$19</definedName>
    <definedName name="QB_ROW_2321" localSheetId="1" hidden="1">資產負債表!$C$44</definedName>
    <definedName name="QB_ROW_233230" localSheetId="1" hidden="1">資產負債表!$D$40</definedName>
    <definedName name="QB_ROW_234230" localSheetId="1" hidden="1">資產負債表!$D$38</definedName>
    <definedName name="QB_ROW_235020" localSheetId="1" hidden="1">資產負債表!$C$66</definedName>
    <definedName name="QB_ROW_235320" localSheetId="1" hidden="1">資產負債表!$C$70</definedName>
    <definedName name="QB_ROW_237240" localSheetId="0" hidden="1">收入支出表!$E$55</definedName>
    <definedName name="QB_ROW_239240" localSheetId="1" hidden="1">資產負債表!$E$49</definedName>
    <definedName name="QB_ROW_251240" localSheetId="1" hidden="1">資產負債表!$E$6</definedName>
    <definedName name="QB_ROW_252240" localSheetId="1" hidden="1">資產負債表!$E$7</definedName>
    <definedName name="QB_ROW_253240" localSheetId="1" hidden="1">資產負債表!$E$119</definedName>
    <definedName name="QB_ROW_257230" localSheetId="1" hidden="1">資產負債表!$D$20</definedName>
    <definedName name="QB_ROW_264030" localSheetId="1" hidden="1">資產負債表!$D$46</definedName>
    <definedName name="QB_ROW_264330" localSheetId="1" hidden="1">資產負債表!$D$53</definedName>
    <definedName name="QB_ROW_265240" localSheetId="1" hidden="1">資產負債表!$E$51</definedName>
    <definedName name="QB_ROW_271030" localSheetId="1" hidden="1">資產負債表!$D$58</definedName>
    <definedName name="QB_ROW_271330" localSheetId="1" hidden="1">資產負債表!$D$62</definedName>
    <definedName name="QB_ROW_272240" localSheetId="1" hidden="1">資產負債表!$E$59</definedName>
    <definedName name="QB_ROW_273240" localSheetId="1" hidden="1">資產負債表!$E$60</definedName>
    <definedName name="QB_ROW_274230" localSheetId="1" hidden="1">資產負債表!$D$67</definedName>
    <definedName name="QB_ROW_275230" localSheetId="1" hidden="1">資產負債表!$D$68</definedName>
    <definedName name="QB_ROW_276230" localSheetId="1" hidden="1">資產負債表!$D$69</definedName>
    <definedName name="QB_ROW_280020" localSheetId="1" hidden="1">資產負債表!$C$71</definedName>
    <definedName name="QB_ROW_280320" localSheetId="1" hidden="1">資產負債表!$C$77</definedName>
    <definedName name="QB_ROW_281230" localSheetId="1" hidden="1">資產負債表!$D$72</definedName>
    <definedName name="QB_ROW_282230" localSheetId="1" hidden="1">資產負債表!$D$76</definedName>
    <definedName name="QB_ROW_283020" localSheetId="1" hidden="1">資產負債表!$C$78</definedName>
    <definedName name="QB_ROW_283320" localSheetId="1" hidden="1">資產負債表!$C$81</definedName>
    <definedName name="QB_ROW_284230" localSheetId="1" hidden="1">資產負債表!$D$79</definedName>
    <definedName name="QB_ROW_285230" localSheetId="1" hidden="1">資產負債表!$D$80</definedName>
    <definedName name="QB_ROW_286020" localSheetId="1" hidden="1">資產負債表!$C$82</definedName>
    <definedName name="QB_ROW_286230" localSheetId="1" hidden="1">資產負債表!$D$85</definedName>
    <definedName name="QB_ROW_286320" localSheetId="1" hidden="1">資產負債表!$C$86</definedName>
    <definedName name="QB_ROW_287230" localSheetId="1" hidden="1">資產負債表!$D$83</definedName>
    <definedName name="QB_ROW_288230" localSheetId="1" hidden="1">資產負債表!$D$84</definedName>
    <definedName name="QB_ROW_290240" localSheetId="1" hidden="1">資產負債表!$E$52</definedName>
    <definedName name="QB_ROW_294020" localSheetId="1" hidden="1">資產負債表!$C$87</definedName>
    <definedName name="QB_ROW_294320" localSheetId="1" hidden="1">資產負債表!$C$90</definedName>
    <definedName name="QB_ROW_295230" localSheetId="1" hidden="1">資產負債表!$D$88</definedName>
    <definedName name="QB_ROW_296230" localSheetId="1" hidden="1">資產負債表!$D$89</definedName>
    <definedName name="QB_ROW_297020" localSheetId="1" hidden="1">資產負債表!$C$91</definedName>
    <definedName name="QB_ROW_297230" localSheetId="1" hidden="1">資產負債表!$D$94</definedName>
    <definedName name="QB_ROW_297320" localSheetId="1" hidden="1">資產負債表!$C$95</definedName>
    <definedName name="QB_ROW_298230" localSheetId="1" hidden="1">資產負債表!$D$92</definedName>
    <definedName name="QB_ROW_299230" localSheetId="1" hidden="1">資產負債表!$D$93</definedName>
    <definedName name="QB_ROW_300020" localSheetId="1" hidden="1">資產負債表!$C$96</definedName>
    <definedName name="QB_ROW_300320" localSheetId="1" hidden="1">資產負債表!$C$99</definedName>
    <definedName name="QB_ROW_301" localSheetId="1" hidden="1">資產負債表!$A$111</definedName>
    <definedName name="QB_ROW_301230" localSheetId="1" hidden="1">資產負債表!$D$97</definedName>
    <definedName name="QB_ROW_302230" localSheetId="1" hidden="1">資產負債表!$D$98</definedName>
    <definedName name="QB_ROW_303020" localSheetId="1" hidden="1">資產負債表!$C$100</definedName>
    <definedName name="QB_ROW_303320" localSheetId="1" hidden="1">資產負債表!$C$103</definedName>
    <definedName name="QB_ROW_304230" localSheetId="1" hidden="1">資產負債表!$D$101</definedName>
    <definedName name="QB_ROW_305230" localSheetId="1" hidden="1">資產負債表!$D$102</definedName>
    <definedName name="QB_ROW_306020" localSheetId="1" hidden="1">資產負債表!$C$106</definedName>
    <definedName name="QB_ROW_306320" localSheetId="1" hidden="1">資產負債表!$C$108</definedName>
    <definedName name="QB_ROW_309230" localSheetId="1" hidden="1">資產負債表!$D$107</definedName>
    <definedName name="QB_ROW_331230" localSheetId="1" hidden="1">資產負債表!$D$73</definedName>
    <definedName name="QB_ROW_336240" localSheetId="0" hidden="1">收入支出表!$E$14</definedName>
    <definedName name="QB_ROW_366230" localSheetId="1" hidden="1">資產負債表!$D$17</definedName>
    <definedName name="QB_ROW_401240" localSheetId="1" hidden="1">資產負債表!$E$61</definedName>
    <definedName name="QB_ROW_4021" localSheetId="1" hidden="1">資產負債表!$C$45</definedName>
    <definedName name="QB_ROW_41220" localSheetId="1" hidden="1">資產負債表!$C$126</definedName>
    <definedName name="QB_ROW_414240" localSheetId="1" hidden="1">資產負債表!$E$120</definedName>
    <definedName name="QB_ROW_421230" localSheetId="1" hidden="1">資產負債表!$D$33</definedName>
    <definedName name="QB_ROW_4321" localSheetId="1" hidden="1">資產負債表!$C$63</definedName>
    <definedName name="QB_ROW_43240" localSheetId="1" hidden="1">資產負債表!$E$116</definedName>
    <definedName name="QB_ROW_437240" localSheetId="0" hidden="1">收入支出表!$E$42</definedName>
    <definedName name="QB_ROW_442230" localSheetId="1" hidden="1">資產負債表!$D$74</definedName>
    <definedName name="QB_ROW_44230" localSheetId="1" hidden="1">資產負債表!$D$35</definedName>
    <definedName name="QB_ROW_447230" localSheetId="1" hidden="1">資產負債表!$D$42</definedName>
    <definedName name="QB_ROW_464230" localSheetId="1" hidden="1">資產負債表!$D$75</definedName>
    <definedName name="QB_ROW_474230" localSheetId="1" hidden="1">資產負債表!$D$34</definedName>
    <definedName name="QB_ROW_476230" localSheetId="1" hidden="1">資產負債表!$D$21</definedName>
    <definedName name="QB_ROW_487240" localSheetId="1" hidden="1">資產負債表!$E$8</definedName>
    <definedName name="QB_ROW_495230" localSheetId="1" hidden="1">資產負債表!$D$54</definedName>
    <definedName name="QB_ROW_498230" localSheetId="1" hidden="1">資產負債表!$D$25</definedName>
    <definedName name="QB_ROW_500230" localSheetId="1" hidden="1">資產負債表!$D$41</definedName>
    <definedName name="QB_ROW_5011" localSheetId="1" hidden="1">資產負債表!$B$65</definedName>
    <definedName name="QB_ROW_501230" localSheetId="1" hidden="1">資產負債表!$D$12</definedName>
    <definedName name="QB_ROW_503230" localSheetId="1" hidden="1">資產負債表!$D$22</definedName>
    <definedName name="QB_ROW_504230" localSheetId="1" hidden="1">資產負債表!$D$23</definedName>
    <definedName name="QB_ROW_505230" localSheetId="1" hidden="1">資產負債表!$D$30</definedName>
    <definedName name="QB_ROW_506230" localSheetId="1" hidden="1">資產負債表!$D$13</definedName>
    <definedName name="QB_ROW_507230" localSheetId="1" hidden="1">資產負債表!$D$31</definedName>
    <definedName name="QB_ROW_508230" localSheetId="1" hidden="1">資產負債表!$D$24</definedName>
    <definedName name="QB_ROW_510230" localSheetId="1" hidden="1">資產負債表!$D$55</definedName>
    <definedName name="QB_ROW_511230" localSheetId="1" hidden="1">資產負債表!$D$56</definedName>
    <definedName name="QB_ROW_513220" localSheetId="1" hidden="1">資產負債表!$C$109</definedName>
    <definedName name="QB_ROW_517240" localSheetId="0" hidden="1">收入支出表!$E$13</definedName>
    <definedName name="QB_ROW_518240" localSheetId="0" hidden="1">收入支出表!$E$30</definedName>
    <definedName name="QB_ROW_519240" localSheetId="0" hidden="1">收入支出表!$E$58</definedName>
    <definedName name="QB_ROW_520240" localSheetId="0" hidden="1">收入支出表!$E$26</definedName>
    <definedName name="QB_ROW_521240" localSheetId="0" hidden="1">收入支出表!$E$23</definedName>
    <definedName name="QB_ROW_522250" localSheetId="0" hidden="1">收入支出表!$F$45</definedName>
    <definedName name="QB_ROW_523240" localSheetId="0" hidden="1">收入支出表!$E$29</definedName>
    <definedName name="QB_ROW_525250" localSheetId="0" hidden="1">收入支出表!$F$47</definedName>
    <definedName name="QB_ROW_526240" localSheetId="0" hidden="1">收入支出表!$E$57</definedName>
    <definedName name="QB_ROW_527240" localSheetId="0" hidden="1">收入支出表!$E$24</definedName>
    <definedName name="QB_ROW_528240" localSheetId="0" hidden="1">收入支出表!$E$52</definedName>
    <definedName name="QB_ROW_530240" localSheetId="0" hidden="1">收入支出表!$E$32</definedName>
    <definedName name="QB_ROW_5311" localSheetId="1" hidden="1">資產負債表!$B$104</definedName>
    <definedName name="QB_ROW_531250" localSheetId="0" hidden="1">收入支出表!$F$36</definedName>
    <definedName name="QB_ROW_532240" localSheetId="0" hidden="1">收入支出表!$E$31</definedName>
    <definedName name="QB_ROW_533240" localSheetId="0" hidden="1">收入支出表!$E$62</definedName>
    <definedName name="QB_ROW_534240" localSheetId="0" hidden="1">收入支出表!$E$40</definedName>
    <definedName name="QB_ROW_535240" localSheetId="0" hidden="1">收入支出表!$E$22</definedName>
    <definedName name="QB_ROW_536240" localSheetId="0" hidden="1">收入支出表!$E$50</definedName>
    <definedName name="QB_ROW_537240" localSheetId="0" hidden="1">收入支出表!$E$39</definedName>
    <definedName name="QB_ROW_539240" localSheetId="0" hidden="1">收入支出表!$E$41</definedName>
    <definedName name="QB_ROW_540240" localSheetId="0" hidden="1">收入支出表!$E$63</definedName>
    <definedName name="QB_ROW_541240" localSheetId="0" hidden="1">收入支出表!$E$28</definedName>
    <definedName name="QB_ROW_542250" localSheetId="0" hidden="1">收入支出表!$F$37</definedName>
    <definedName name="QB_ROW_543250" localSheetId="0" hidden="1">收入支出表!$F$48</definedName>
    <definedName name="QB_ROW_544240" localSheetId="0" hidden="1">收入支出表!$E$4</definedName>
    <definedName name="QB_ROW_546240" localSheetId="0" hidden="1">收入支出表!$E$54</definedName>
    <definedName name="QB_ROW_547250" localSheetId="0" hidden="1">收入支出表!$F$46</definedName>
    <definedName name="QB_ROW_550240" localSheetId="0" hidden="1">收入支出表!$E$25</definedName>
    <definedName name="QB_ROW_552240" localSheetId="0" hidden="1">收入支出表!$E$60</definedName>
    <definedName name="QB_ROW_553240" localSheetId="0" hidden="1">收入支出表!$E$56</definedName>
    <definedName name="QB_ROW_566240" localSheetId="0" hidden="1">收入支出表!$E$53</definedName>
    <definedName name="QB_ROW_567040" localSheetId="0" hidden="1">收入支出表!$E$33</definedName>
    <definedName name="QB_ROW_567340" localSheetId="0" hidden="1">收入支出表!$E$38</definedName>
    <definedName name="QB_ROW_568040" localSheetId="0" hidden="1">收入支出表!$E$44</definedName>
    <definedName name="QB_ROW_568340" localSheetId="0" hidden="1">收入支出表!$E$49</definedName>
    <definedName name="QB_ROW_569240" localSheetId="0" hidden="1">收入支出表!$E$43</definedName>
    <definedName name="QB_ROW_570230" localSheetId="1" hidden="1">資產負債表!$D$26</definedName>
    <definedName name="QB_ROW_571230" localSheetId="1" hidden="1">資產負債表!$D$27</definedName>
    <definedName name="QB_ROW_572230" localSheetId="1" hidden="1">資產負債表!$D$28</definedName>
    <definedName name="QB_ROW_573240" localSheetId="0" hidden="1">收入支出表!$E$5</definedName>
    <definedName name="QB_ROW_578240" localSheetId="0" hidden="1">收入支出表!$E$61</definedName>
    <definedName name="QB_ROW_579240" localSheetId="1" hidden="1">資產負債表!$E$117</definedName>
    <definedName name="QB_ROW_581240" localSheetId="1" hidden="1">資產負債表!$E$121</definedName>
    <definedName name="QB_ROW_582240" localSheetId="0" hidden="1">收入支出表!$E$51</definedName>
    <definedName name="QB_ROW_587250" localSheetId="0" hidden="1">收入支出表!$F$8</definedName>
    <definedName name="QB_ROW_589240" localSheetId="0" hidden="1">收入支出表!$E$18</definedName>
    <definedName name="QB_ROW_597230" localSheetId="1" hidden="1">資產負債表!$D$57</definedName>
    <definedName name="QB_ROW_598230" localSheetId="1" hidden="1">資產負債表!$D$43</definedName>
    <definedName name="QB_ROW_6011" localSheetId="1" hidden="1">資產負債表!$B$105</definedName>
    <definedName name="QB_ROW_601240" localSheetId="0" hidden="1">收入支出表!$E$12</definedName>
    <definedName name="QB_ROW_6311" localSheetId="1" hidden="1">資產負債表!$B$110</definedName>
    <definedName name="QB_ROW_7001" localSheetId="1" hidden="1">資產負債表!$A$112</definedName>
    <definedName name="QB_ROW_7301" localSheetId="1" hidden="1">資產負債表!$A$129</definedName>
    <definedName name="QB_ROW_8011" localSheetId="1" hidden="1">資產負債表!$B$113</definedName>
    <definedName name="QB_ROW_8040" localSheetId="0" hidden="1">收入支出表!$E$6</definedName>
    <definedName name="QB_ROW_8311" localSheetId="1" hidden="1">資產負債表!$B$124</definedName>
    <definedName name="QB_ROW_8340" localSheetId="0" hidden="1">收入支出表!$E$9</definedName>
    <definedName name="QB_ROW_86321" localSheetId="0" hidden="1">收入支出表!$C$20</definedName>
    <definedName name="QB_ROW_87031" localSheetId="0" hidden="1">收入支出表!$D$17</definedName>
    <definedName name="QB_ROW_87331" localSheetId="0" hidden="1">收入支出表!$D$19</definedName>
    <definedName name="QB_ROW_9021" localSheetId="1" hidden="1">資產負債表!$C$114</definedName>
    <definedName name="QB_ROW_92230" localSheetId="1" hidden="1">資產負債表!$D$36</definedName>
    <definedName name="QB_ROW_9321" localSheetId="1" hidden="1">資產負債表!$C$123</definedName>
    <definedName name="QB_ROW_9340" localSheetId="0" hidden="1">收入支出表!$E$10</definedName>
    <definedName name="QB_ROW_98240" localSheetId="0" hidden="1">收入支出表!$E$59</definedName>
    <definedName name="QBCANSUPPORTUPDATE" localSheetId="0">TRUE</definedName>
    <definedName name="QBCANSUPPORTUPDATE" localSheetId="1">TRUE</definedName>
    <definedName name="QBCOMPANYFILENAME" localSheetId="0">"\\192.168.2.3\qb 2021\Great Commission Church International.qbw"</definedName>
    <definedName name="QBCOMPANYFILENAME" localSheetId="1">"\\192.168.2.3\qb 2021\Great Commission Church International.qbw"</definedName>
    <definedName name="QBENDDATE" localSheetId="0">20220228</definedName>
    <definedName name="QBENDDATE" localSheetId="1">20220228</definedName>
    <definedName name="QBHEADERSONSCREEN" localSheetId="0">FALSE</definedName>
    <definedName name="QBHEADERSONSCREEN" localSheetId="1">FALSE</definedName>
    <definedName name="QBMETADATASIZE" localSheetId="0">5924</definedName>
    <definedName name="QBMETADATASIZE" localSheetId="1">5924</definedName>
    <definedName name="QBPRESERVECOLOR" localSheetId="0">TRUE</definedName>
    <definedName name="QBPRESERVECOLOR" localSheetId="1">TRUE</definedName>
    <definedName name="QBPRESERVEFONT" localSheetId="0">TRUE</definedName>
    <definedName name="QBPRESERVEFONT" localSheetId="1">TRUE</definedName>
    <definedName name="QBPRESERVEROWHEIGHT" localSheetId="0">TRUE</definedName>
    <definedName name="QBPRESERVEROWHEIGHT" localSheetId="1">TRUE</definedName>
    <definedName name="QBPRESERVESPACE" localSheetId="0">TRUE</definedName>
    <definedName name="QBPRESERVESPACE" localSheetId="1">TRUE</definedName>
    <definedName name="QBREPORTCOLAXIS" localSheetId="0">6</definedName>
    <definedName name="QBREPORTCOLAXIS" localSheetId="1">0</definedName>
    <definedName name="QBREPORTCOMPANYID" localSheetId="0">"b2d506cb3de042f5896b93b12ab366e9"</definedName>
    <definedName name="QBREPORTCOMPANYID" localSheetId="1">"b2d506cb3de042f5896b93b12ab366e9"</definedName>
    <definedName name="QBREPORTCOMPARECOL_ANNUALBUDGET" localSheetId="0">FALSE</definedName>
    <definedName name="QBREPORTCOMPARECOL_ANNUALBUDGET" localSheetId="1">FALSE</definedName>
    <definedName name="QBREPORTCOMPARECOL_AVGCOGS" localSheetId="0">FALSE</definedName>
    <definedName name="QBREPORTCOMPARECOL_AVGCOGS" localSheetId="1">FALSE</definedName>
    <definedName name="QBREPORTCOMPARECOL_AVGPRICE" localSheetId="0">FALSE</definedName>
    <definedName name="QBREPORTCOMPARECOL_AVGPRICE" localSheetId="1">FALSE</definedName>
    <definedName name="QBREPORTCOMPARECOL_BUDDIFF" localSheetId="0">FALSE</definedName>
    <definedName name="QBREPORTCOMPARECOL_BUDDIFF" localSheetId="1">FALSE</definedName>
    <definedName name="QBREPORTCOMPARECOL_BUDGET" localSheetId="0">FALSE</definedName>
    <definedName name="QBREPORTCOMPARECOL_BUDGET" localSheetId="1">FALSE</definedName>
    <definedName name="QBREPORTCOMPARECOL_BUDPCT" localSheetId="0">FALSE</definedName>
    <definedName name="QBREPORTCOMPARECOL_BUDPCT" localSheetId="1">FALSE</definedName>
    <definedName name="QBREPORTCOMPARECOL_COGS" localSheetId="0">FALSE</definedName>
    <definedName name="QBREPORTCOMPARECOL_COGS" localSheetId="1">FALSE</definedName>
    <definedName name="QBREPORTCOMPARECOL_EXCLUDEAMOUNT" localSheetId="0">FALSE</definedName>
    <definedName name="QBREPORTCOMPARECOL_EXCLUDEAMOUNT" localSheetId="1">FALSE</definedName>
    <definedName name="QBREPORTCOMPARECOL_EXCLUDECURPERIOD" localSheetId="0">FALSE</definedName>
    <definedName name="QBREPORTCOMPARECOL_EXCLUDECURPERIOD" localSheetId="1">FALSE</definedName>
    <definedName name="QBREPORTCOMPARECOL_FORECAST" localSheetId="0">FALSE</definedName>
    <definedName name="QBREPORTCOMPARECOL_FORECAST" localSheetId="1">FALSE</definedName>
    <definedName name="QBREPORTCOMPARECOL_GROSSMARGIN" localSheetId="0">FALSE</definedName>
    <definedName name="QBREPORTCOMPARECOL_GROSSMARGIN" localSheetId="1">FALSE</definedName>
    <definedName name="QBREPORTCOMPARECOL_GROSSMARGINPCT" localSheetId="0">FALSE</definedName>
    <definedName name="QBREPORTCOMPARECOL_GROSSMARGINPCT" localSheetId="1">FALSE</definedName>
    <definedName name="QBREPORTCOMPARECOL_HOURS" localSheetId="0">FALSE</definedName>
    <definedName name="QBREPORTCOMPARECOL_HOURS" localSheetId="1">FALSE</definedName>
    <definedName name="QBREPORTCOMPARECOL_PCTCOL" localSheetId="0">FALSE</definedName>
    <definedName name="QBREPORTCOMPARECOL_PCTCOL" localSheetId="1">FALSE</definedName>
    <definedName name="QBREPORTCOMPARECOL_PCTEXPENSE" localSheetId="0">FALSE</definedName>
    <definedName name="QBREPORTCOMPARECOL_PCTEXPENSE" localSheetId="1">FALSE</definedName>
    <definedName name="QBREPORTCOMPARECOL_PCTINCOME" localSheetId="0">FALSE</definedName>
    <definedName name="QBREPORTCOMPARECOL_PCTINCOME" localSheetId="1">FALSE</definedName>
    <definedName name="QBREPORTCOMPARECOL_PCTOFSALES" localSheetId="0">FALSE</definedName>
    <definedName name="QBREPORTCOMPARECOL_PCTOFSALES" localSheetId="1">FALSE</definedName>
    <definedName name="QBREPORTCOMPARECOL_PCTROW" localSheetId="0">FALSE</definedName>
    <definedName name="QBREPORTCOMPARECOL_PCTROW" localSheetId="1">FALSE</definedName>
    <definedName name="QBREPORTCOMPARECOL_PPDIFF" localSheetId="0">FALSE</definedName>
    <definedName name="QBREPORTCOMPARECOL_PPDIFF" localSheetId="1">FALSE</definedName>
    <definedName name="QBREPORTCOMPARECOL_PPPCT" localSheetId="0">FALSE</definedName>
    <definedName name="QBREPORTCOMPARECOL_PPPCT" localSheetId="1">FALSE</definedName>
    <definedName name="QBREPORTCOMPARECOL_PREVPERIOD" localSheetId="0">FALSE</definedName>
    <definedName name="QBREPORTCOMPARECOL_PREVPERIOD" localSheetId="1">FALSE</definedName>
    <definedName name="QBREPORTCOMPARECOL_PREVYEAR" localSheetId="0">FALSE</definedName>
    <definedName name="QBREPORTCOMPARECOL_PREVYEAR" localSheetId="1">FALSE</definedName>
    <definedName name="QBREPORTCOMPARECOL_PYDIFF" localSheetId="0">FALSE</definedName>
    <definedName name="QBREPORTCOMPARECOL_PYDIFF" localSheetId="1">FALSE</definedName>
    <definedName name="QBREPORTCOMPARECOL_PYPCT" localSheetId="0">FALSE</definedName>
    <definedName name="QBREPORTCOMPARECOL_PYPCT" localSheetId="1">FALSE</definedName>
    <definedName name="QBREPORTCOMPARECOL_QTY" localSheetId="0">FALSE</definedName>
    <definedName name="QBREPORTCOMPARECOL_QTY" localSheetId="1">FALSE</definedName>
    <definedName name="QBREPORTCOMPARECOL_RATE" localSheetId="0">FALSE</definedName>
    <definedName name="QBREPORTCOMPARECOL_RATE" localSheetId="1">FALSE</definedName>
    <definedName name="QBREPORTCOMPARECOL_TRIPBILLEDMILES" localSheetId="0">FALSE</definedName>
    <definedName name="QBREPORTCOMPARECOL_TRIPBILLEDMILES" localSheetId="1">FALSE</definedName>
    <definedName name="QBREPORTCOMPARECOL_TRIPBILLINGAMOUNT" localSheetId="0">FALSE</definedName>
    <definedName name="QBREPORTCOMPARECOL_TRIPBILLINGAMOUNT" localSheetId="1">FALSE</definedName>
    <definedName name="QBREPORTCOMPARECOL_TRIPMILES" localSheetId="0">FALSE</definedName>
    <definedName name="QBREPORTCOMPARECOL_TRIPMILES" localSheetId="1">FALSE</definedName>
    <definedName name="QBREPORTCOMPARECOL_TRIPNOTBILLABLEMILES" localSheetId="0">FALSE</definedName>
    <definedName name="QBREPORTCOMPARECOL_TRIPNOTBILLABLEMILES" localSheetId="1">FALSE</definedName>
    <definedName name="QBREPORTCOMPARECOL_TRIPTAXDEDUCTIBLEAMOUNT" localSheetId="0">FALSE</definedName>
    <definedName name="QBREPORTCOMPARECOL_TRIPTAXDEDUCTIBLEAMOUNT" localSheetId="1">FALSE</definedName>
    <definedName name="QBREPORTCOMPARECOL_TRIPUNBILLEDMILES" localSheetId="0">FALSE</definedName>
    <definedName name="QBREPORTCOMPARECOL_TRIPUNBILLEDMILES" localSheetId="1">FALSE</definedName>
    <definedName name="QBREPORTCOMPARECOL_YTD" localSheetId="0">FALSE</definedName>
    <definedName name="QBREPORTCOMPARECOL_YTD" localSheetId="1">FALSE</definedName>
    <definedName name="QBREPORTCOMPARECOL_YTDBUDGET" localSheetId="0">FALSE</definedName>
    <definedName name="QBREPORTCOMPARECOL_YTDBUDGET" localSheetId="1">FALSE</definedName>
    <definedName name="QBREPORTCOMPARECOL_YTDPCT" localSheetId="0">FALSE</definedName>
    <definedName name="QBREPORTCOMPARECOL_YTDPCT" localSheetId="1">FALSE</definedName>
    <definedName name="QBREPORTROWAXIS" localSheetId="0">11</definedName>
    <definedName name="QBREPORTROWAXIS" localSheetId="1">9</definedName>
    <definedName name="QBREPORTSUBCOLAXIS" localSheetId="0">0</definedName>
    <definedName name="QBREPORTSUBCOLAXIS" localSheetId="1">0</definedName>
    <definedName name="QBREPORTTYPE" localSheetId="0">372</definedName>
    <definedName name="QBREPORTTYPE" localSheetId="1">373</definedName>
    <definedName name="QBROWHEADERS" localSheetId="0">6</definedName>
    <definedName name="QBROWHEADERS" localSheetId="1">5</definedName>
    <definedName name="QBSTARTDATE" localSheetId="0">20220101</definedName>
    <definedName name="QBSTARTDATE" localSheetId="1">20220228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6" i="3" l="1"/>
  <c r="I66" i="3"/>
  <c r="G66" i="3"/>
  <c r="K65" i="3"/>
  <c r="I65" i="3"/>
  <c r="G65" i="3"/>
  <c r="K64" i="3"/>
  <c r="I64" i="3"/>
  <c r="G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I49" i="3"/>
  <c r="G49" i="3"/>
  <c r="K48" i="3"/>
  <c r="K47" i="3"/>
  <c r="K46" i="3"/>
  <c r="K45" i="3"/>
  <c r="K43" i="3"/>
  <c r="K42" i="3"/>
  <c r="K41" i="3"/>
  <c r="K40" i="3"/>
  <c r="K39" i="3"/>
  <c r="K38" i="3"/>
  <c r="I38" i="3"/>
  <c r="G38" i="3"/>
  <c r="K37" i="3"/>
  <c r="K36" i="3"/>
  <c r="K35" i="3"/>
  <c r="K34" i="3"/>
  <c r="K32" i="3"/>
  <c r="K31" i="3"/>
  <c r="K30" i="3"/>
  <c r="K29" i="3"/>
  <c r="K28" i="3"/>
  <c r="K27" i="3"/>
  <c r="K26" i="3"/>
  <c r="K25" i="3"/>
  <c r="K24" i="3"/>
  <c r="K23" i="3"/>
  <c r="K22" i="3"/>
  <c r="K20" i="3"/>
  <c r="I20" i="3"/>
  <c r="G20" i="3"/>
  <c r="K19" i="3"/>
  <c r="I19" i="3"/>
  <c r="G19" i="3"/>
  <c r="K18" i="3"/>
  <c r="K16" i="3"/>
  <c r="I16" i="3"/>
  <c r="G16" i="3"/>
  <c r="K15" i="3"/>
  <c r="K14" i="3"/>
  <c r="K13" i="3"/>
  <c r="K12" i="3"/>
  <c r="K11" i="3"/>
  <c r="K10" i="3"/>
  <c r="K9" i="3"/>
  <c r="I9" i="3"/>
  <c r="G9" i="3"/>
  <c r="K8" i="3"/>
  <c r="K7" i="3"/>
  <c r="K5" i="3"/>
  <c r="K4" i="3"/>
  <c r="F129" i="1"/>
  <c r="F128" i="1"/>
  <c r="F124" i="1"/>
  <c r="F123" i="1"/>
  <c r="F122" i="1"/>
  <c r="F111" i="1"/>
  <c r="F110" i="1"/>
  <c r="F108" i="1"/>
  <c r="F104" i="1"/>
  <c r="F103" i="1"/>
  <c r="F99" i="1"/>
  <c r="F95" i="1"/>
  <c r="F90" i="1"/>
  <c r="F86" i="1"/>
  <c r="F81" i="1"/>
  <c r="F77" i="1"/>
  <c r="F70" i="1"/>
  <c r="F64" i="1"/>
  <c r="F63" i="1"/>
  <c r="F62" i="1"/>
  <c r="F53" i="1"/>
  <c r="F44" i="1"/>
  <c r="F10" i="1"/>
</calcChain>
</file>

<file path=xl/sharedStrings.xml><?xml version="1.0" encoding="utf-8"?>
<sst xmlns="http://schemas.openxmlformats.org/spreadsheetml/2006/main" count="197" uniqueCount="196">
  <si>
    <t>Feb 28, 22</t>
  </si>
  <si>
    <t>ASSETS</t>
  </si>
  <si>
    <t>Current Assets</t>
  </si>
  <si>
    <t>Checking/Savings</t>
  </si>
  <si>
    <t>1000 · Petty Cash</t>
  </si>
  <si>
    <t>1000.1 · Petty Cash - HH</t>
  </si>
  <si>
    <t>1000.2 · Petty Cash - Ontario</t>
  </si>
  <si>
    <t>1000.3 · Petty Cash - Ontario Lunch</t>
  </si>
  <si>
    <t>1000 · Petty Cash - Other</t>
  </si>
  <si>
    <t>Total 1000 · Petty Cash</t>
  </si>
  <si>
    <t>1010.1 · Cash CD 45008646 - Mission Fund</t>
  </si>
  <si>
    <t>1010.10 · Cash - CD 45013983 - UCEC</t>
  </si>
  <si>
    <t>1010.13 · Cash - CD 45014018 - UCCS</t>
  </si>
  <si>
    <t>1010.2 · Cash - CD 45006572</t>
  </si>
  <si>
    <t>1010.3 · Cash - CD 45010844</t>
  </si>
  <si>
    <t>1010.4 · Cash - CD 45013738</t>
  </si>
  <si>
    <t>1010.41 · Cash - CD 45013955</t>
  </si>
  <si>
    <t>1010.8 · Cash - CD 45009815</t>
  </si>
  <si>
    <t>1010.9 · Cash - CD 45013409</t>
  </si>
  <si>
    <t>1015.1 · MM #0103 CK - Uganda Mission</t>
  </si>
  <si>
    <t>1015.5 · MM #3676 CK -  Manna</t>
  </si>
  <si>
    <t>1015.6 · MM #4494 CK - UCEC</t>
  </si>
  <si>
    <t>1015.7 · MM #1622 CK - UCEC</t>
  </si>
  <si>
    <t>1015.8 · MM #1010 CK - UCCS</t>
  </si>
  <si>
    <t>1018.1 · ACB #1768 - Saving</t>
  </si>
  <si>
    <t>1018.2 · ACB #1806 Saving - Mission Fund</t>
  </si>
  <si>
    <t>1018.3 · ACB #1792 - Saving</t>
  </si>
  <si>
    <t>1018.4 · ACB #1822 - Saving</t>
  </si>
  <si>
    <t>1020 · ACB #7172 CK - Payroll Acc</t>
  </si>
  <si>
    <t>1021 · ACB #1700 CK - UCEC</t>
  </si>
  <si>
    <t>1023 · ACB #0550 CK - UCCS</t>
  </si>
  <si>
    <t>1030 · ACB #0720 CK -Tres Dias</t>
  </si>
  <si>
    <t>1035 · ACB #0120 CK - Overseas TresDia</t>
  </si>
  <si>
    <t>1040 · ACB #6370 CK -  Manna</t>
  </si>
  <si>
    <t>1045 · ACB #0100 CK - General</t>
  </si>
  <si>
    <t>1050 · ACB #0015 CK - Ontario General</t>
  </si>
  <si>
    <t>1065 · ACB #0887 CK - Buliding &amp; Land</t>
  </si>
  <si>
    <t>1070 · ACB #0577 CK - Pastoral Fund</t>
  </si>
  <si>
    <t>1085 · ACB #0399 CK - Mission</t>
  </si>
  <si>
    <t>1095 · ACB #1212 CK - Loving</t>
  </si>
  <si>
    <t>1098 · Chase #7959 - Zelle</t>
  </si>
  <si>
    <t>1100 · Cash - Foreign Currency</t>
  </si>
  <si>
    <t>1101 · TD Ameritrade</t>
  </si>
  <si>
    <t>Total Checking/Savings</t>
  </si>
  <si>
    <t>Other Current Assets</t>
  </si>
  <si>
    <t>1200 · ***OTHER CURRENT ASSETS***</t>
  </si>
  <si>
    <t>1200.1 · 99 Ranch Gift Card - HH</t>
  </si>
  <si>
    <t>1200.3 · H Mart Gift Cert - HH</t>
  </si>
  <si>
    <t>1200.4 · H Mart Gift Cert. - Ontario</t>
  </si>
  <si>
    <t>1200.5 · Other Gift Card</t>
  </si>
  <si>
    <t>1200.7 · Stock and Bonds</t>
  </si>
  <si>
    <t>1200.94 · Other Receivable Misc.</t>
  </si>
  <si>
    <t>Total 1200 · ***OTHER CURRENT ASSETS***</t>
  </si>
  <si>
    <t>12000 · Undeposited Funds</t>
  </si>
  <si>
    <t>1201 · Employee Advance</t>
  </si>
  <si>
    <t>1203 · Prepaid - Insurance</t>
  </si>
  <si>
    <t>1204 · Prepaid - Others</t>
  </si>
  <si>
    <t>1300 · ***INVENTORY***</t>
  </si>
  <si>
    <t>1300.1 · Book Store</t>
  </si>
  <si>
    <t>1300.2 · T-Shirt HH</t>
  </si>
  <si>
    <t>1300.3 · T-Shirt Ontario</t>
  </si>
  <si>
    <t>Total 1300 · ***INVENTORY***</t>
  </si>
  <si>
    <t>Total Other Current Assets</t>
  </si>
  <si>
    <t>Total Current Assets</t>
  </si>
  <si>
    <t>Fixed Assets</t>
  </si>
  <si>
    <t>1400 · ***LAND***</t>
  </si>
  <si>
    <t>1400.1 · Land - HH Campus</t>
  </si>
  <si>
    <t>1400.2 · Land - Ontario Campus</t>
  </si>
  <si>
    <t>1400.3 · Cemetary Plots, Rose Hills</t>
  </si>
  <si>
    <t>Total 1400 · ***LAND***</t>
  </si>
  <si>
    <t>1500 · Building - HH Campus</t>
  </si>
  <si>
    <t>1500.1 · Original Cost</t>
  </si>
  <si>
    <t>1500.2 · Expansion of HH Phase III</t>
  </si>
  <si>
    <t>1500.3 · 1115 Hinnen House</t>
  </si>
  <si>
    <t>1500.4 · 1162 Barford House</t>
  </si>
  <si>
    <t>1710 · Accum. Depr. - HH Building</t>
  </si>
  <si>
    <t>Total 1500 · Building - HH Campus</t>
  </si>
  <si>
    <t>1515 · Building - Ontario Campus</t>
  </si>
  <si>
    <t>1515.1 · Original Cost</t>
  </si>
  <si>
    <t>1715 · Accum. Depr. - Ontario Church</t>
  </si>
  <si>
    <t>Total 1515 · Building - Ontario Campus</t>
  </si>
  <si>
    <t>1520 · Equipment - HH Church</t>
  </si>
  <si>
    <t>1520.1 · Original Cost</t>
  </si>
  <si>
    <t>1720 · Accum. Depre. HH Equipment</t>
  </si>
  <si>
    <t>1520 · Equipment - HH Church - Other</t>
  </si>
  <si>
    <t>Total 1520 · Equipment - HH Church</t>
  </si>
  <si>
    <t>1525 · Equipment - Ontario Church</t>
  </si>
  <si>
    <t>1525.1 · Original Cost</t>
  </si>
  <si>
    <t>1725 · Accum. Depreciation</t>
  </si>
  <si>
    <t>Total 1525 · Equipment - Ontario Church</t>
  </si>
  <si>
    <t>1530 · Furniture &amp; Fittings - HH Churc</t>
  </si>
  <si>
    <t>1530.1 · Original Cost</t>
  </si>
  <si>
    <t>1730 · Accum. Depre. F &amp; F - HH Church</t>
  </si>
  <si>
    <t>1530 · Furniture &amp; Fittings - HH Churc - Other</t>
  </si>
  <si>
    <t>Total 1530 · Furniture &amp; Fittings - HH Churc</t>
  </si>
  <si>
    <t>1535 · Furniture &amp; Fixture - Ontario</t>
  </si>
  <si>
    <t>1535.1 · Original Cost</t>
  </si>
  <si>
    <t>1735 · Accum Depre - F &amp; F - Ontario</t>
  </si>
  <si>
    <t>Total 1535 · Furniture &amp; Fixture - Ontario</t>
  </si>
  <si>
    <t>1550 · Auto &amp; Truck</t>
  </si>
  <si>
    <t>1550.1 · Original Cost</t>
  </si>
  <si>
    <t>1750 · Accum. Depre. - Auto &amp; Truck</t>
  </si>
  <si>
    <t>Total 1550 · Auto &amp; Truck</t>
  </si>
  <si>
    <t>Total Fixed Assets</t>
  </si>
  <si>
    <t>Other Assets</t>
  </si>
  <si>
    <t>1800 · Other Assets</t>
  </si>
  <si>
    <t>1800.4 · Website</t>
  </si>
  <si>
    <t>Total 1800 · Other Assets</t>
  </si>
  <si>
    <t>18700 · Security Deposits Asset</t>
  </si>
  <si>
    <t>Total Other Assets</t>
  </si>
  <si>
    <t>TOTAL ASSETS</t>
  </si>
  <si>
    <t>LIABILITIES &amp; EQUITY</t>
  </si>
  <si>
    <t>Liabilities</t>
  </si>
  <si>
    <t>Current Liabilities</t>
  </si>
  <si>
    <t>Other Current Liabilities</t>
  </si>
  <si>
    <t>2100.1 · Refundable Rent Deposit</t>
  </si>
  <si>
    <t>2100.10 · Payroll tax payable</t>
  </si>
  <si>
    <t>2100.2 · Refundable Parking Deposit</t>
  </si>
  <si>
    <t>2100.6 · Living Life - HH</t>
  </si>
  <si>
    <t>2100.9 · Glenelder School Refund Account</t>
  </si>
  <si>
    <t>2102 · Credit card payable - Chase</t>
  </si>
  <si>
    <t>Total Other Current Liabilities</t>
  </si>
  <si>
    <t>Total Current Liabilities</t>
  </si>
  <si>
    <t>Total Liabilities</t>
  </si>
  <si>
    <t>Equity</t>
  </si>
  <si>
    <t>3900 · Retained Earnings</t>
  </si>
  <si>
    <t>Net Income</t>
  </si>
  <si>
    <t>Total Equity</t>
  </si>
  <si>
    <t>TOTAL LIABILITIES &amp; EQUITY</t>
  </si>
  <si>
    <t>Jan 22</t>
  </si>
  <si>
    <t>Feb 22</t>
  </si>
  <si>
    <t>TOTAL</t>
  </si>
  <si>
    <t>Ordinary Income/Expense</t>
  </si>
  <si>
    <t>Income</t>
  </si>
  <si>
    <t>4002 · Tithe</t>
  </si>
  <si>
    <t>4004 · Tuition</t>
  </si>
  <si>
    <t>4200 · Mission Offering</t>
  </si>
  <si>
    <t>4200.1 · Others</t>
  </si>
  <si>
    <t>4200.4 · GCCI  - Retreat</t>
  </si>
  <si>
    <t>Total 4200 · Mission Offering</t>
  </si>
  <si>
    <t>4250 · Love Offering</t>
  </si>
  <si>
    <t>4500 · Book Store</t>
  </si>
  <si>
    <t>4780 · Debt forgiveness</t>
  </si>
  <si>
    <t>4799 · Other Income</t>
  </si>
  <si>
    <t>4800 · Interest Income</t>
  </si>
  <si>
    <t>4900.3 · Rental Income - others</t>
  </si>
  <si>
    <t>Total Income</t>
  </si>
  <si>
    <t>Cost of Goods Sold</t>
  </si>
  <si>
    <t>50000 · Cost of Goods Sold</t>
  </si>
  <si>
    <t>Total COGS</t>
  </si>
  <si>
    <t>Gross Profit</t>
  </si>
  <si>
    <t>Expense</t>
  </si>
  <si>
    <t>5005 · Automobile &amp; Transportation</t>
  </si>
  <si>
    <t>5101 · Bank &amp; financial services</t>
  </si>
  <si>
    <t>5102 · Books &amp; Teacing Materials</t>
  </si>
  <si>
    <t>5103 · Computer &amp; internet</t>
  </si>
  <si>
    <t>5104 · Conference &amp; Training</t>
  </si>
  <si>
    <t>5108 · Child care</t>
  </si>
  <si>
    <t>6850 · Depreciation</t>
  </si>
  <si>
    <t>6888 · Extra Curriculum</t>
  </si>
  <si>
    <t>6890 · Food &amp; Meal</t>
  </si>
  <si>
    <t>6895 · Gifts &amp; Rewards</t>
  </si>
  <si>
    <t>6905 · Loving &amp; Care</t>
  </si>
  <si>
    <t>7000 · Insurance</t>
  </si>
  <si>
    <t>7000.1 · Insurance - General liabilities</t>
  </si>
  <si>
    <t>7000.2 · Life Insurance</t>
  </si>
  <si>
    <t>7000.3 · Medical insurance</t>
  </si>
  <si>
    <t>7000.4 · Workman's Comp insurance</t>
  </si>
  <si>
    <t>Total 7000 · Insurance</t>
  </si>
  <si>
    <t>7640 · Maintenance</t>
  </si>
  <si>
    <t>7645 · Marketing &amp; outreach</t>
  </si>
  <si>
    <t>7650 · Miscellaneous</t>
  </si>
  <si>
    <t>7655 · Mission - WACS</t>
  </si>
  <si>
    <t>7657 · Mission -General</t>
  </si>
  <si>
    <t>7700 · Payroll</t>
  </si>
  <si>
    <t>7700.1 · Salary &amp; Wages</t>
  </si>
  <si>
    <t>7700.2 · Housing Allowance</t>
  </si>
  <si>
    <t>7700.3 · Payroll taxes</t>
  </si>
  <si>
    <t>7700.4 · Retirement plan</t>
  </si>
  <si>
    <t>Total 7700 · Payroll</t>
  </si>
  <si>
    <t>7708 · Postage &amp; courier service</t>
  </si>
  <si>
    <t>7761 · Renal - Parking</t>
  </si>
  <si>
    <t>7765 · Rental - Equipment</t>
  </si>
  <si>
    <t>7768 · Repair</t>
  </si>
  <si>
    <t>7770 · Retreat</t>
  </si>
  <si>
    <t>7805 · Security</t>
  </si>
  <si>
    <t>7810 · Speakers - Honorarium</t>
  </si>
  <si>
    <t>7815 · Special Events</t>
  </si>
  <si>
    <t>7820 · Supplies</t>
  </si>
  <si>
    <t>7850 · Taxes &amp; License</t>
  </si>
  <si>
    <t>7856 · Telephone &amp; communication</t>
  </si>
  <si>
    <t>7860 · Trash Service</t>
  </si>
  <si>
    <t>7900 · Uniform</t>
  </si>
  <si>
    <t>7905 · Utilities</t>
  </si>
  <si>
    <t>Total Expense</t>
  </si>
  <si>
    <t>Net Ordinary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</si>
</sst>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164" fontId="2" fillId="0" borderId="0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1" fillId="0" borderId="5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841A43D9-CE23-4F3B-9873-63BC8CA53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127000</xdr:colOff>
          <xdr:row>1</xdr:row>
          <xdr:rowOff>31750</xdr:rowOff>
        </xdr:to>
        <xdr:sp macro="" textlink="">
          <xdr:nvSpPr>
            <xdr:cNvPr id="4097" name="FILTER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127000</xdr:colOff>
          <xdr:row>1</xdr:row>
          <xdr:rowOff>31750</xdr:rowOff>
        </xdr:to>
        <xdr:sp macro="" textlink="">
          <xdr:nvSpPr>
            <xdr:cNvPr id="4098" name="HEADER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127000</xdr:colOff>
          <xdr:row>1</xdr:row>
          <xdr:rowOff>31750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127000</xdr:colOff>
          <xdr:row>1</xdr:row>
          <xdr:rowOff>31750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44FC-55FB-424C-9172-9A8C966F6E27}">
  <sheetPr codeName="Sheet2"/>
  <dimension ref="A1:K67"/>
  <sheetViews>
    <sheetView tabSelected="1" workbookViewId="0">
      <pane xSplit="6" ySplit="1" topLeftCell="G17" activePane="bottomRight" state="frozenSplit"/>
      <selection pane="topRight" activeCell="G1" sqref="G1"/>
      <selection pane="bottomLeft" activeCell="A2" sqref="A2"/>
      <selection pane="bottomRight" activeCell="N26" sqref="N26"/>
    </sheetView>
  </sheetViews>
  <sheetFormatPr defaultRowHeight="14.5" x14ac:dyDescent="0.35"/>
  <cols>
    <col min="1" max="5" width="3" style="12" customWidth="1"/>
    <col min="6" max="6" width="30.7265625" style="12" customWidth="1"/>
    <col min="7" max="7" width="8.7265625" style="13" bestFit="1" customWidth="1"/>
    <col min="8" max="8" width="2.26953125" style="13" customWidth="1"/>
    <col min="9" max="9" width="8.7265625" style="13" bestFit="1" customWidth="1"/>
    <col min="10" max="10" width="2.26953125" style="13" customWidth="1"/>
    <col min="11" max="11" width="10" style="13" bestFit="1" customWidth="1"/>
  </cols>
  <sheetData>
    <row r="1" spans="1:11" s="11" customFormat="1" ht="15" thickBot="1" x14ac:dyDescent="0.4">
      <c r="A1" s="9"/>
      <c r="B1" s="9"/>
      <c r="C1" s="9"/>
      <c r="D1" s="9"/>
      <c r="E1" s="9"/>
      <c r="F1" s="9"/>
      <c r="G1" s="10" t="s">
        <v>129</v>
      </c>
      <c r="H1" s="15"/>
      <c r="I1" s="10" t="s">
        <v>130</v>
      </c>
      <c r="J1" s="15"/>
      <c r="K1" s="10" t="s">
        <v>131</v>
      </c>
    </row>
    <row r="2" spans="1:11" ht="15" thickTop="1" x14ac:dyDescent="0.35">
      <c r="A2" s="1"/>
      <c r="B2" s="1" t="s">
        <v>132</v>
      </c>
      <c r="C2" s="1"/>
      <c r="D2" s="1"/>
      <c r="E2" s="1"/>
      <c r="F2" s="1"/>
      <c r="G2" s="2"/>
      <c r="H2" s="14"/>
      <c r="I2" s="2"/>
      <c r="J2" s="14"/>
      <c r="K2" s="2"/>
    </row>
    <row r="3" spans="1:11" x14ac:dyDescent="0.35">
      <c r="A3" s="1"/>
      <c r="B3" s="1"/>
      <c r="C3" s="1"/>
      <c r="D3" s="1" t="s">
        <v>133</v>
      </c>
      <c r="E3" s="1"/>
      <c r="F3" s="1"/>
      <c r="G3" s="2"/>
      <c r="H3" s="14"/>
      <c r="I3" s="2"/>
      <c r="J3" s="14"/>
      <c r="K3" s="2"/>
    </row>
    <row r="4" spans="1:11" x14ac:dyDescent="0.35">
      <c r="A4" s="1"/>
      <c r="B4" s="1"/>
      <c r="C4" s="1"/>
      <c r="D4" s="1"/>
      <c r="E4" s="1" t="s">
        <v>134</v>
      </c>
      <c r="F4" s="1"/>
      <c r="G4" s="2">
        <v>169440.79</v>
      </c>
      <c r="H4" s="14"/>
      <c r="I4" s="2">
        <v>96847.94</v>
      </c>
      <c r="J4" s="14"/>
      <c r="K4" s="2">
        <f>ROUND(SUM(G4:I4),5)</f>
        <v>266288.73</v>
      </c>
    </row>
    <row r="5" spans="1:11" x14ac:dyDescent="0.35">
      <c r="A5" s="1"/>
      <c r="B5" s="1"/>
      <c r="C5" s="1"/>
      <c r="D5" s="1"/>
      <c r="E5" s="1" t="s">
        <v>135</v>
      </c>
      <c r="F5" s="1"/>
      <c r="G5" s="2">
        <v>257742.05</v>
      </c>
      <c r="H5" s="14"/>
      <c r="I5" s="2">
        <v>139532.95000000001</v>
      </c>
      <c r="J5" s="14"/>
      <c r="K5" s="2">
        <f>ROUND(SUM(G5:I5),5)</f>
        <v>397275</v>
      </c>
    </row>
    <row r="6" spans="1:11" x14ac:dyDescent="0.35">
      <c r="A6" s="1"/>
      <c r="B6" s="1"/>
      <c r="C6" s="1"/>
      <c r="D6" s="1"/>
      <c r="E6" s="1" t="s">
        <v>136</v>
      </c>
      <c r="F6" s="1"/>
      <c r="G6" s="2"/>
      <c r="H6" s="14"/>
      <c r="I6" s="2"/>
      <c r="J6" s="14"/>
      <c r="K6" s="2"/>
    </row>
    <row r="7" spans="1:11" x14ac:dyDescent="0.35">
      <c r="A7" s="1"/>
      <c r="B7" s="1"/>
      <c r="C7" s="1"/>
      <c r="D7" s="1"/>
      <c r="E7" s="1"/>
      <c r="F7" s="1" t="s">
        <v>137</v>
      </c>
      <c r="G7" s="2">
        <v>141</v>
      </c>
      <c r="H7" s="14"/>
      <c r="I7" s="2">
        <v>377</v>
      </c>
      <c r="J7" s="14"/>
      <c r="K7" s="2">
        <f t="shared" ref="K7:K16" si="0">ROUND(SUM(G7:I7),5)</f>
        <v>518</v>
      </c>
    </row>
    <row r="8" spans="1:11" ht="15" thickBot="1" x14ac:dyDescent="0.4">
      <c r="A8" s="1"/>
      <c r="B8" s="1"/>
      <c r="C8" s="1"/>
      <c r="D8" s="1"/>
      <c r="E8" s="1"/>
      <c r="F8" s="1" t="s">
        <v>138</v>
      </c>
      <c r="G8" s="3">
        <v>43294</v>
      </c>
      <c r="H8" s="14"/>
      <c r="I8" s="3">
        <v>618</v>
      </c>
      <c r="J8" s="14"/>
      <c r="K8" s="3">
        <f t="shared" si="0"/>
        <v>43912</v>
      </c>
    </row>
    <row r="9" spans="1:11" x14ac:dyDescent="0.35">
      <c r="A9" s="1"/>
      <c r="B9" s="1"/>
      <c r="C9" s="1"/>
      <c r="D9" s="1"/>
      <c r="E9" s="1" t="s">
        <v>139</v>
      </c>
      <c r="F9" s="1"/>
      <c r="G9" s="2">
        <f>ROUND(SUM(G6:G8),5)</f>
        <v>43435</v>
      </c>
      <c r="H9" s="14"/>
      <c r="I9" s="2">
        <f>ROUND(SUM(I6:I8),5)</f>
        <v>995</v>
      </c>
      <c r="J9" s="14"/>
      <c r="K9" s="2">
        <f t="shared" si="0"/>
        <v>44430</v>
      </c>
    </row>
    <row r="10" spans="1:11" x14ac:dyDescent="0.35">
      <c r="A10" s="1"/>
      <c r="B10" s="1"/>
      <c r="C10" s="1"/>
      <c r="D10" s="1"/>
      <c r="E10" s="1" t="s">
        <v>140</v>
      </c>
      <c r="F10" s="1"/>
      <c r="G10" s="2">
        <v>6154</v>
      </c>
      <c r="H10" s="14"/>
      <c r="I10" s="2">
        <v>19608</v>
      </c>
      <c r="J10" s="14"/>
      <c r="K10" s="2">
        <f t="shared" si="0"/>
        <v>25762</v>
      </c>
    </row>
    <row r="11" spans="1:11" x14ac:dyDescent="0.35">
      <c r="A11" s="1"/>
      <c r="B11" s="1"/>
      <c r="C11" s="1"/>
      <c r="D11" s="1"/>
      <c r="E11" s="1" t="s">
        <v>141</v>
      </c>
      <c r="F11" s="1"/>
      <c r="G11" s="2">
        <v>4730.92</v>
      </c>
      <c r="H11" s="14"/>
      <c r="I11" s="2">
        <v>5354.74</v>
      </c>
      <c r="J11" s="14"/>
      <c r="K11" s="2">
        <f t="shared" si="0"/>
        <v>10085.66</v>
      </c>
    </row>
    <row r="12" spans="1:11" x14ac:dyDescent="0.35">
      <c r="A12" s="1"/>
      <c r="B12" s="1"/>
      <c r="C12" s="1"/>
      <c r="D12" s="1"/>
      <c r="E12" s="1" t="s">
        <v>142</v>
      </c>
      <c r="F12" s="1"/>
      <c r="G12" s="2">
        <v>346792</v>
      </c>
      <c r="H12" s="14"/>
      <c r="I12" s="2">
        <v>0</v>
      </c>
      <c r="J12" s="14"/>
      <c r="K12" s="2">
        <f t="shared" si="0"/>
        <v>346792</v>
      </c>
    </row>
    <row r="13" spans="1:11" x14ac:dyDescent="0.35">
      <c r="A13" s="1"/>
      <c r="B13" s="1"/>
      <c r="C13" s="1"/>
      <c r="D13" s="1"/>
      <c r="E13" s="1" t="s">
        <v>143</v>
      </c>
      <c r="F13" s="1"/>
      <c r="G13" s="2">
        <v>729.55</v>
      </c>
      <c r="H13" s="14"/>
      <c r="I13" s="2">
        <v>14913</v>
      </c>
      <c r="J13" s="14"/>
      <c r="K13" s="2">
        <f t="shared" si="0"/>
        <v>15642.55</v>
      </c>
    </row>
    <row r="14" spans="1:11" x14ac:dyDescent="0.35">
      <c r="A14" s="1"/>
      <c r="B14" s="1"/>
      <c r="C14" s="1"/>
      <c r="D14" s="1"/>
      <c r="E14" s="1" t="s">
        <v>144</v>
      </c>
      <c r="F14" s="1"/>
      <c r="G14" s="2">
        <v>160.78</v>
      </c>
      <c r="H14" s="14"/>
      <c r="I14" s="2">
        <v>148.81</v>
      </c>
      <c r="J14" s="14"/>
      <c r="K14" s="2">
        <f t="shared" si="0"/>
        <v>309.58999999999997</v>
      </c>
    </row>
    <row r="15" spans="1:11" ht="15" thickBot="1" x14ac:dyDescent="0.4">
      <c r="A15" s="1"/>
      <c r="B15" s="1"/>
      <c r="C15" s="1"/>
      <c r="D15" s="1"/>
      <c r="E15" s="1" t="s">
        <v>145</v>
      </c>
      <c r="F15" s="1"/>
      <c r="G15" s="3">
        <v>3500</v>
      </c>
      <c r="H15" s="14"/>
      <c r="I15" s="3">
        <v>3500</v>
      </c>
      <c r="J15" s="14"/>
      <c r="K15" s="3">
        <f t="shared" si="0"/>
        <v>7000</v>
      </c>
    </row>
    <row r="16" spans="1:11" x14ac:dyDescent="0.35">
      <c r="A16" s="1"/>
      <c r="B16" s="1"/>
      <c r="C16" s="1"/>
      <c r="D16" s="1" t="s">
        <v>146</v>
      </c>
      <c r="E16" s="1"/>
      <c r="F16" s="1"/>
      <c r="G16" s="2">
        <f>ROUND(SUM(G3:G5)+SUM(G9:G15),5)</f>
        <v>832685.09</v>
      </c>
      <c r="H16" s="14"/>
      <c r="I16" s="2">
        <f>ROUND(SUM(I3:I5)+SUM(I9:I15),5)</f>
        <v>280900.44</v>
      </c>
      <c r="J16" s="14"/>
      <c r="K16" s="2">
        <f t="shared" si="0"/>
        <v>1113585.53</v>
      </c>
    </row>
    <row r="17" spans="1:11" x14ac:dyDescent="0.35">
      <c r="A17" s="1"/>
      <c r="B17" s="1"/>
      <c r="C17" s="1"/>
      <c r="D17" s="1" t="s">
        <v>147</v>
      </c>
      <c r="E17" s="1"/>
      <c r="F17" s="1"/>
      <c r="G17" s="2"/>
      <c r="H17" s="14"/>
      <c r="I17" s="2"/>
      <c r="J17" s="14"/>
      <c r="K17" s="2"/>
    </row>
    <row r="18" spans="1:11" ht="15" thickBot="1" x14ac:dyDescent="0.4">
      <c r="A18" s="1"/>
      <c r="B18" s="1"/>
      <c r="C18" s="1"/>
      <c r="D18" s="1"/>
      <c r="E18" s="1" t="s">
        <v>148</v>
      </c>
      <c r="F18" s="1"/>
      <c r="G18" s="4">
        <v>2874.04</v>
      </c>
      <c r="H18" s="14"/>
      <c r="I18" s="4">
        <v>3167.15</v>
      </c>
      <c r="J18" s="14"/>
      <c r="K18" s="4">
        <f>ROUND(SUM(G18:I18),5)</f>
        <v>6041.19</v>
      </c>
    </row>
    <row r="19" spans="1:11" ht="15" thickBot="1" x14ac:dyDescent="0.4">
      <c r="A19" s="1"/>
      <c r="B19" s="1"/>
      <c r="C19" s="1"/>
      <c r="D19" s="1" t="s">
        <v>149</v>
      </c>
      <c r="E19" s="1"/>
      <c r="F19" s="1"/>
      <c r="G19" s="6">
        <f>ROUND(SUM(G17:G18),5)</f>
        <v>2874.04</v>
      </c>
      <c r="H19" s="14"/>
      <c r="I19" s="6">
        <f>ROUND(SUM(I17:I18),5)</f>
        <v>3167.15</v>
      </c>
      <c r="J19" s="14"/>
      <c r="K19" s="6">
        <f>ROUND(SUM(G19:I19),5)</f>
        <v>6041.19</v>
      </c>
    </row>
    <row r="20" spans="1:11" x14ac:dyDescent="0.35">
      <c r="A20" s="1"/>
      <c r="B20" s="1"/>
      <c r="C20" s="1" t="s">
        <v>150</v>
      </c>
      <c r="D20" s="1"/>
      <c r="E20" s="1"/>
      <c r="F20" s="1"/>
      <c r="G20" s="2">
        <f>ROUND(G16-G19,5)</f>
        <v>829811.05</v>
      </c>
      <c r="H20" s="14"/>
      <c r="I20" s="2">
        <f>ROUND(I16-I19,5)</f>
        <v>277733.28999999998</v>
      </c>
      <c r="J20" s="14"/>
      <c r="K20" s="2">
        <f>ROUND(SUM(G20:I20),5)</f>
        <v>1107544.3400000001</v>
      </c>
    </row>
    <row r="21" spans="1:11" x14ac:dyDescent="0.35">
      <c r="A21" s="1"/>
      <c r="B21" s="1"/>
      <c r="C21" s="1"/>
      <c r="D21" s="1" t="s">
        <v>151</v>
      </c>
      <c r="E21" s="1"/>
      <c r="F21" s="1"/>
      <c r="G21" s="2"/>
      <c r="H21" s="14"/>
      <c r="I21" s="2"/>
      <c r="J21" s="14"/>
      <c r="K21" s="2"/>
    </row>
    <row r="22" spans="1:11" x14ac:dyDescent="0.35">
      <c r="A22" s="1"/>
      <c r="B22" s="1"/>
      <c r="C22" s="1"/>
      <c r="D22" s="1"/>
      <c r="E22" s="1" t="s">
        <v>152</v>
      </c>
      <c r="F22" s="1"/>
      <c r="G22" s="2">
        <v>1010</v>
      </c>
      <c r="H22" s="14"/>
      <c r="I22" s="2">
        <v>361.81</v>
      </c>
      <c r="J22" s="14"/>
      <c r="K22" s="2">
        <f t="shared" ref="K22:K32" si="1">ROUND(SUM(G22:I22),5)</f>
        <v>1371.81</v>
      </c>
    </row>
    <row r="23" spans="1:11" x14ac:dyDescent="0.35">
      <c r="A23" s="1"/>
      <c r="B23" s="1"/>
      <c r="C23" s="1"/>
      <c r="D23" s="1"/>
      <c r="E23" s="1" t="s">
        <v>153</v>
      </c>
      <c r="F23" s="1"/>
      <c r="G23" s="2">
        <v>1597.69</v>
      </c>
      <c r="H23" s="14"/>
      <c r="I23" s="2">
        <v>456.49</v>
      </c>
      <c r="J23" s="14"/>
      <c r="K23" s="2">
        <f t="shared" si="1"/>
        <v>2054.1799999999998</v>
      </c>
    </row>
    <row r="24" spans="1:11" x14ac:dyDescent="0.35">
      <c r="A24" s="1"/>
      <c r="B24" s="1"/>
      <c r="C24" s="1"/>
      <c r="D24" s="1"/>
      <c r="E24" s="1" t="s">
        <v>154</v>
      </c>
      <c r="F24" s="1"/>
      <c r="G24" s="2">
        <v>1032.67</v>
      </c>
      <c r="H24" s="14"/>
      <c r="I24" s="2">
        <v>97.28</v>
      </c>
      <c r="J24" s="14"/>
      <c r="K24" s="2">
        <f t="shared" si="1"/>
        <v>1129.95</v>
      </c>
    </row>
    <row r="25" spans="1:11" x14ac:dyDescent="0.35">
      <c r="A25" s="1"/>
      <c r="B25" s="1"/>
      <c r="C25" s="1"/>
      <c r="D25" s="1"/>
      <c r="E25" s="1" t="s">
        <v>155</v>
      </c>
      <c r="F25" s="1"/>
      <c r="G25" s="2">
        <v>598.88</v>
      </c>
      <c r="H25" s="14"/>
      <c r="I25" s="2">
        <v>69.72</v>
      </c>
      <c r="J25" s="14"/>
      <c r="K25" s="2">
        <f t="shared" si="1"/>
        <v>668.6</v>
      </c>
    </row>
    <row r="26" spans="1:11" x14ac:dyDescent="0.35">
      <c r="A26" s="1"/>
      <c r="B26" s="1"/>
      <c r="C26" s="1"/>
      <c r="D26" s="1"/>
      <c r="E26" s="1" t="s">
        <v>156</v>
      </c>
      <c r="F26" s="1"/>
      <c r="G26" s="2">
        <v>138.79</v>
      </c>
      <c r="H26" s="14"/>
      <c r="I26" s="2">
        <v>1280.5</v>
      </c>
      <c r="J26" s="14"/>
      <c r="K26" s="2">
        <f t="shared" si="1"/>
        <v>1419.29</v>
      </c>
    </row>
    <row r="27" spans="1:11" x14ac:dyDescent="0.35">
      <c r="A27" s="1"/>
      <c r="B27" s="1"/>
      <c r="C27" s="1"/>
      <c r="D27" s="1"/>
      <c r="E27" s="1" t="s">
        <v>157</v>
      </c>
      <c r="F27" s="1"/>
      <c r="G27" s="2">
        <v>0</v>
      </c>
      <c r="H27" s="14"/>
      <c r="I27" s="2">
        <v>2000</v>
      </c>
      <c r="J27" s="14"/>
      <c r="K27" s="2">
        <f t="shared" si="1"/>
        <v>2000</v>
      </c>
    </row>
    <row r="28" spans="1:11" x14ac:dyDescent="0.35">
      <c r="A28" s="1"/>
      <c r="B28" s="1"/>
      <c r="C28" s="1"/>
      <c r="D28" s="1"/>
      <c r="E28" s="1" t="s">
        <v>158</v>
      </c>
      <c r="F28" s="1"/>
      <c r="G28" s="2">
        <v>26031.42</v>
      </c>
      <c r="H28" s="14"/>
      <c r="I28" s="2">
        <v>26031.42</v>
      </c>
      <c r="J28" s="14"/>
      <c r="K28" s="2">
        <f t="shared" si="1"/>
        <v>52062.84</v>
      </c>
    </row>
    <row r="29" spans="1:11" x14ac:dyDescent="0.35">
      <c r="A29" s="1"/>
      <c r="B29" s="1"/>
      <c r="C29" s="1"/>
      <c r="D29" s="1"/>
      <c r="E29" s="1" t="s">
        <v>159</v>
      </c>
      <c r="F29" s="1"/>
      <c r="G29" s="2">
        <v>604.79999999999995</v>
      </c>
      <c r="H29" s="14"/>
      <c r="I29" s="2">
        <v>3218.4</v>
      </c>
      <c r="J29" s="14"/>
      <c r="K29" s="2">
        <f t="shared" si="1"/>
        <v>3823.2</v>
      </c>
    </row>
    <row r="30" spans="1:11" x14ac:dyDescent="0.35">
      <c r="A30" s="1"/>
      <c r="B30" s="1"/>
      <c r="C30" s="1"/>
      <c r="D30" s="1"/>
      <c r="E30" s="1" t="s">
        <v>160</v>
      </c>
      <c r="F30" s="1"/>
      <c r="G30" s="2">
        <v>737.18</v>
      </c>
      <c r="H30" s="14"/>
      <c r="I30" s="2">
        <v>3764.11</v>
      </c>
      <c r="J30" s="14"/>
      <c r="K30" s="2">
        <f t="shared" si="1"/>
        <v>4501.29</v>
      </c>
    </row>
    <row r="31" spans="1:11" x14ac:dyDescent="0.35">
      <c r="A31" s="1"/>
      <c r="B31" s="1"/>
      <c r="C31" s="1"/>
      <c r="D31" s="1"/>
      <c r="E31" s="1" t="s">
        <v>161</v>
      </c>
      <c r="F31" s="1"/>
      <c r="G31" s="2">
        <v>345</v>
      </c>
      <c r="H31" s="14"/>
      <c r="I31" s="2">
        <v>520</v>
      </c>
      <c r="J31" s="14"/>
      <c r="K31" s="2">
        <f t="shared" si="1"/>
        <v>865</v>
      </c>
    </row>
    <row r="32" spans="1:11" x14ac:dyDescent="0.35">
      <c r="A32" s="1"/>
      <c r="B32" s="1"/>
      <c r="C32" s="1"/>
      <c r="D32" s="1"/>
      <c r="E32" s="1" t="s">
        <v>162</v>
      </c>
      <c r="F32" s="1"/>
      <c r="G32" s="2">
        <v>0</v>
      </c>
      <c r="H32" s="14"/>
      <c r="I32" s="2">
        <v>4173.04</v>
      </c>
      <c r="J32" s="14"/>
      <c r="K32" s="2">
        <f t="shared" si="1"/>
        <v>4173.04</v>
      </c>
    </row>
    <row r="33" spans="1:11" x14ac:dyDescent="0.35">
      <c r="A33" s="1"/>
      <c r="B33" s="1"/>
      <c r="C33" s="1"/>
      <c r="D33" s="1"/>
      <c r="E33" s="1" t="s">
        <v>163</v>
      </c>
      <c r="F33" s="1"/>
      <c r="G33" s="2"/>
      <c r="H33" s="14"/>
      <c r="I33" s="2"/>
      <c r="J33" s="14"/>
      <c r="K33" s="2"/>
    </row>
    <row r="34" spans="1:11" x14ac:dyDescent="0.35">
      <c r="A34" s="1"/>
      <c r="B34" s="1"/>
      <c r="C34" s="1"/>
      <c r="D34" s="1"/>
      <c r="E34" s="1"/>
      <c r="F34" s="1" t="s">
        <v>164</v>
      </c>
      <c r="G34" s="2">
        <v>2536.31</v>
      </c>
      <c r="H34" s="14"/>
      <c r="I34" s="2">
        <v>2536.31</v>
      </c>
      <c r="J34" s="14"/>
      <c r="K34" s="2">
        <f t="shared" ref="K34:K43" si="2">ROUND(SUM(G34:I34),5)</f>
        <v>5072.62</v>
      </c>
    </row>
    <row r="35" spans="1:11" x14ac:dyDescent="0.35">
      <c r="A35" s="1"/>
      <c r="B35" s="1"/>
      <c r="C35" s="1"/>
      <c r="D35" s="1"/>
      <c r="E35" s="1"/>
      <c r="F35" s="1" t="s">
        <v>165</v>
      </c>
      <c r="G35" s="2">
        <v>150.08000000000001</v>
      </c>
      <c r="H35" s="14"/>
      <c r="I35" s="2">
        <v>253.28</v>
      </c>
      <c r="J35" s="14"/>
      <c r="K35" s="2">
        <f t="shared" si="2"/>
        <v>403.36</v>
      </c>
    </row>
    <row r="36" spans="1:11" x14ac:dyDescent="0.35">
      <c r="A36" s="1"/>
      <c r="B36" s="1"/>
      <c r="C36" s="1"/>
      <c r="D36" s="1"/>
      <c r="E36" s="1"/>
      <c r="F36" s="1" t="s">
        <v>166</v>
      </c>
      <c r="G36" s="2">
        <v>11183.57</v>
      </c>
      <c r="H36" s="14"/>
      <c r="I36" s="2">
        <v>16602.22</v>
      </c>
      <c r="J36" s="14"/>
      <c r="K36" s="2">
        <f t="shared" si="2"/>
        <v>27785.79</v>
      </c>
    </row>
    <row r="37" spans="1:11" ht="15" thickBot="1" x14ac:dyDescent="0.4">
      <c r="A37" s="1"/>
      <c r="B37" s="1"/>
      <c r="C37" s="1"/>
      <c r="D37" s="1"/>
      <c r="E37" s="1"/>
      <c r="F37" s="1" t="s">
        <v>167</v>
      </c>
      <c r="G37" s="3">
        <v>1828.83</v>
      </c>
      <c r="H37" s="14"/>
      <c r="I37" s="3">
        <v>1828.83</v>
      </c>
      <c r="J37" s="14"/>
      <c r="K37" s="3">
        <f t="shared" si="2"/>
        <v>3657.66</v>
      </c>
    </row>
    <row r="38" spans="1:11" x14ac:dyDescent="0.35">
      <c r="A38" s="1"/>
      <c r="B38" s="1"/>
      <c r="C38" s="1"/>
      <c r="D38" s="1"/>
      <c r="E38" s="1" t="s">
        <v>168</v>
      </c>
      <c r="F38" s="1"/>
      <c r="G38" s="2">
        <f>ROUND(SUM(G33:G37),5)</f>
        <v>15698.79</v>
      </c>
      <c r="H38" s="14"/>
      <c r="I38" s="2">
        <f>ROUND(SUM(I33:I37),5)</f>
        <v>21220.639999999999</v>
      </c>
      <c r="J38" s="14"/>
      <c r="K38" s="2">
        <f t="shared" si="2"/>
        <v>36919.43</v>
      </c>
    </row>
    <row r="39" spans="1:11" x14ac:dyDescent="0.35">
      <c r="A39" s="1"/>
      <c r="B39" s="1"/>
      <c r="C39" s="1"/>
      <c r="D39" s="1"/>
      <c r="E39" s="1" t="s">
        <v>169</v>
      </c>
      <c r="F39" s="1"/>
      <c r="G39" s="2">
        <v>13954.36</v>
      </c>
      <c r="H39" s="14"/>
      <c r="I39" s="2">
        <v>9481.85</v>
      </c>
      <c r="J39" s="14"/>
      <c r="K39" s="2">
        <f t="shared" si="2"/>
        <v>23436.21</v>
      </c>
    </row>
    <row r="40" spans="1:11" x14ac:dyDescent="0.35">
      <c r="A40" s="1"/>
      <c r="B40" s="1"/>
      <c r="C40" s="1"/>
      <c r="D40" s="1"/>
      <c r="E40" s="1" t="s">
        <v>170</v>
      </c>
      <c r="F40" s="1"/>
      <c r="G40" s="2">
        <v>0</v>
      </c>
      <c r="H40" s="14"/>
      <c r="I40" s="2">
        <v>1210.3399999999999</v>
      </c>
      <c r="J40" s="14"/>
      <c r="K40" s="2">
        <f t="shared" si="2"/>
        <v>1210.3399999999999</v>
      </c>
    </row>
    <row r="41" spans="1:11" x14ac:dyDescent="0.35">
      <c r="A41" s="1"/>
      <c r="B41" s="1"/>
      <c r="C41" s="1"/>
      <c r="D41" s="1"/>
      <c r="E41" s="1" t="s">
        <v>171</v>
      </c>
      <c r="F41" s="1"/>
      <c r="G41" s="2">
        <v>115</v>
      </c>
      <c r="H41" s="14"/>
      <c r="I41" s="2">
        <v>184.58</v>
      </c>
      <c r="J41" s="14"/>
      <c r="K41" s="2">
        <f t="shared" si="2"/>
        <v>299.58</v>
      </c>
    </row>
    <row r="42" spans="1:11" x14ac:dyDescent="0.35">
      <c r="A42" s="1"/>
      <c r="B42" s="1"/>
      <c r="C42" s="1"/>
      <c r="D42" s="1"/>
      <c r="E42" s="1" t="s">
        <v>172</v>
      </c>
      <c r="F42" s="1"/>
      <c r="G42" s="2">
        <v>19973.7</v>
      </c>
      <c r="H42" s="14"/>
      <c r="I42" s="2">
        <v>0</v>
      </c>
      <c r="J42" s="14"/>
      <c r="K42" s="2">
        <f t="shared" si="2"/>
        <v>19973.7</v>
      </c>
    </row>
    <row r="43" spans="1:11" x14ac:dyDescent="0.35">
      <c r="A43" s="1"/>
      <c r="B43" s="1"/>
      <c r="C43" s="1"/>
      <c r="D43" s="1"/>
      <c r="E43" s="1" t="s">
        <v>173</v>
      </c>
      <c r="F43" s="1"/>
      <c r="G43" s="2">
        <v>11850</v>
      </c>
      <c r="H43" s="14"/>
      <c r="I43" s="2">
        <v>3000</v>
      </c>
      <c r="J43" s="14"/>
      <c r="K43" s="2">
        <f t="shared" si="2"/>
        <v>14850</v>
      </c>
    </row>
    <row r="44" spans="1:11" x14ac:dyDescent="0.35">
      <c r="A44" s="1"/>
      <c r="B44" s="1"/>
      <c r="C44" s="1"/>
      <c r="D44" s="1"/>
      <c r="E44" s="1" t="s">
        <v>174</v>
      </c>
      <c r="F44" s="1"/>
      <c r="G44" s="2"/>
      <c r="H44" s="14"/>
      <c r="I44" s="2"/>
      <c r="J44" s="14"/>
      <c r="K44" s="2"/>
    </row>
    <row r="45" spans="1:11" x14ac:dyDescent="0.35">
      <c r="A45" s="1"/>
      <c r="B45" s="1"/>
      <c r="C45" s="1"/>
      <c r="D45" s="1"/>
      <c r="E45" s="1"/>
      <c r="F45" s="1" t="s">
        <v>175</v>
      </c>
      <c r="G45" s="2">
        <v>66582.47</v>
      </c>
      <c r="H45" s="14"/>
      <c r="I45" s="2">
        <v>132150.35999999999</v>
      </c>
      <c r="J45" s="14"/>
      <c r="K45" s="2">
        <f t="shared" ref="K45:K66" si="3">ROUND(SUM(G45:I45),5)</f>
        <v>198732.83</v>
      </c>
    </row>
    <row r="46" spans="1:11" x14ac:dyDescent="0.35">
      <c r="A46" s="1"/>
      <c r="B46" s="1"/>
      <c r="C46" s="1"/>
      <c r="D46" s="1"/>
      <c r="E46" s="1"/>
      <c r="F46" s="1" t="s">
        <v>176</v>
      </c>
      <c r="G46" s="2">
        <v>2760.01</v>
      </c>
      <c r="H46" s="14"/>
      <c r="I46" s="2">
        <v>5520.02</v>
      </c>
      <c r="J46" s="14"/>
      <c r="K46" s="2">
        <f t="shared" si="3"/>
        <v>8280.0300000000007</v>
      </c>
    </row>
    <row r="47" spans="1:11" x14ac:dyDescent="0.35">
      <c r="A47" s="1"/>
      <c r="B47" s="1"/>
      <c r="C47" s="1"/>
      <c r="D47" s="1"/>
      <c r="E47" s="1"/>
      <c r="F47" s="1" t="s">
        <v>177</v>
      </c>
      <c r="G47" s="2">
        <v>6158.91</v>
      </c>
      <c r="H47" s="14"/>
      <c r="I47" s="2">
        <v>12215.46</v>
      </c>
      <c r="J47" s="14"/>
      <c r="K47" s="2">
        <f t="shared" si="3"/>
        <v>18374.37</v>
      </c>
    </row>
    <row r="48" spans="1:11" ht="15" thickBot="1" x14ac:dyDescent="0.4">
      <c r="A48" s="1"/>
      <c r="B48" s="1"/>
      <c r="C48" s="1"/>
      <c r="D48" s="1"/>
      <c r="E48" s="1"/>
      <c r="F48" s="1" t="s">
        <v>178</v>
      </c>
      <c r="G48" s="3">
        <v>2706.55</v>
      </c>
      <c r="H48" s="14"/>
      <c r="I48" s="3">
        <v>3481.93</v>
      </c>
      <c r="J48" s="14"/>
      <c r="K48" s="3">
        <f t="shared" si="3"/>
        <v>6188.48</v>
      </c>
    </row>
    <row r="49" spans="1:11" x14ac:dyDescent="0.35">
      <c r="A49" s="1"/>
      <c r="B49" s="1"/>
      <c r="C49" s="1"/>
      <c r="D49" s="1"/>
      <c r="E49" s="1" t="s">
        <v>179</v>
      </c>
      <c r="F49" s="1"/>
      <c r="G49" s="2">
        <f>ROUND(SUM(G44:G48),5)</f>
        <v>78207.94</v>
      </c>
      <c r="H49" s="14"/>
      <c r="I49" s="2">
        <f>ROUND(SUM(I44:I48),5)</f>
        <v>153367.76999999999</v>
      </c>
      <c r="J49" s="14"/>
      <c r="K49" s="2">
        <f t="shared" si="3"/>
        <v>231575.71</v>
      </c>
    </row>
    <row r="50" spans="1:11" x14ac:dyDescent="0.35">
      <c r="A50" s="1"/>
      <c r="B50" s="1"/>
      <c r="C50" s="1"/>
      <c r="D50" s="1"/>
      <c r="E50" s="1" t="s">
        <v>180</v>
      </c>
      <c r="F50" s="1"/>
      <c r="G50" s="2">
        <v>0</v>
      </c>
      <c r="H50" s="14"/>
      <c r="I50" s="2">
        <v>30.77</v>
      </c>
      <c r="J50" s="14"/>
      <c r="K50" s="2">
        <f t="shared" si="3"/>
        <v>30.77</v>
      </c>
    </row>
    <row r="51" spans="1:11" x14ac:dyDescent="0.35">
      <c r="A51" s="1"/>
      <c r="B51" s="1"/>
      <c r="C51" s="1"/>
      <c r="D51" s="1"/>
      <c r="E51" s="1" t="s">
        <v>181</v>
      </c>
      <c r="F51" s="1"/>
      <c r="G51" s="2">
        <v>0</v>
      </c>
      <c r="H51" s="14"/>
      <c r="I51" s="2">
        <v>450</v>
      </c>
      <c r="J51" s="14"/>
      <c r="K51" s="2">
        <f t="shared" si="3"/>
        <v>450</v>
      </c>
    </row>
    <row r="52" spans="1:11" x14ac:dyDescent="0.35">
      <c r="A52" s="1"/>
      <c r="B52" s="1"/>
      <c r="C52" s="1"/>
      <c r="D52" s="1"/>
      <c r="E52" s="1" t="s">
        <v>182</v>
      </c>
      <c r="F52" s="1"/>
      <c r="G52" s="2">
        <v>5124.71</v>
      </c>
      <c r="H52" s="14"/>
      <c r="I52" s="2">
        <v>4824.47</v>
      </c>
      <c r="J52" s="14"/>
      <c r="K52" s="2">
        <f t="shared" si="3"/>
        <v>9949.18</v>
      </c>
    </row>
    <row r="53" spans="1:11" x14ac:dyDescent="0.35">
      <c r="A53" s="1"/>
      <c r="B53" s="1"/>
      <c r="C53" s="1"/>
      <c r="D53" s="1"/>
      <c r="E53" s="1" t="s">
        <v>183</v>
      </c>
      <c r="F53" s="1"/>
      <c r="G53" s="2">
        <v>0</v>
      </c>
      <c r="H53" s="14"/>
      <c r="I53" s="2">
        <v>3643.68</v>
      </c>
      <c r="J53" s="14"/>
      <c r="K53" s="2">
        <f t="shared" si="3"/>
        <v>3643.68</v>
      </c>
    </row>
    <row r="54" spans="1:11" x14ac:dyDescent="0.35">
      <c r="A54" s="1"/>
      <c r="B54" s="1"/>
      <c r="C54" s="1"/>
      <c r="D54" s="1"/>
      <c r="E54" s="1" t="s">
        <v>184</v>
      </c>
      <c r="F54" s="1"/>
      <c r="G54" s="2">
        <v>0</v>
      </c>
      <c r="H54" s="14"/>
      <c r="I54" s="2">
        <v>77480</v>
      </c>
      <c r="J54" s="14"/>
      <c r="K54" s="2">
        <f t="shared" si="3"/>
        <v>77480</v>
      </c>
    </row>
    <row r="55" spans="1:11" x14ac:dyDescent="0.35">
      <c r="A55" s="1"/>
      <c r="B55" s="1"/>
      <c r="C55" s="1"/>
      <c r="D55" s="1"/>
      <c r="E55" s="1" t="s">
        <v>185</v>
      </c>
      <c r="F55" s="1"/>
      <c r="G55" s="2">
        <v>1251.25</v>
      </c>
      <c r="H55" s="14"/>
      <c r="I55" s="2">
        <v>1787.5</v>
      </c>
      <c r="J55" s="14"/>
      <c r="K55" s="2">
        <f t="shared" si="3"/>
        <v>3038.75</v>
      </c>
    </row>
    <row r="56" spans="1:11" x14ac:dyDescent="0.35">
      <c r="A56" s="1"/>
      <c r="B56" s="1"/>
      <c r="C56" s="1"/>
      <c r="D56" s="1"/>
      <c r="E56" s="1" t="s">
        <v>186</v>
      </c>
      <c r="F56" s="1"/>
      <c r="G56" s="2">
        <v>1000</v>
      </c>
      <c r="H56" s="14"/>
      <c r="I56" s="2">
        <v>3681.6</v>
      </c>
      <c r="J56" s="14"/>
      <c r="K56" s="2">
        <f t="shared" si="3"/>
        <v>4681.6000000000004</v>
      </c>
    </row>
    <row r="57" spans="1:11" x14ac:dyDescent="0.35">
      <c r="A57" s="1"/>
      <c r="B57" s="1"/>
      <c r="C57" s="1"/>
      <c r="D57" s="1"/>
      <c r="E57" s="1" t="s">
        <v>187</v>
      </c>
      <c r="F57" s="1"/>
      <c r="G57" s="2">
        <v>263.79000000000002</v>
      </c>
      <c r="H57" s="14"/>
      <c r="I57" s="2">
        <v>0</v>
      </c>
      <c r="J57" s="14"/>
      <c r="K57" s="2">
        <f t="shared" si="3"/>
        <v>263.79000000000002</v>
      </c>
    </row>
    <row r="58" spans="1:11" x14ac:dyDescent="0.35">
      <c r="A58" s="1"/>
      <c r="B58" s="1"/>
      <c r="C58" s="1"/>
      <c r="D58" s="1"/>
      <c r="E58" s="1" t="s">
        <v>188</v>
      </c>
      <c r="F58" s="1"/>
      <c r="G58" s="2">
        <v>5406.89</v>
      </c>
      <c r="H58" s="14"/>
      <c r="I58" s="2">
        <v>8731.2199999999993</v>
      </c>
      <c r="J58" s="14"/>
      <c r="K58" s="2">
        <f t="shared" si="3"/>
        <v>14138.11</v>
      </c>
    </row>
    <row r="59" spans="1:11" x14ac:dyDescent="0.35">
      <c r="A59" s="1"/>
      <c r="B59" s="1"/>
      <c r="C59" s="1"/>
      <c r="D59" s="1"/>
      <c r="E59" s="1" t="s">
        <v>189</v>
      </c>
      <c r="F59" s="1"/>
      <c r="G59" s="2">
        <v>0</v>
      </c>
      <c r="H59" s="14"/>
      <c r="I59" s="2">
        <v>1207</v>
      </c>
      <c r="J59" s="14"/>
      <c r="K59" s="2">
        <f t="shared" si="3"/>
        <v>1207</v>
      </c>
    </row>
    <row r="60" spans="1:11" x14ac:dyDescent="0.35">
      <c r="A60" s="1"/>
      <c r="B60" s="1"/>
      <c r="C60" s="1"/>
      <c r="D60" s="1"/>
      <c r="E60" s="1" t="s">
        <v>190</v>
      </c>
      <c r="F60" s="1"/>
      <c r="G60" s="2">
        <v>558.99</v>
      </c>
      <c r="H60" s="14"/>
      <c r="I60" s="2">
        <v>782.91</v>
      </c>
      <c r="J60" s="14"/>
      <c r="K60" s="2">
        <f t="shared" si="3"/>
        <v>1341.9</v>
      </c>
    </row>
    <row r="61" spans="1:11" x14ac:dyDescent="0.35">
      <c r="A61" s="1"/>
      <c r="B61" s="1"/>
      <c r="C61" s="1"/>
      <c r="D61" s="1"/>
      <c r="E61" s="1" t="s">
        <v>191</v>
      </c>
      <c r="F61" s="1"/>
      <c r="G61" s="2">
        <v>543.36</v>
      </c>
      <c r="H61" s="14"/>
      <c r="I61" s="2">
        <v>539.36</v>
      </c>
      <c r="J61" s="14"/>
      <c r="K61" s="2">
        <f t="shared" si="3"/>
        <v>1082.72</v>
      </c>
    </row>
    <row r="62" spans="1:11" x14ac:dyDescent="0.35">
      <c r="A62" s="1"/>
      <c r="B62" s="1"/>
      <c r="C62" s="1"/>
      <c r="D62" s="1"/>
      <c r="E62" s="1" t="s">
        <v>192</v>
      </c>
      <c r="F62" s="1"/>
      <c r="G62" s="2">
        <v>-20</v>
      </c>
      <c r="H62" s="14"/>
      <c r="I62" s="2">
        <v>0</v>
      </c>
      <c r="J62" s="14"/>
      <c r="K62" s="2">
        <f t="shared" si="3"/>
        <v>-20</v>
      </c>
    </row>
    <row r="63" spans="1:11" ht="15" thickBot="1" x14ac:dyDescent="0.4">
      <c r="A63" s="1"/>
      <c r="B63" s="1"/>
      <c r="C63" s="1"/>
      <c r="D63" s="1"/>
      <c r="E63" s="1" t="s">
        <v>193</v>
      </c>
      <c r="F63" s="1"/>
      <c r="G63" s="4">
        <v>4464.82</v>
      </c>
      <c r="H63" s="14"/>
      <c r="I63" s="4">
        <v>2841.34</v>
      </c>
      <c r="J63" s="14"/>
      <c r="K63" s="4">
        <f t="shared" si="3"/>
        <v>7306.16</v>
      </c>
    </row>
    <row r="64" spans="1:11" ht="15" thickBot="1" x14ac:dyDescent="0.4">
      <c r="A64" s="1"/>
      <c r="B64" s="1"/>
      <c r="C64" s="1"/>
      <c r="D64" s="1" t="s">
        <v>194</v>
      </c>
      <c r="E64" s="1"/>
      <c r="F64" s="1"/>
      <c r="G64" s="5">
        <f>ROUND(SUM(G21:G32)+SUM(G38:G43)+SUM(G49:G63),5)</f>
        <v>190490.03</v>
      </c>
      <c r="H64" s="14"/>
      <c r="I64" s="5">
        <f>ROUND(SUM(I21:I32)+SUM(I38:I43)+SUM(I49:I63),5)</f>
        <v>336437.8</v>
      </c>
      <c r="J64" s="14"/>
      <c r="K64" s="5">
        <f t="shared" si="3"/>
        <v>526927.82999999996</v>
      </c>
    </row>
    <row r="65" spans="1:11" ht="15" thickBot="1" x14ac:dyDescent="0.4">
      <c r="A65" s="1"/>
      <c r="B65" s="1" t="s">
        <v>195</v>
      </c>
      <c r="C65" s="1"/>
      <c r="D65" s="1"/>
      <c r="E65" s="1"/>
      <c r="F65" s="1"/>
      <c r="G65" s="5">
        <f>ROUND(G2+G20-G64,5)</f>
        <v>639321.02</v>
      </c>
      <c r="H65" s="14"/>
      <c r="I65" s="5">
        <f>ROUND(I2+I20-I64,5)</f>
        <v>-58704.51</v>
      </c>
      <c r="J65" s="14"/>
      <c r="K65" s="5">
        <f t="shared" si="3"/>
        <v>580616.51</v>
      </c>
    </row>
    <row r="66" spans="1:11" s="8" customFormat="1" ht="11" thickBot="1" x14ac:dyDescent="0.3">
      <c r="A66" s="1" t="s">
        <v>126</v>
      </c>
      <c r="B66" s="1"/>
      <c r="C66" s="1"/>
      <c r="D66" s="1"/>
      <c r="E66" s="1"/>
      <c r="F66" s="1"/>
      <c r="G66" s="7">
        <f>G65</f>
        <v>639321.02</v>
      </c>
      <c r="H66" s="1"/>
      <c r="I66" s="7">
        <f>I65</f>
        <v>-58704.51</v>
      </c>
      <c r="J66" s="1"/>
      <c r="K66" s="7">
        <f t="shared" si="3"/>
        <v>580616.51</v>
      </c>
    </row>
    <row r="67" spans="1:11" ht="15" thickTop="1" x14ac:dyDescent="0.35"/>
  </sheetData>
  <pageMargins left="0.7" right="0.7" top="0.75" bottom="0.75" header="0.1" footer="0.3"/>
  <pageSetup paperSize="9" orientation="portrait" r:id="rId1"/>
  <headerFooter>
    <oddHeader>&amp;L&amp;"Arial,Bold"&amp;8 2:07 PM
&amp;"Arial,Bold"&amp;8 03/15/22
&amp;"Arial,Bold"&amp;8 Accrual Basis&amp;C&amp;"Arial,Bold"&amp;12 Great Commission Church International
&amp;"Arial,Bold"&amp;14 Statement of Financial Income and Expense
&amp;"Arial,Bold"&amp;10 January through February 2022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4097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4097" r:id="rId4" name="FILTER"/>
      </mc:Fallback>
    </mc:AlternateContent>
    <mc:AlternateContent xmlns:mc="http://schemas.openxmlformats.org/markup-compatibility/2006">
      <mc:Choice Requires="x14">
        <control shapeId="4098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4098" r:id="rId6" name="HEAD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2FD7-7AED-48E3-8BDD-293F95015C5B}">
  <sheetPr codeName="Sheet1"/>
  <dimension ref="A1:F130"/>
  <sheetViews>
    <sheetView workbookViewId="0">
      <pane xSplit="5" ySplit="1" topLeftCell="F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4.5" x14ac:dyDescent="0.35"/>
  <cols>
    <col min="1" max="4" width="3" style="12" customWidth="1"/>
    <col min="5" max="5" width="34.26953125" style="12" customWidth="1"/>
    <col min="6" max="6" width="10.81640625" style="13" bestFit="1" customWidth="1"/>
  </cols>
  <sheetData>
    <row r="1" spans="1:6" s="11" customFormat="1" ht="15" thickBot="1" x14ac:dyDescent="0.4">
      <c r="A1" s="9"/>
      <c r="B1" s="9"/>
      <c r="C1" s="9"/>
      <c r="D1" s="9"/>
      <c r="E1" s="9"/>
      <c r="F1" s="10" t="s">
        <v>0</v>
      </c>
    </row>
    <row r="2" spans="1:6" ht="15" thickTop="1" x14ac:dyDescent="0.35">
      <c r="A2" s="1" t="s">
        <v>1</v>
      </c>
      <c r="B2" s="1"/>
      <c r="C2" s="1"/>
      <c r="D2" s="1"/>
      <c r="E2" s="1"/>
      <c r="F2" s="2"/>
    </row>
    <row r="3" spans="1:6" x14ac:dyDescent="0.35">
      <c r="A3" s="1"/>
      <c r="B3" s="1" t="s">
        <v>2</v>
      </c>
      <c r="C3" s="1"/>
      <c r="D3" s="1"/>
      <c r="E3" s="1"/>
      <c r="F3" s="2"/>
    </row>
    <row r="4" spans="1:6" x14ac:dyDescent="0.35">
      <c r="A4" s="1"/>
      <c r="B4" s="1"/>
      <c r="C4" s="1" t="s">
        <v>3</v>
      </c>
      <c r="D4" s="1"/>
      <c r="E4" s="1"/>
      <c r="F4" s="2"/>
    </row>
    <row r="5" spans="1:6" x14ac:dyDescent="0.35">
      <c r="A5" s="1"/>
      <c r="B5" s="1"/>
      <c r="C5" s="1"/>
      <c r="D5" s="1" t="s">
        <v>4</v>
      </c>
      <c r="E5" s="1"/>
      <c r="F5" s="2"/>
    </row>
    <row r="6" spans="1:6" x14ac:dyDescent="0.35">
      <c r="A6" s="1"/>
      <c r="B6" s="1"/>
      <c r="C6" s="1"/>
      <c r="D6" s="1"/>
      <c r="E6" s="1" t="s">
        <v>5</v>
      </c>
      <c r="F6" s="2">
        <v>336.15</v>
      </c>
    </row>
    <row r="7" spans="1:6" x14ac:dyDescent="0.35">
      <c r="A7" s="1"/>
      <c r="B7" s="1"/>
      <c r="C7" s="1"/>
      <c r="D7" s="1"/>
      <c r="E7" s="1" t="s">
        <v>6</v>
      </c>
      <c r="F7" s="2">
        <v>317.39999999999998</v>
      </c>
    </row>
    <row r="8" spans="1:6" x14ac:dyDescent="0.35">
      <c r="A8" s="1"/>
      <c r="B8" s="1"/>
      <c r="C8" s="1"/>
      <c r="D8" s="1"/>
      <c r="E8" s="1" t="s">
        <v>7</v>
      </c>
      <c r="F8" s="2">
        <v>300</v>
      </c>
    </row>
    <row r="9" spans="1:6" ht="15" thickBot="1" x14ac:dyDescent="0.4">
      <c r="A9" s="1"/>
      <c r="B9" s="1"/>
      <c r="C9" s="1"/>
      <c r="D9" s="1"/>
      <c r="E9" s="1" t="s">
        <v>8</v>
      </c>
      <c r="F9" s="3">
        <v>-519.76</v>
      </c>
    </row>
    <row r="10" spans="1:6" x14ac:dyDescent="0.35">
      <c r="A10" s="1"/>
      <c r="B10" s="1"/>
      <c r="C10" s="1"/>
      <c r="D10" s="1" t="s">
        <v>9</v>
      </c>
      <c r="E10" s="1"/>
      <c r="F10" s="2">
        <f>ROUND(SUM(F5:F9),5)</f>
        <v>433.79</v>
      </c>
    </row>
    <row r="11" spans="1:6" x14ac:dyDescent="0.35">
      <c r="A11" s="1"/>
      <c r="B11" s="1"/>
      <c r="C11" s="1"/>
      <c r="D11" s="1" t="s">
        <v>10</v>
      </c>
      <c r="E11" s="1"/>
      <c r="F11" s="2">
        <v>1260129.27</v>
      </c>
    </row>
    <row r="12" spans="1:6" x14ac:dyDescent="0.35">
      <c r="A12" s="1"/>
      <c r="B12" s="1"/>
      <c r="C12" s="1"/>
      <c r="D12" s="1" t="s">
        <v>11</v>
      </c>
      <c r="E12" s="1"/>
      <c r="F12" s="2">
        <v>294132.44</v>
      </c>
    </row>
    <row r="13" spans="1:6" x14ac:dyDescent="0.35">
      <c r="A13" s="1"/>
      <c r="B13" s="1"/>
      <c r="C13" s="1"/>
      <c r="D13" s="1" t="s">
        <v>12</v>
      </c>
      <c r="E13" s="1"/>
      <c r="F13" s="2">
        <v>210515.56</v>
      </c>
    </row>
    <row r="14" spans="1:6" x14ac:dyDescent="0.35">
      <c r="A14" s="1"/>
      <c r="B14" s="1"/>
      <c r="C14" s="1"/>
      <c r="D14" s="1" t="s">
        <v>13</v>
      </c>
      <c r="E14" s="1"/>
      <c r="F14" s="2">
        <v>109854.68</v>
      </c>
    </row>
    <row r="15" spans="1:6" x14ac:dyDescent="0.35">
      <c r="A15" s="1"/>
      <c r="B15" s="1"/>
      <c r="C15" s="1"/>
      <c r="D15" s="1" t="s">
        <v>14</v>
      </c>
      <c r="E15" s="1"/>
      <c r="F15" s="2">
        <v>201648.77</v>
      </c>
    </row>
    <row r="16" spans="1:6" x14ac:dyDescent="0.35">
      <c r="A16" s="1"/>
      <c r="B16" s="1"/>
      <c r="C16" s="1"/>
      <c r="D16" s="1" t="s">
        <v>15</v>
      </c>
      <c r="E16" s="1"/>
      <c r="F16" s="2">
        <v>1432869.52</v>
      </c>
    </row>
    <row r="17" spans="1:6" x14ac:dyDescent="0.35">
      <c r="A17" s="1"/>
      <c r="B17" s="1"/>
      <c r="C17" s="1"/>
      <c r="D17" s="1" t="s">
        <v>16</v>
      </c>
      <c r="E17" s="1"/>
      <c r="F17" s="2">
        <v>264277.95</v>
      </c>
    </row>
    <row r="18" spans="1:6" x14ac:dyDescent="0.35">
      <c r="A18" s="1"/>
      <c r="B18" s="1"/>
      <c r="C18" s="1"/>
      <c r="D18" s="1" t="s">
        <v>17</v>
      </c>
      <c r="E18" s="1"/>
      <c r="F18" s="2">
        <v>42292.639999999999</v>
      </c>
    </row>
    <row r="19" spans="1:6" x14ac:dyDescent="0.35">
      <c r="A19" s="1"/>
      <c r="B19" s="1"/>
      <c r="C19" s="1"/>
      <c r="D19" s="1" t="s">
        <v>18</v>
      </c>
      <c r="E19" s="1"/>
      <c r="F19" s="2">
        <v>108701.6</v>
      </c>
    </row>
    <row r="20" spans="1:6" x14ac:dyDescent="0.35">
      <c r="A20" s="1"/>
      <c r="B20" s="1"/>
      <c r="C20" s="1"/>
      <c r="D20" s="1" t="s">
        <v>19</v>
      </c>
      <c r="E20" s="1"/>
      <c r="F20" s="2">
        <v>76519.12</v>
      </c>
    </row>
    <row r="21" spans="1:6" x14ac:dyDescent="0.35">
      <c r="A21" s="1"/>
      <c r="B21" s="1"/>
      <c r="C21" s="1"/>
      <c r="D21" s="1" t="s">
        <v>20</v>
      </c>
      <c r="E21" s="1"/>
      <c r="F21" s="2">
        <v>9012.9599999999991</v>
      </c>
    </row>
    <row r="22" spans="1:6" x14ac:dyDescent="0.35">
      <c r="A22" s="1"/>
      <c r="B22" s="1"/>
      <c r="C22" s="1"/>
      <c r="D22" s="1" t="s">
        <v>21</v>
      </c>
      <c r="E22" s="1"/>
      <c r="F22" s="2">
        <v>58674.97</v>
      </c>
    </row>
    <row r="23" spans="1:6" x14ac:dyDescent="0.35">
      <c r="A23" s="1"/>
      <c r="B23" s="1"/>
      <c r="C23" s="1"/>
      <c r="D23" s="1" t="s">
        <v>22</v>
      </c>
      <c r="E23" s="1"/>
      <c r="F23" s="2">
        <v>2800.68</v>
      </c>
    </row>
    <row r="24" spans="1:6" x14ac:dyDescent="0.35">
      <c r="A24" s="1"/>
      <c r="B24" s="1"/>
      <c r="C24" s="1"/>
      <c r="D24" s="1" t="s">
        <v>23</v>
      </c>
      <c r="E24" s="1"/>
      <c r="F24" s="2">
        <v>2844.57</v>
      </c>
    </row>
    <row r="25" spans="1:6" x14ac:dyDescent="0.35">
      <c r="A25" s="1"/>
      <c r="B25" s="1"/>
      <c r="C25" s="1"/>
      <c r="D25" s="1" t="s">
        <v>24</v>
      </c>
      <c r="E25" s="1"/>
      <c r="F25" s="2">
        <v>351915.93</v>
      </c>
    </row>
    <row r="26" spans="1:6" x14ac:dyDescent="0.35">
      <c r="A26" s="1"/>
      <c r="B26" s="1"/>
      <c r="C26" s="1"/>
      <c r="D26" s="1" t="s">
        <v>25</v>
      </c>
      <c r="E26" s="1"/>
      <c r="F26" s="2">
        <v>65700.84</v>
      </c>
    </row>
    <row r="27" spans="1:6" x14ac:dyDescent="0.35">
      <c r="A27" s="1"/>
      <c r="B27" s="1"/>
      <c r="C27" s="1"/>
      <c r="D27" s="1" t="s">
        <v>26</v>
      </c>
      <c r="E27" s="1"/>
      <c r="F27" s="2">
        <v>137768.06</v>
      </c>
    </row>
    <row r="28" spans="1:6" x14ac:dyDescent="0.35">
      <c r="A28" s="1"/>
      <c r="B28" s="1"/>
      <c r="C28" s="1"/>
      <c r="D28" s="1" t="s">
        <v>27</v>
      </c>
      <c r="E28" s="1"/>
      <c r="F28" s="2">
        <v>116572.95</v>
      </c>
    </row>
    <row r="29" spans="1:6" x14ac:dyDescent="0.35">
      <c r="A29" s="1"/>
      <c r="B29" s="1"/>
      <c r="C29" s="1"/>
      <c r="D29" s="1" t="s">
        <v>28</v>
      </c>
      <c r="E29" s="1"/>
      <c r="F29" s="2">
        <v>69035.289999999994</v>
      </c>
    </row>
    <row r="30" spans="1:6" x14ac:dyDescent="0.35">
      <c r="A30" s="1"/>
      <c r="B30" s="1"/>
      <c r="C30" s="1"/>
      <c r="D30" s="1" t="s">
        <v>29</v>
      </c>
      <c r="E30" s="1"/>
      <c r="F30" s="2">
        <v>319071.67</v>
      </c>
    </row>
    <row r="31" spans="1:6" x14ac:dyDescent="0.35">
      <c r="A31" s="1"/>
      <c r="B31" s="1"/>
      <c r="C31" s="1"/>
      <c r="D31" s="1" t="s">
        <v>30</v>
      </c>
      <c r="E31" s="1"/>
      <c r="F31" s="2">
        <v>609217.96</v>
      </c>
    </row>
    <row r="32" spans="1:6" x14ac:dyDescent="0.35">
      <c r="A32" s="1"/>
      <c r="B32" s="1"/>
      <c r="C32" s="1"/>
      <c r="D32" s="1" t="s">
        <v>31</v>
      </c>
      <c r="E32" s="1"/>
      <c r="F32" s="2">
        <v>72026.03</v>
      </c>
    </row>
    <row r="33" spans="1:6" x14ac:dyDescent="0.35">
      <c r="A33" s="1"/>
      <c r="B33" s="1"/>
      <c r="C33" s="1"/>
      <c r="D33" s="1" t="s">
        <v>32</v>
      </c>
      <c r="E33" s="1"/>
      <c r="F33" s="2">
        <v>206492.23</v>
      </c>
    </row>
    <row r="34" spans="1:6" x14ac:dyDescent="0.35">
      <c r="A34" s="1"/>
      <c r="B34" s="1"/>
      <c r="C34" s="1"/>
      <c r="D34" s="1" t="s">
        <v>33</v>
      </c>
      <c r="E34" s="1"/>
      <c r="F34" s="2">
        <v>11387.99</v>
      </c>
    </row>
    <row r="35" spans="1:6" x14ac:dyDescent="0.35">
      <c r="A35" s="1"/>
      <c r="B35" s="1"/>
      <c r="C35" s="1"/>
      <c r="D35" s="1" t="s">
        <v>34</v>
      </c>
      <c r="E35" s="1"/>
      <c r="F35" s="2">
        <v>604594.06999999995</v>
      </c>
    </row>
    <row r="36" spans="1:6" x14ac:dyDescent="0.35">
      <c r="A36" s="1"/>
      <c r="B36" s="1"/>
      <c r="C36" s="1"/>
      <c r="D36" s="1" t="s">
        <v>35</v>
      </c>
      <c r="E36" s="1"/>
      <c r="F36" s="2">
        <v>333872.83</v>
      </c>
    </row>
    <row r="37" spans="1:6" x14ac:dyDescent="0.35">
      <c r="A37" s="1"/>
      <c r="B37" s="1"/>
      <c r="C37" s="1"/>
      <c r="D37" s="1" t="s">
        <v>36</v>
      </c>
      <c r="E37" s="1"/>
      <c r="F37" s="2">
        <v>9316.34</v>
      </c>
    </row>
    <row r="38" spans="1:6" x14ac:dyDescent="0.35">
      <c r="A38" s="1"/>
      <c r="B38" s="1"/>
      <c r="C38" s="1"/>
      <c r="D38" s="1" t="s">
        <v>37</v>
      </c>
      <c r="E38" s="1"/>
      <c r="F38" s="2">
        <v>2042.21</v>
      </c>
    </row>
    <row r="39" spans="1:6" x14ac:dyDescent="0.35">
      <c r="A39" s="1"/>
      <c r="B39" s="1"/>
      <c r="C39" s="1"/>
      <c r="D39" s="1" t="s">
        <v>38</v>
      </c>
      <c r="E39" s="1"/>
      <c r="F39" s="2">
        <v>758731.03</v>
      </c>
    </row>
    <row r="40" spans="1:6" x14ac:dyDescent="0.35">
      <c r="A40" s="1"/>
      <c r="B40" s="1"/>
      <c r="C40" s="1"/>
      <c r="D40" s="1" t="s">
        <v>39</v>
      </c>
      <c r="E40" s="1"/>
      <c r="F40" s="2">
        <v>123110.58</v>
      </c>
    </row>
    <row r="41" spans="1:6" x14ac:dyDescent="0.35">
      <c r="A41" s="1"/>
      <c r="B41" s="1"/>
      <c r="C41" s="1"/>
      <c r="D41" s="1" t="s">
        <v>40</v>
      </c>
      <c r="E41" s="1"/>
      <c r="F41" s="2">
        <v>257970.6</v>
      </c>
    </row>
    <row r="42" spans="1:6" x14ac:dyDescent="0.35">
      <c r="A42" s="1"/>
      <c r="B42" s="1"/>
      <c r="C42" s="1"/>
      <c r="D42" s="1" t="s">
        <v>41</v>
      </c>
      <c r="E42" s="1"/>
      <c r="F42" s="2">
        <v>838.68</v>
      </c>
    </row>
    <row r="43" spans="1:6" ht="15" thickBot="1" x14ac:dyDescent="0.4">
      <c r="A43" s="1"/>
      <c r="B43" s="1"/>
      <c r="C43" s="1"/>
      <c r="D43" s="1" t="s">
        <v>42</v>
      </c>
      <c r="E43" s="1"/>
      <c r="F43" s="3">
        <v>42985.5</v>
      </c>
    </row>
    <row r="44" spans="1:6" x14ac:dyDescent="0.35">
      <c r="A44" s="1"/>
      <c r="B44" s="1"/>
      <c r="C44" s="1" t="s">
        <v>43</v>
      </c>
      <c r="D44" s="1"/>
      <c r="E44" s="1"/>
      <c r="F44" s="2">
        <f>ROUND(F4+SUM(F10:F43),5)</f>
        <v>8167359.3099999996</v>
      </c>
    </row>
    <row r="45" spans="1:6" x14ac:dyDescent="0.35">
      <c r="A45" s="1"/>
      <c r="B45" s="1"/>
      <c r="C45" s="1" t="s">
        <v>44</v>
      </c>
      <c r="D45" s="1"/>
      <c r="E45" s="1"/>
      <c r="F45" s="2"/>
    </row>
    <row r="46" spans="1:6" x14ac:dyDescent="0.35">
      <c r="A46" s="1"/>
      <c r="B46" s="1"/>
      <c r="C46" s="1"/>
      <c r="D46" s="1" t="s">
        <v>45</v>
      </c>
      <c r="E46" s="1"/>
      <c r="F46" s="2"/>
    </row>
    <row r="47" spans="1:6" x14ac:dyDescent="0.35">
      <c r="A47" s="1"/>
      <c r="B47" s="1"/>
      <c r="C47" s="1"/>
      <c r="D47" s="1"/>
      <c r="E47" s="1" t="s">
        <v>46</v>
      </c>
      <c r="F47" s="2">
        <v>23050</v>
      </c>
    </row>
    <row r="48" spans="1:6" x14ac:dyDescent="0.35">
      <c r="A48" s="1"/>
      <c r="B48" s="1"/>
      <c r="C48" s="1"/>
      <c r="D48" s="1"/>
      <c r="E48" s="1" t="s">
        <v>47</v>
      </c>
      <c r="F48" s="2">
        <v>690</v>
      </c>
    </row>
    <row r="49" spans="1:6" x14ac:dyDescent="0.35">
      <c r="A49" s="1"/>
      <c r="B49" s="1"/>
      <c r="C49" s="1"/>
      <c r="D49" s="1"/>
      <c r="E49" s="1" t="s">
        <v>48</v>
      </c>
      <c r="F49" s="2">
        <v>350</v>
      </c>
    </row>
    <row r="50" spans="1:6" x14ac:dyDescent="0.35">
      <c r="A50" s="1"/>
      <c r="B50" s="1"/>
      <c r="C50" s="1"/>
      <c r="D50" s="1"/>
      <c r="E50" s="1" t="s">
        <v>49</v>
      </c>
      <c r="F50" s="2">
        <v>965</v>
      </c>
    </row>
    <row r="51" spans="1:6" x14ac:dyDescent="0.35">
      <c r="A51" s="1"/>
      <c r="B51" s="1"/>
      <c r="C51" s="1"/>
      <c r="D51" s="1"/>
      <c r="E51" s="1" t="s">
        <v>50</v>
      </c>
      <c r="F51" s="2">
        <v>4225</v>
      </c>
    </row>
    <row r="52" spans="1:6" ht="15" thickBot="1" x14ac:dyDescent="0.4">
      <c r="A52" s="1"/>
      <c r="B52" s="1"/>
      <c r="C52" s="1"/>
      <c r="D52" s="1"/>
      <c r="E52" s="1" t="s">
        <v>51</v>
      </c>
      <c r="F52" s="3">
        <v>1872.47</v>
      </c>
    </row>
    <row r="53" spans="1:6" x14ac:dyDescent="0.35">
      <c r="A53" s="1"/>
      <c r="B53" s="1"/>
      <c r="C53" s="1"/>
      <c r="D53" s="1" t="s">
        <v>52</v>
      </c>
      <c r="E53" s="1"/>
      <c r="F53" s="2">
        <f>ROUND(SUM(F46:F52),5)</f>
        <v>31152.47</v>
      </c>
    </row>
    <row r="54" spans="1:6" x14ac:dyDescent="0.35">
      <c r="A54" s="1"/>
      <c r="B54" s="1"/>
      <c r="C54" s="1"/>
      <c r="D54" s="1" t="s">
        <v>53</v>
      </c>
      <c r="E54" s="1"/>
      <c r="F54" s="2">
        <v>33824.559999999998</v>
      </c>
    </row>
    <row r="55" spans="1:6" x14ac:dyDescent="0.35">
      <c r="A55" s="1"/>
      <c r="B55" s="1"/>
      <c r="C55" s="1"/>
      <c r="D55" s="1" t="s">
        <v>54</v>
      </c>
      <c r="E55" s="1"/>
      <c r="F55" s="2">
        <v>343.25</v>
      </c>
    </row>
    <row r="56" spans="1:6" x14ac:dyDescent="0.35">
      <c r="A56" s="1"/>
      <c r="B56" s="1"/>
      <c r="C56" s="1"/>
      <c r="D56" s="1" t="s">
        <v>55</v>
      </c>
      <c r="E56" s="1"/>
      <c r="F56" s="2">
        <v>28391.33</v>
      </c>
    </row>
    <row r="57" spans="1:6" x14ac:dyDescent="0.35">
      <c r="A57" s="1"/>
      <c r="B57" s="1"/>
      <c r="C57" s="1"/>
      <c r="D57" s="1" t="s">
        <v>56</v>
      </c>
      <c r="E57" s="1"/>
      <c r="F57" s="2">
        <v>1250</v>
      </c>
    </row>
    <row r="58" spans="1:6" x14ac:dyDescent="0.35">
      <c r="A58" s="1"/>
      <c r="B58" s="1"/>
      <c r="C58" s="1"/>
      <c r="D58" s="1" t="s">
        <v>57</v>
      </c>
      <c r="E58" s="1"/>
      <c r="F58" s="2"/>
    </row>
    <row r="59" spans="1:6" x14ac:dyDescent="0.35">
      <c r="A59" s="1"/>
      <c r="B59" s="1"/>
      <c r="C59" s="1"/>
      <c r="D59" s="1"/>
      <c r="E59" s="1" t="s">
        <v>58</v>
      </c>
      <c r="F59" s="2">
        <v>23643.01</v>
      </c>
    </row>
    <row r="60" spans="1:6" x14ac:dyDescent="0.35">
      <c r="A60" s="1"/>
      <c r="B60" s="1"/>
      <c r="C60" s="1"/>
      <c r="D60" s="1"/>
      <c r="E60" s="1" t="s">
        <v>59</v>
      </c>
      <c r="F60" s="2">
        <v>9804.0300000000007</v>
      </c>
    </row>
    <row r="61" spans="1:6" ht="15" thickBot="1" x14ac:dyDescent="0.4">
      <c r="A61" s="1"/>
      <c r="B61" s="1"/>
      <c r="C61" s="1"/>
      <c r="D61" s="1"/>
      <c r="E61" s="1" t="s">
        <v>60</v>
      </c>
      <c r="F61" s="4">
        <v>2754.71</v>
      </c>
    </row>
    <row r="62" spans="1:6" ht="15" thickBot="1" x14ac:dyDescent="0.4">
      <c r="A62" s="1"/>
      <c r="B62" s="1"/>
      <c r="C62" s="1"/>
      <c r="D62" s="1" t="s">
        <v>61</v>
      </c>
      <c r="E62" s="1"/>
      <c r="F62" s="5">
        <f>ROUND(SUM(F58:F61),5)</f>
        <v>36201.75</v>
      </c>
    </row>
    <row r="63" spans="1:6" ht="15" thickBot="1" x14ac:dyDescent="0.4">
      <c r="A63" s="1"/>
      <c r="B63" s="1"/>
      <c r="C63" s="1" t="s">
        <v>62</v>
      </c>
      <c r="D63" s="1"/>
      <c r="E63" s="1"/>
      <c r="F63" s="6">
        <f>ROUND(F45+SUM(F53:F57)+F62,5)</f>
        <v>131163.35999999999</v>
      </c>
    </row>
    <row r="64" spans="1:6" x14ac:dyDescent="0.35">
      <c r="A64" s="1"/>
      <c r="B64" s="1" t="s">
        <v>63</v>
      </c>
      <c r="C64" s="1"/>
      <c r="D64" s="1"/>
      <c r="E64" s="1"/>
      <c r="F64" s="2">
        <f>ROUND(F3+F44+F63,5)</f>
        <v>8298522.6699999999</v>
      </c>
    </row>
    <row r="65" spans="1:6" x14ac:dyDescent="0.35">
      <c r="A65" s="1"/>
      <c r="B65" s="1" t="s">
        <v>64</v>
      </c>
      <c r="C65" s="1"/>
      <c r="D65" s="1"/>
      <c r="E65" s="1"/>
      <c r="F65" s="2"/>
    </row>
    <row r="66" spans="1:6" x14ac:dyDescent="0.35">
      <c r="A66" s="1"/>
      <c r="B66" s="1"/>
      <c r="C66" s="1" t="s">
        <v>65</v>
      </c>
      <c r="D66" s="1"/>
      <c r="E66" s="1"/>
      <c r="F66" s="2"/>
    </row>
    <row r="67" spans="1:6" x14ac:dyDescent="0.35">
      <c r="A67" s="1"/>
      <c r="B67" s="1"/>
      <c r="C67" s="1"/>
      <c r="D67" s="1" t="s">
        <v>66</v>
      </c>
      <c r="E67" s="1"/>
      <c r="F67" s="2">
        <v>469531.51</v>
      </c>
    </row>
    <row r="68" spans="1:6" x14ac:dyDescent="0.35">
      <c r="A68" s="1"/>
      <c r="B68" s="1"/>
      <c r="C68" s="1"/>
      <c r="D68" s="1" t="s">
        <v>67</v>
      </c>
      <c r="E68" s="1"/>
      <c r="F68" s="2">
        <v>282226.78999999998</v>
      </c>
    </row>
    <row r="69" spans="1:6" ht="15" thickBot="1" x14ac:dyDescent="0.4">
      <c r="A69" s="1"/>
      <c r="B69" s="1"/>
      <c r="C69" s="1"/>
      <c r="D69" s="1" t="s">
        <v>68</v>
      </c>
      <c r="E69" s="1"/>
      <c r="F69" s="3">
        <v>231890</v>
      </c>
    </row>
    <row r="70" spans="1:6" x14ac:dyDescent="0.35">
      <c r="A70" s="1"/>
      <c r="B70" s="1"/>
      <c r="C70" s="1" t="s">
        <v>69</v>
      </c>
      <c r="D70" s="1"/>
      <c r="E70" s="1"/>
      <c r="F70" s="2">
        <f>ROUND(SUM(F66:F69),5)</f>
        <v>983648.3</v>
      </c>
    </row>
    <row r="71" spans="1:6" x14ac:dyDescent="0.35">
      <c r="A71" s="1"/>
      <c r="B71" s="1"/>
      <c r="C71" s="1" t="s">
        <v>70</v>
      </c>
      <c r="D71" s="1"/>
      <c r="E71" s="1"/>
      <c r="F71" s="2"/>
    </row>
    <row r="72" spans="1:6" x14ac:dyDescent="0.35">
      <c r="A72" s="1"/>
      <c r="B72" s="1"/>
      <c r="C72" s="1"/>
      <c r="D72" s="1" t="s">
        <v>71</v>
      </c>
      <c r="E72" s="1"/>
      <c r="F72" s="2">
        <v>1553167.35</v>
      </c>
    </row>
    <row r="73" spans="1:6" x14ac:dyDescent="0.35">
      <c r="A73" s="1"/>
      <c r="B73" s="1"/>
      <c r="C73" s="1"/>
      <c r="D73" s="1" t="s">
        <v>72</v>
      </c>
      <c r="E73" s="1"/>
      <c r="F73" s="2">
        <v>3104107.44</v>
      </c>
    </row>
    <row r="74" spans="1:6" x14ac:dyDescent="0.35">
      <c r="A74" s="1"/>
      <c r="B74" s="1"/>
      <c r="C74" s="1"/>
      <c r="D74" s="1" t="s">
        <v>73</v>
      </c>
      <c r="E74" s="1"/>
      <c r="F74" s="2">
        <v>429895.5</v>
      </c>
    </row>
    <row r="75" spans="1:6" x14ac:dyDescent="0.35">
      <c r="A75" s="1"/>
      <c r="B75" s="1"/>
      <c r="C75" s="1"/>
      <c r="D75" s="1" t="s">
        <v>74</v>
      </c>
      <c r="E75" s="1"/>
      <c r="F75" s="2">
        <v>462248.65</v>
      </c>
    </row>
    <row r="76" spans="1:6" ht="15" thickBot="1" x14ac:dyDescent="0.4">
      <c r="A76" s="1"/>
      <c r="B76" s="1"/>
      <c r="C76" s="1"/>
      <c r="D76" s="1" t="s">
        <v>75</v>
      </c>
      <c r="E76" s="1"/>
      <c r="F76" s="3">
        <v>-1920222.71</v>
      </c>
    </row>
    <row r="77" spans="1:6" x14ac:dyDescent="0.35">
      <c r="A77" s="1"/>
      <c r="B77" s="1"/>
      <c r="C77" s="1" t="s">
        <v>76</v>
      </c>
      <c r="D77" s="1"/>
      <c r="E77" s="1"/>
      <c r="F77" s="2">
        <f>ROUND(SUM(F71:F76),5)</f>
        <v>3629196.23</v>
      </c>
    </row>
    <row r="78" spans="1:6" x14ac:dyDescent="0.35">
      <c r="A78" s="1"/>
      <c r="B78" s="1"/>
      <c r="C78" s="1" t="s">
        <v>77</v>
      </c>
      <c r="D78" s="1"/>
      <c r="E78" s="1"/>
      <c r="F78" s="2"/>
    </row>
    <row r="79" spans="1:6" x14ac:dyDescent="0.35">
      <c r="A79" s="1"/>
      <c r="B79" s="1"/>
      <c r="C79" s="1"/>
      <c r="D79" s="1" t="s">
        <v>78</v>
      </c>
      <c r="E79" s="1"/>
      <c r="F79" s="2">
        <v>1776508.62</v>
      </c>
    </row>
    <row r="80" spans="1:6" ht="15" thickBot="1" x14ac:dyDescent="0.4">
      <c r="A80" s="1"/>
      <c r="B80" s="1"/>
      <c r="C80" s="1"/>
      <c r="D80" s="1" t="s">
        <v>79</v>
      </c>
      <c r="E80" s="1"/>
      <c r="F80" s="3">
        <v>-404752.35</v>
      </c>
    </row>
    <row r="81" spans="1:6" x14ac:dyDescent="0.35">
      <c r="A81" s="1"/>
      <c r="B81" s="1"/>
      <c r="C81" s="1" t="s">
        <v>80</v>
      </c>
      <c r="D81" s="1"/>
      <c r="E81" s="1"/>
      <c r="F81" s="2">
        <f>ROUND(SUM(F78:F80),5)</f>
        <v>1371756.27</v>
      </c>
    </row>
    <row r="82" spans="1:6" x14ac:dyDescent="0.35">
      <c r="A82" s="1"/>
      <c r="B82" s="1"/>
      <c r="C82" s="1" t="s">
        <v>81</v>
      </c>
      <c r="D82" s="1"/>
      <c r="E82" s="1"/>
      <c r="F82" s="2"/>
    </row>
    <row r="83" spans="1:6" x14ac:dyDescent="0.35">
      <c r="A83" s="1"/>
      <c r="B83" s="1"/>
      <c r="C83" s="1"/>
      <c r="D83" s="1" t="s">
        <v>82</v>
      </c>
      <c r="E83" s="1"/>
      <c r="F83" s="2">
        <v>534925.38</v>
      </c>
    </row>
    <row r="84" spans="1:6" x14ac:dyDescent="0.35">
      <c r="A84" s="1"/>
      <c r="B84" s="1"/>
      <c r="C84" s="1"/>
      <c r="D84" s="1" t="s">
        <v>83</v>
      </c>
      <c r="E84" s="1"/>
      <c r="F84" s="2">
        <v>-374174.02</v>
      </c>
    </row>
    <row r="85" spans="1:6" ht="15" thickBot="1" x14ac:dyDescent="0.4">
      <c r="A85" s="1"/>
      <c r="B85" s="1"/>
      <c r="C85" s="1"/>
      <c r="D85" s="1" t="s">
        <v>84</v>
      </c>
      <c r="E85" s="1"/>
      <c r="F85" s="3">
        <v>60028.55</v>
      </c>
    </row>
    <row r="86" spans="1:6" x14ac:dyDescent="0.35">
      <c r="A86" s="1"/>
      <c r="B86" s="1"/>
      <c r="C86" s="1" t="s">
        <v>85</v>
      </c>
      <c r="D86" s="1"/>
      <c r="E86" s="1"/>
      <c r="F86" s="2">
        <f>ROUND(SUM(F82:F85),5)</f>
        <v>220779.91</v>
      </c>
    </row>
    <row r="87" spans="1:6" x14ac:dyDescent="0.35">
      <c r="A87" s="1"/>
      <c r="B87" s="1"/>
      <c r="C87" s="1" t="s">
        <v>86</v>
      </c>
      <c r="D87" s="1"/>
      <c r="E87" s="1"/>
      <c r="F87" s="2"/>
    </row>
    <row r="88" spans="1:6" x14ac:dyDescent="0.35">
      <c r="A88" s="1"/>
      <c r="B88" s="1"/>
      <c r="C88" s="1"/>
      <c r="D88" s="1" t="s">
        <v>87</v>
      </c>
      <c r="E88" s="1"/>
      <c r="F88" s="2">
        <v>111763.95</v>
      </c>
    </row>
    <row r="89" spans="1:6" ht="15" thickBot="1" x14ac:dyDescent="0.4">
      <c r="A89" s="1"/>
      <c r="B89" s="1"/>
      <c r="C89" s="1"/>
      <c r="D89" s="1" t="s">
        <v>88</v>
      </c>
      <c r="E89" s="1"/>
      <c r="F89" s="3">
        <v>-65724.19</v>
      </c>
    </row>
    <row r="90" spans="1:6" x14ac:dyDescent="0.35">
      <c r="A90" s="1"/>
      <c r="B90" s="1"/>
      <c r="C90" s="1" t="s">
        <v>89</v>
      </c>
      <c r="D90" s="1"/>
      <c r="E90" s="1"/>
      <c r="F90" s="2">
        <f>ROUND(SUM(F87:F89),5)</f>
        <v>46039.76</v>
      </c>
    </row>
    <row r="91" spans="1:6" x14ac:dyDescent="0.35">
      <c r="A91" s="1"/>
      <c r="B91" s="1"/>
      <c r="C91" s="1" t="s">
        <v>90</v>
      </c>
      <c r="D91" s="1"/>
      <c r="E91" s="1"/>
      <c r="F91" s="2"/>
    </row>
    <row r="92" spans="1:6" x14ac:dyDescent="0.35">
      <c r="A92" s="1"/>
      <c r="B92" s="1"/>
      <c r="C92" s="1"/>
      <c r="D92" s="1" t="s">
        <v>91</v>
      </c>
      <c r="E92" s="1"/>
      <c r="F92" s="2">
        <v>204404.54</v>
      </c>
    </row>
    <row r="93" spans="1:6" x14ac:dyDescent="0.35">
      <c r="A93" s="1"/>
      <c r="B93" s="1"/>
      <c r="C93" s="1"/>
      <c r="D93" s="1" t="s">
        <v>92</v>
      </c>
      <c r="E93" s="1"/>
      <c r="F93" s="2">
        <v>-201386.45</v>
      </c>
    </row>
    <row r="94" spans="1:6" ht="15" thickBot="1" x14ac:dyDescent="0.4">
      <c r="A94" s="1"/>
      <c r="B94" s="1"/>
      <c r="C94" s="1"/>
      <c r="D94" s="1" t="s">
        <v>93</v>
      </c>
      <c r="E94" s="1"/>
      <c r="F94" s="3">
        <v>201555</v>
      </c>
    </row>
    <row r="95" spans="1:6" x14ac:dyDescent="0.35">
      <c r="A95" s="1"/>
      <c r="B95" s="1"/>
      <c r="C95" s="1" t="s">
        <v>94</v>
      </c>
      <c r="D95" s="1"/>
      <c r="E95" s="1"/>
      <c r="F95" s="2">
        <f>ROUND(SUM(F91:F94),5)</f>
        <v>204573.09</v>
      </c>
    </row>
    <row r="96" spans="1:6" x14ac:dyDescent="0.35">
      <c r="A96" s="1"/>
      <c r="B96" s="1"/>
      <c r="C96" s="1" t="s">
        <v>95</v>
      </c>
      <c r="D96" s="1"/>
      <c r="E96" s="1"/>
      <c r="F96" s="2"/>
    </row>
    <row r="97" spans="1:6" x14ac:dyDescent="0.35">
      <c r="A97" s="1"/>
      <c r="B97" s="1"/>
      <c r="C97" s="1"/>
      <c r="D97" s="1" t="s">
        <v>96</v>
      </c>
      <c r="E97" s="1"/>
      <c r="F97" s="2">
        <v>60230.65</v>
      </c>
    </row>
    <row r="98" spans="1:6" ht="15" thickBot="1" x14ac:dyDescent="0.4">
      <c r="A98" s="1"/>
      <c r="B98" s="1"/>
      <c r="C98" s="1"/>
      <c r="D98" s="1" t="s">
        <v>97</v>
      </c>
      <c r="E98" s="1"/>
      <c r="F98" s="3">
        <v>-30583.439999999999</v>
      </c>
    </row>
    <row r="99" spans="1:6" x14ac:dyDescent="0.35">
      <c r="A99" s="1"/>
      <c r="B99" s="1"/>
      <c r="C99" s="1" t="s">
        <v>98</v>
      </c>
      <c r="D99" s="1"/>
      <c r="E99" s="1"/>
      <c r="F99" s="2">
        <f>ROUND(SUM(F96:F98),5)</f>
        <v>29647.21</v>
      </c>
    </row>
    <row r="100" spans="1:6" x14ac:dyDescent="0.35">
      <c r="A100" s="1"/>
      <c r="B100" s="1"/>
      <c r="C100" s="1" t="s">
        <v>99</v>
      </c>
      <c r="D100" s="1"/>
      <c r="E100" s="1"/>
      <c r="F100" s="2"/>
    </row>
    <row r="101" spans="1:6" x14ac:dyDescent="0.35">
      <c r="A101" s="1"/>
      <c r="B101" s="1"/>
      <c r="C101" s="1"/>
      <c r="D101" s="1" t="s">
        <v>100</v>
      </c>
      <c r="E101" s="1"/>
      <c r="F101" s="2">
        <v>52692.480000000003</v>
      </c>
    </row>
    <row r="102" spans="1:6" ht="15" thickBot="1" x14ac:dyDescent="0.4">
      <c r="A102" s="1"/>
      <c r="B102" s="1"/>
      <c r="C102" s="1"/>
      <c r="D102" s="1" t="s">
        <v>101</v>
      </c>
      <c r="E102" s="1"/>
      <c r="F102" s="4">
        <v>-52692.480000000003</v>
      </c>
    </row>
    <row r="103" spans="1:6" ht="15" thickBot="1" x14ac:dyDescent="0.4">
      <c r="A103" s="1"/>
      <c r="B103" s="1"/>
      <c r="C103" s="1" t="s">
        <v>102</v>
      </c>
      <c r="D103" s="1"/>
      <c r="E103" s="1"/>
      <c r="F103" s="6">
        <f>ROUND(SUM(F100:F102),5)</f>
        <v>0</v>
      </c>
    </row>
    <row r="104" spans="1:6" x14ac:dyDescent="0.35">
      <c r="A104" s="1"/>
      <c r="B104" s="1" t="s">
        <v>103</v>
      </c>
      <c r="C104" s="1"/>
      <c r="D104" s="1"/>
      <c r="E104" s="1"/>
      <c r="F104" s="2">
        <f>ROUND(F65+F70+F77+F81+F86+F90+F95+F99+F103,5)</f>
        <v>6485640.7699999996</v>
      </c>
    </row>
    <row r="105" spans="1:6" x14ac:dyDescent="0.35">
      <c r="A105" s="1"/>
      <c r="B105" s="1" t="s">
        <v>104</v>
      </c>
      <c r="C105" s="1"/>
      <c r="D105" s="1"/>
      <c r="E105" s="1"/>
      <c r="F105" s="2"/>
    </row>
    <row r="106" spans="1:6" x14ac:dyDescent="0.35">
      <c r="A106" s="1"/>
      <c r="B106" s="1"/>
      <c r="C106" s="1" t="s">
        <v>105</v>
      </c>
      <c r="D106" s="1"/>
      <c r="E106" s="1"/>
      <c r="F106" s="2"/>
    </row>
    <row r="107" spans="1:6" ht="15" thickBot="1" x14ac:dyDescent="0.4">
      <c r="A107" s="1"/>
      <c r="B107" s="1"/>
      <c r="C107" s="1"/>
      <c r="D107" s="1" t="s">
        <v>106</v>
      </c>
      <c r="E107" s="1"/>
      <c r="F107" s="3">
        <v>13952.38</v>
      </c>
    </row>
    <row r="108" spans="1:6" x14ac:dyDescent="0.35">
      <c r="A108" s="1"/>
      <c r="B108" s="1"/>
      <c r="C108" s="1" t="s">
        <v>107</v>
      </c>
      <c r="D108" s="1"/>
      <c r="E108" s="1"/>
      <c r="F108" s="2">
        <f>ROUND(SUM(F106:F107),5)</f>
        <v>13952.38</v>
      </c>
    </row>
    <row r="109" spans="1:6" ht="15" thickBot="1" x14ac:dyDescent="0.4">
      <c r="A109" s="1"/>
      <c r="B109" s="1"/>
      <c r="C109" s="1" t="s">
        <v>108</v>
      </c>
      <c r="D109" s="1"/>
      <c r="E109" s="1"/>
      <c r="F109" s="4">
        <v>1297</v>
      </c>
    </row>
    <row r="110" spans="1:6" ht="15" thickBot="1" x14ac:dyDescent="0.4">
      <c r="A110" s="1"/>
      <c r="B110" s="1" t="s">
        <v>109</v>
      </c>
      <c r="C110" s="1"/>
      <c r="D110" s="1"/>
      <c r="E110" s="1"/>
      <c r="F110" s="5">
        <f>ROUND(F105+SUM(F108:F109),5)</f>
        <v>15249.38</v>
      </c>
    </row>
    <row r="111" spans="1:6" s="8" customFormat="1" ht="11" thickBot="1" x14ac:dyDescent="0.3">
      <c r="A111" s="1" t="s">
        <v>110</v>
      </c>
      <c r="B111" s="1"/>
      <c r="C111" s="1"/>
      <c r="D111" s="1"/>
      <c r="E111" s="1"/>
      <c r="F111" s="7">
        <f>ROUND(F2+F64+F104+F110,5)</f>
        <v>14799412.82</v>
      </c>
    </row>
    <row r="112" spans="1:6" ht="15" thickTop="1" x14ac:dyDescent="0.35">
      <c r="A112" s="1" t="s">
        <v>111</v>
      </c>
      <c r="B112" s="1"/>
      <c r="C112" s="1"/>
      <c r="D112" s="1"/>
      <c r="E112" s="1"/>
      <c r="F112" s="2"/>
    </row>
    <row r="113" spans="1:6" x14ac:dyDescent="0.35">
      <c r="A113" s="1"/>
      <c r="B113" s="1" t="s">
        <v>112</v>
      </c>
      <c r="C113" s="1"/>
      <c r="D113" s="1"/>
      <c r="E113" s="1"/>
      <c r="F113" s="2"/>
    </row>
    <row r="114" spans="1:6" x14ac:dyDescent="0.35">
      <c r="A114" s="1"/>
      <c r="B114" s="1"/>
      <c r="C114" s="1" t="s">
        <v>113</v>
      </c>
      <c r="D114" s="1"/>
      <c r="E114" s="1"/>
      <c r="F114" s="2"/>
    </row>
    <row r="115" spans="1:6" x14ac:dyDescent="0.35">
      <c r="A115" s="1"/>
      <c r="B115" s="1"/>
      <c r="C115" s="1"/>
      <c r="D115" s="1" t="s">
        <v>114</v>
      </c>
      <c r="E115" s="1"/>
      <c r="F115" s="2"/>
    </row>
    <row r="116" spans="1:6" x14ac:dyDescent="0.35">
      <c r="A116" s="1"/>
      <c r="B116" s="1"/>
      <c r="C116" s="1"/>
      <c r="D116" s="1"/>
      <c r="E116" s="1" t="s">
        <v>115</v>
      </c>
      <c r="F116" s="2">
        <v>2700</v>
      </c>
    </row>
    <row r="117" spans="1:6" x14ac:dyDescent="0.35">
      <c r="A117" s="1"/>
      <c r="B117" s="1"/>
      <c r="C117" s="1"/>
      <c r="D117" s="1"/>
      <c r="E117" s="1" t="s">
        <v>116</v>
      </c>
      <c r="F117" s="2">
        <v>305.14999999999998</v>
      </c>
    </row>
    <row r="118" spans="1:6" x14ac:dyDescent="0.35">
      <c r="A118" s="1"/>
      <c r="B118" s="1"/>
      <c r="C118" s="1"/>
      <c r="D118" s="1"/>
      <c r="E118" s="1" t="s">
        <v>117</v>
      </c>
      <c r="F118" s="2">
        <v>560</v>
      </c>
    </row>
    <row r="119" spans="1:6" x14ac:dyDescent="0.35">
      <c r="A119" s="1"/>
      <c r="B119" s="1"/>
      <c r="C119" s="1"/>
      <c r="D119" s="1"/>
      <c r="E119" s="1" t="s">
        <v>118</v>
      </c>
      <c r="F119" s="2">
        <v>34359.160000000003</v>
      </c>
    </row>
    <row r="120" spans="1:6" x14ac:dyDescent="0.35">
      <c r="A120" s="1"/>
      <c r="B120" s="1"/>
      <c r="C120" s="1"/>
      <c r="D120" s="1"/>
      <c r="E120" s="1" t="s">
        <v>119</v>
      </c>
      <c r="F120" s="2">
        <v>175693.1</v>
      </c>
    </row>
    <row r="121" spans="1:6" ht="15" thickBot="1" x14ac:dyDescent="0.4">
      <c r="A121" s="1"/>
      <c r="B121" s="1"/>
      <c r="C121" s="1"/>
      <c r="D121" s="1"/>
      <c r="E121" s="1" t="s">
        <v>120</v>
      </c>
      <c r="F121" s="4">
        <v>4062.05</v>
      </c>
    </row>
    <row r="122" spans="1:6" ht="15" thickBot="1" x14ac:dyDescent="0.4">
      <c r="A122" s="1"/>
      <c r="B122" s="1"/>
      <c r="C122" s="1"/>
      <c r="D122" s="1" t="s">
        <v>121</v>
      </c>
      <c r="E122" s="1"/>
      <c r="F122" s="5">
        <f>ROUND(SUM(F115:F121),5)</f>
        <v>217679.46</v>
      </c>
    </row>
    <row r="123" spans="1:6" ht="15" thickBot="1" x14ac:dyDescent="0.4">
      <c r="A123" s="1"/>
      <c r="B123" s="1"/>
      <c r="C123" s="1" t="s">
        <v>122</v>
      </c>
      <c r="D123" s="1"/>
      <c r="E123" s="1"/>
      <c r="F123" s="6">
        <f>ROUND(F114+F122,5)</f>
        <v>217679.46</v>
      </c>
    </row>
    <row r="124" spans="1:6" x14ac:dyDescent="0.35">
      <c r="A124" s="1"/>
      <c r="B124" s="1" t="s">
        <v>123</v>
      </c>
      <c r="C124" s="1"/>
      <c r="D124" s="1"/>
      <c r="E124" s="1"/>
      <c r="F124" s="2">
        <f>ROUND(F113+F123,5)</f>
        <v>217679.46</v>
      </c>
    </row>
    <row r="125" spans="1:6" x14ac:dyDescent="0.35">
      <c r="A125" s="1"/>
      <c r="B125" s="1" t="s">
        <v>124</v>
      </c>
      <c r="C125" s="1"/>
      <c r="D125" s="1"/>
      <c r="E125" s="1"/>
      <c r="F125" s="2"/>
    </row>
    <row r="126" spans="1:6" x14ac:dyDescent="0.35">
      <c r="A126" s="1"/>
      <c r="B126" s="1"/>
      <c r="C126" s="1" t="s">
        <v>125</v>
      </c>
      <c r="D126" s="1"/>
      <c r="E126" s="1"/>
      <c r="F126" s="2">
        <v>14001116.85</v>
      </c>
    </row>
    <row r="127" spans="1:6" ht="15" thickBot="1" x14ac:dyDescent="0.4">
      <c r="A127" s="1"/>
      <c r="B127" s="1"/>
      <c r="C127" s="1" t="s">
        <v>126</v>
      </c>
      <c r="D127" s="1"/>
      <c r="E127" s="1"/>
      <c r="F127" s="4">
        <v>580616.51</v>
      </c>
    </row>
    <row r="128" spans="1:6" ht="15" thickBot="1" x14ac:dyDescent="0.4">
      <c r="A128" s="1"/>
      <c r="B128" s="1" t="s">
        <v>127</v>
      </c>
      <c r="C128" s="1"/>
      <c r="D128" s="1"/>
      <c r="E128" s="1"/>
      <c r="F128" s="5">
        <f>ROUND(SUM(F125:F127),5)</f>
        <v>14581733.359999999</v>
      </c>
    </row>
    <row r="129" spans="1:6" s="8" customFormat="1" ht="11" thickBot="1" x14ac:dyDescent="0.3">
      <c r="A129" s="1" t="s">
        <v>128</v>
      </c>
      <c r="B129" s="1"/>
      <c r="C129" s="1"/>
      <c r="D129" s="1"/>
      <c r="E129" s="1"/>
      <c r="F129" s="7">
        <f>ROUND(F112+F124+F128,5)</f>
        <v>14799412.82</v>
      </c>
    </row>
    <row r="130" spans="1:6" ht="15" thickTop="1" x14ac:dyDescent="0.35"/>
  </sheetData>
  <pageMargins left="0.7" right="0.7" top="0.75" bottom="0.75" header="0.1" footer="0.3"/>
  <pageSetup paperSize="9" orientation="portrait" r:id="rId1"/>
  <headerFooter>
    <oddHeader>&amp;L&amp;"Arial,Bold"&amp;8 2:01 PM
&amp;"Arial,Bold"&amp;8 03/15/22
&amp;"Arial,Bold"&amp;8 Accrual Basis&amp;C&amp;"Arial,Bold"&amp;12 Great Commission Church International
&amp;"Arial,Bold"&amp;14 Statement of Financial Position
&amp;"Arial,Bold"&amp;10 As of February 28, 2022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76200</xdr:colOff>
                <xdr:row>1</xdr:row>
                <xdr:rowOff>38100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收入支出表</vt:lpstr>
      <vt:lpstr>資產負債表</vt:lpstr>
      <vt:lpstr>收入支出表!Print_Titles</vt:lpstr>
      <vt:lpstr>資產負債表!Print_Titles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Judy-CPA-PC</dc:creator>
  <cp:lastModifiedBy>yingcku</cp:lastModifiedBy>
  <dcterms:created xsi:type="dcterms:W3CDTF">2022-03-15T21:01:17Z</dcterms:created>
  <dcterms:modified xsi:type="dcterms:W3CDTF">2022-03-30T05:41:28Z</dcterms:modified>
</cp:coreProperties>
</file>