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kan_Choudhury\Box\VitaminDMicrobiomeSeq\"/>
    </mc:Choice>
  </mc:AlternateContent>
  <xr:revisionPtr revIDLastSave="0" documentId="13_ncr:1_{3DE2EFD9-2D62-4502-9535-286A7202D91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lope" sheetId="9" r:id="rId1"/>
    <sheet name="Sheet5" sheetId="10" r:id="rId2"/>
    <sheet name="Sheet2" sheetId="3" r:id="rId3"/>
    <sheet name="Sheet6" sheetId="8" r:id="rId4"/>
    <sheet name="Sheet4" sheetId="5" r:id="rId5"/>
    <sheet name="Sheet1" sheetId="1" r:id="rId6"/>
    <sheet name="Day 1" sheetId="2" r:id="rId7"/>
    <sheet name="Sheet3" sheetId="6" r:id="rId8"/>
    <sheet name="Sheet7" sheetId="11" r:id="rId9"/>
  </sheets>
  <definedNames>
    <definedName name="_xlnm._FilterDatabase" localSheetId="5" hidden="1">Sheet1!$A$1:$X$169</definedName>
    <definedName name="_xlnm._FilterDatabase" localSheetId="2" hidden="1">Sheet2!$A$1:$X$166</definedName>
    <definedName name="_xlnm._FilterDatabase" localSheetId="0" hidden="1">slope!$A$1:$U$165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1" l="1"/>
  <c r="F23" i="11"/>
  <c r="D23" i="11"/>
  <c r="E45" i="11"/>
  <c r="D45" i="11"/>
  <c r="E44" i="11"/>
  <c r="D44" i="11"/>
  <c r="E23" i="1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2" i="1"/>
  <c r="J73" i="1"/>
  <c r="J51" i="1"/>
  <c r="J29" i="1"/>
  <c r="J7" i="1"/>
  <c r="J2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46" i="1"/>
  <c r="J47" i="1"/>
  <c r="J48" i="1"/>
  <c r="J49" i="1"/>
  <c r="J50" i="1"/>
  <c r="J3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4" i="1"/>
  <c r="J25" i="1"/>
  <c r="J26" i="1"/>
  <c r="J27" i="1"/>
  <c r="J28" i="1"/>
  <c r="J8" i="1"/>
  <c r="J3" i="1"/>
  <c r="J4" i="1"/>
  <c r="J5" i="1"/>
  <c r="J6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2" i="6"/>
  <c r="K3" i="9"/>
  <c r="L3" i="9"/>
  <c r="M3" i="9"/>
  <c r="K4" i="9"/>
  <c r="L4" i="9"/>
  <c r="M4" i="9"/>
  <c r="K5" i="9"/>
  <c r="L5" i="9"/>
  <c r="M5" i="9"/>
  <c r="K6" i="9"/>
  <c r="L6" i="9"/>
  <c r="M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K26" i="9"/>
  <c r="L26" i="9"/>
  <c r="M26" i="9"/>
  <c r="K27" i="9"/>
  <c r="L27" i="9"/>
  <c r="M27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K52" i="9"/>
  <c r="L52" i="9"/>
  <c r="M52" i="9"/>
  <c r="K53" i="9"/>
  <c r="L53" i="9"/>
  <c r="M53" i="9"/>
  <c r="K54" i="9"/>
  <c r="L54" i="9"/>
  <c r="M54" i="9"/>
  <c r="K55" i="9"/>
  <c r="L55" i="9"/>
  <c r="M55" i="9"/>
  <c r="K56" i="9"/>
  <c r="L56" i="9"/>
  <c r="M56" i="9"/>
  <c r="K57" i="9"/>
  <c r="L57" i="9"/>
  <c r="M57" i="9"/>
  <c r="K58" i="9"/>
  <c r="L58" i="9"/>
  <c r="M58" i="9"/>
  <c r="K59" i="9"/>
  <c r="L59" i="9"/>
  <c r="M59" i="9"/>
  <c r="K60" i="9"/>
  <c r="L60" i="9"/>
  <c r="M60" i="9"/>
  <c r="K61" i="9"/>
  <c r="L61" i="9"/>
  <c r="M61" i="9"/>
  <c r="K62" i="9"/>
  <c r="L62" i="9"/>
  <c r="M62" i="9"/>
  <c r="K63" i="9"/>
  <c r="L63" i="9"/>
  <c r="M63" i="9"/>
  <c r="K64" i="9"/>
  <c r="L64" i="9"/>
  <c r="M64" i="9"/>
  <c r="K65" i="9"/>
  <c r="L65" i="9"/>
  <c r="M65" i="9"/>
  <c r="K66" i="9"/>
  <c r="L66" i="9"/>
  <c r="M66" i="9"/>
  <c r="K67" i="9"/>
  <c r="L67" i="9"/>
  <c r="M67" i="9"/>
  <c r="K68" i="9"/>
  <c r="L68" i="9"/>
  <c r="M68" i="9"/>
  <c r="K69" i="9"/>
  <c r="L69" i="9"/>
  <c r="M69" i="9"/>
  <c r="K70" i="9"/>
  <c r="L70" i="9"/>
  <c r="M70" i="9"/>
  <c r="K71" i="9"/>
  <c r="L71" i="9"/>
  <c r="M71" i="9"/>
  <c r="K72" i="9"/>
  <c r="L72" i="9"/>
  <c r="M72" i="9"/>
  <c r="K73" i="9"/>
  <c r="L73" i="9"/>
  <c r="M73" i="9"/>
  <c r="K74" i="9"/>
  <c r="L74" i="9"/>
  <c r="M74" i="9"/>
  <c r="K75" i="9"/>
  <c r="L75" i="9"/>
  <c r="M75" i="9"/>
  <c r="K76" i="9"/>
  <c r="L76" i="9"/>
  <c r="M76" i="9"/>
  <c r="K77" i="9"/>
  <c r="L77" i="9"/>
  <c r="M77" i="9"/>
  <c r="K78" i="9"/>
  <c r="L78" i="9"/>
  <c r="M78" i="9"/>
  <c r="K79" i="9"/>
  <c r="L79" i="9"/>
  <c r="M79" i="9"/>
  <c r="K80" i="9"/>
  <c r="L80" i="9"/>
  <c r="M80" i="9"/>
  <c r="K81" i="9"/>
  <c r="L81" i="9"/>
  <c r="M81" i="9"/>
  <c r="K82" i="9"/>
  <c r="L82" i="9"/>
  <c r="M82" i="9"/>
  <c r="K83" i="9"/>
  <c r="L83" i="9"/>
  <c r="M83" i="9"/>
  <c r="K84" i="9"/>
  <c r="L84" i="9"/>
  <c r="M84" i="9"/>
  <c r="K85" i="9"/>
  <c r="L85" i="9"/>
  <c r="M85" i="9"/>
  <c r="K86" i="9"/>
  <c r="L86" i="9"/>
  <c r="M86" i="9"/>
  <c r="K87" i="9"/>
  <c r="L87" i="9"/>
  <c r="M87" i="9"/>
  <c r="K88" i="9"/>
  <c r="L88" i="9"/>
  <c r="M88" i="9"/>
  <c r="K89" i="9"/>
  <c r="L89" i="9"/>
  <c r="M89" i="9"/>
  <c r="K90" i="9"/>
  <c r="L90" i="9"/>
  <c r="M90" i="9"/>
  <c r="K91" i="9"/>
  <c r="L91" i="9"/>
  <c r="M91" i="9"/>
  <c r="K92" i="9"/>
  <c r="L92" i="9"/>
  <c r="M92" i="9"/>
  <c r="K93" i="9"/>
  <c r="L93" i="9"/>
  <c r="M93" i="9"/>
  <c r="K94" i="9"/>
  <c r="L94" i="9"/>
  <c r="M94" i="9"/>
  <c r="K95" i="9"/>
  <c r="L95" i="9"/>
  <c r="M95" i="9"/>
  <c r="K96" i="9"/>
  <c r="L96" i="9"/>
  <c r="M96" i="9"/>
  <c r="K97" i="9"/>
  <c r="L97" i="9"/>
  <c r="M97" i="9"/>
  <c r="K98" i="9"/>
  <c r="L98" i="9"/>
  <c r="M98" i="9"/>
  <c r="K99" i="9"/>
  <c r="L99" i="9"/>
  <c r="M99" i="9"/>
  <c r="K100" i="9"/>
  <c r="L100" i="9"/>
  <c r="M100" i="9"/>
  <c r="K101" i="9"/>
  <c r="L101" i="9"/>
  <c r="M101" i="9"/>
  <c r="K102" i="9"/>
  <c r="L102" i="9"/>
  <c r="M102" i="9"/>
  <c r="K103" i="9"/>
  <c r="L103" i="9"/>
  <c r="M103" i="9"/>
  <c r="K104" i="9"/>
  <c r="L104" i="9"/>
  <c r="M104" i="9"/>
  <c r="K105" i="9"/>
  <c r="L105" i="9"/>
  <c r="M105" i="9"/>
  <c r="K106" i="9"/>
  <c r="L106" i="9"/>
  <c r="M106" i="9"/>
  <c r="K107" i="9"/>
  <c r="L107" i="9"/>
  <c r="M107" i="9"/>
  <c r="K108" i="9"/>
  <c r="L108" i="9"/>
  <c r="M108" i="9"/>
  <c r="K109" i="9"/>
  <c r="L109" i="9"/>
  <c r="M109" i="9"/>
  <c r="K110" i="9"/>
  <c r="L110" i="9"/>
  <c r="M110" i="9"/>
  <c r="K111" i="9"/>
  <c r="L111" i="9"/>
  <c r="M111" i="9"/>
  <c r="K112" i="9"/>
  <c r="L112" i="9"/>
  <c r="M112" i="9"/>
  <c r="K113" i="9"/>
  <c r="L113" i="9"/>
  <c r="M113" i="9"/>
  <c r="K114" i="9"/>
  <c r="L114" i="9"/>
  <c r="M114" i="9"/>
  <c r="K115" i="9"/>
  <c r="L115" i="9"/>
  <c r="M115" i="9"/>
  <c r="K116" i="9"/>
  <c r="L116" i="9"/>
  <c r="M116" i="9"/>
  <c r="K117" i="9"/>
  <c r="L117" i="9"/>
  <c r="M117" i="9"/>
  <c r="K118" i="9"/>
  <c r="L118" i="9"/>
  <c r="M118" i="9"/>
  <c r="K119" i="9"/>
  <c r="L119" i="9"/>
  <c r="M119" i="9"/>
  <c r="K120" i="9"/>
  <c r="L120" i="9"/>
  <c r="M120" i="9"/>
  <c r="K121" i="9"/>
  <c r="L121" i="9"/>
  <c r="M121" i="9"/>
  <c r="K122" i="9"/>
  <c r="L122" i="9"/>
  <c r="M122" i="9"/>
  <c r="K123" i="9"/>
  <c r="L123" i="9"/>
  <c r="M123" i="9"/>
  <c r="K124" i="9"/>
  <c r="L124" i="9"/>
  <c r="M124" i="9"/>
  <c r="K125" i="9"/>
  <c r="L125" i="9"/>
  <c r="M125" i="9"/>
  <c r="K126" i="9"/>
  <c r="L126" i="9"/>
  <c r="M126" i="9"/>
  <c r="K127" i="9"/>
  <c r="L127" i="9"/>
  <c r="M127" i="9"/>
  <c r="K128" i="9"/>
  <c r="L128" i="9"/>
  <c r="M128" i="9"/>
  <c r="K129" i="9"/>
  <c r="L129" i="9"/>
  <c r="M129" i="9"/>
  <c r="K130" i="9"/>
  <c r="L130" i="9"/>
  <c r="M130" i="9"/>
  <c r="K131" i="9"/>
  <c r="L131" i="9"/>
  <c r="M131" i="9"/>
  <c r="K132" i="9"/>
  <c r="L132" i="9"/>
  <c r="M132" i="9"/>
  <c r="K133" i="9"/>
  <c r="L133" i="9"/>
  <c r="M133" i="9"/>
  <c r="K134" i="9"/>
  <c r="L134" i="9"/>
  <c r="M134" i="9"/>
  <c r="K135" i="9"/>
  <c r="L135" i="9"/>
  <c r="M135" i="9"/>
  <c r="K136" i="9"/>
  <c r="L136" i="9"/>
  <c r="M136" i="9"/>
  <c r="K137" i="9"/>
  <c r="L137" i="9"/>
  <c r="M137" i="9"/>
  <c r="K138" i="9"/>
  <c r="L138" i="9"/>
  <c r="M138" i="9"/>
  <c r="K139" i="9"/>
  <c r="L139" i="9"/>
  <c r="M139" i="9"/>
  <c r="K140" i="9"/>
  <c r="L140" i="9"/>
  <c r="M140" i="9"/>
  <c r="K141" i="9"/>
  <c r="L141" i="9"/>
  <c r="M141" i="9"/>
  <c r="K142" i="9"/>
  <c r="L142" i="9"/>
  <c r="M142" i="9"/>
  <c r="K143" i="9"/>
  <c r="L143" i="9"/>
  <c r="M143" i="9"/>
  <c r="K144" i="9"/>
  <c r="L144" i="9"/>
  <c r="M144" i="9"/>
  <c r="K145" i="9"/>
  <c r="L145" i="9"/>
  <c r="M145" i="9"/>
  <c r="K146" i="9"/>
  <c r="L146" i="9"/>
  <c r="M146" i="9"/>
  <c r="K147" i="9"/>
  <c r="L147" i="9"/>
  <c r="M147" i="9"/>
  <c r="K148" i="9"/>
  <c r="L148" i="9"/>
  <c r="M148" i="9"/>
  <c r="K149" i="9"/>
  <c r="L149" i="9"/>
  <c r="M149" i="9"/>
  <c r="K150" i="9"/>
  <c r="L150" i="9"/>
  <c r="M150" i="9"/>
  <c r="K151" i="9"/>
  <c r="L151" i="9"/>
  <c r="M151" i="9"/>
  <c r="K152" i="9"/>
  <c r="L152" i="9"/>
  <c r="M152" i="9"/>
  <c r="K153" i="9"/>
  <c r="L153" i="9"/>
  <c r="M153" i="9"/>
  <c r="K154" i="9"/>
  <c r="L154" i="9"/>
  <c r="M154" i="9"/>
  <c r="K155" i="9"/>
  <c r="L155" i="9"/>
  <c r="M155" i="9"/>
  <c r="K156" i="9"/>
  <c r="L156" i="9"/>
  <c r="M156" i="9"/>
  <c r="K157" i="9"/>
  <c r="L157" i="9"/>
  <c r="M157" i="9"/>
  <c r="K158" i="9"/>
  <c r="L158" i="9"/>
  <c r="M158" i="9"/>
  <c r="K159" i="9"/>
  <c r="L159" i="9"/>
  <c r="M159" i="9"/>
  <c r="K160" i="9"/>
  <c r="L160" i="9"/>
  <c r="M160" i="9"/>
  <c r="K161" i="9"/>
  <c r="L161" i="9"/>
  <c r="M161" i="9"/>
  <c r="K162" i="9"/>
  <c r="L162" i="9"/>
  <c r="M162" i="9"/>
  <c r="K163" i="9"/>
  <c r="L163" i="9"/>
  <c r="M163" i="9"/>
  <c r="K164" i="9"/>
  <c r="L164" i="9"/>
  <c r="M164" i="9"/>
  <c r="K165" i="9"/>
  <c r="L165" i="9"/>
  <c r="M165" i="9"/>
  <c r="L2" i="9"/>
  <c r="M2" i="9"/>
  <c r="K2" i="9"/>
  <c r="U3" i="10"/>
  <c r="V3" i="10"/>
  <c r="W3" i="10"/>
  <c r="U4" i="10"/>
  <c r="V4" i="10"/>
  <c r="W4" i="10"/>
  <c r="U5" i="10"/>
  <c r="V5" i="10"/>
  <c r="W5" i="10"/>
  <c r="U6" i="10"/>
  <c r="V6" i="10"/>
  <c r="W6" i="10"/>
  <c r="U7" i="10"/>
  <c r="V7" i="10"/>
  <c r="W7" i="10"/>
  <c r="U8" i="10"/>
  <c r="V8" i="10"/>
  <c r="W8" i="10"/>
  <c r="U9" i="10"/>
  <c r="V9" i="10"/>
  <c r="W9" i="10"/>
  <c r="U10" i="10"/>
  <c r="V10" i="10"/>
  <c r="W10" i="10"/>
  <c r="U11" i="10"/>
  <c r="V11" i="10"/>
  <c r="W11" i="10"/>
  <c r="U12" i="10"/>
  <c r="V12" i="10"/>
  <c r="W12" i="10"/>
  <c r="U13" i="10"/>
  <c r="V13" i="10"/>
  <c r="W13" i="10"/>
  <c r="U14" i="10"/>
  <c r="V14" i="10"/>
  <c r="W14" i="10"/>
  <c r="U15" i="10"/>
  <c r="V15" i="10"/>
  <c r="W15" i="10"/>
  <c r="U16" i="10"/>
  <c r="V16" i="10"/>
  <c r="W16" i="10"/>
  <c r="U17" i="10"/>
  <c r="V17" i="10"/>
  <c r="W17" i="10"/>
  <c r="U18" i="10"/>
  <c r="V18" i="10"/>
  <c r="W18" i="10"/>
  <c r="U19" i="10"/>
  <c r="V19" i="10"/>
  <c r="W19" i="10"/>
  <c r="U20" i="10"/>
  <c r="V20" i="10"/>
  <c r="W20" i="10"/>
  <c r="U21" i="10"/>
  <c r="V21" i="10"/>
  <c r="W21" i="10"/>
  <c r="U22" i="10"/>
  <c r="V22" i="10"/>
  <c r="W22" i="10"/>
  <c r="U23" i="10"/>
  <c r="V23" i="10"/>
  <c r="W23" i="10"/>
  <c r="U24" i="10"/>
  <c r="V24" i="10"/>
  <c r="W24" i="10"/>
  <c r="U25" i="10"/>
  <c r="V25" i="10"/>
  <c r="W25" i="10"/>
  <c r="U26" i="10"/>
  <c r="V26" i="10"/>
  <c r="W26" i="10"/>
  <c r="U27" i="10"/>
  <c r="V27" i="10"/>
  <c r="W27" i="10"/>
  <c r="U28" i="10"/>
  <c r="V28" i="10"/>
  <c r="W28" i="10"/>
  <c r="U29" i="10"/>
  <c r="V29" i="10"/>
  <c r="W29" i="10"/>
  <c r="U30" i="10"/>
  <c r="V30" i="10"/>
  <c r="W30" i="10"/>
  <c r="U31" i="10"/>
  <c r="V31" i="10"/>
  <c r="W31" i="10"/>
  <c r="U32" i="10"/>
  <c r="V32" i="10"/>
  <c r="W32" i="10"/>
  <c r="U33" i="10"/>
  <c r="V33" i="10"/>
  <c r="W33" i="10"/>
  <c r="U34" i="10"/>
  <c r="V34" i="10"/>
  <c r="W34" i="10"/>
  <c r="U35" i="10"/>
  <c r="V35" i="10"/>
  <c r="W35" i="10"/>
  <c r="U36" i="10"/>
  <c r="V36" i="10"/>
  <c r="W36" i="10"/>
  <c r="U37" i="10"/>
  <c r="V37" i="10"/>
  <c r="W37" i="10"/>
  <c r="U38" i="10"/>
  <c r="V38" i="10"/>
  <c r="W38" i="10"/>
  <c r="U39" i="10"/>
  <c r="V39" i="10"/>
  <c r="W39" i="10"/>
  <c r="U40" i="10"/>
  <c r="V40" i="10"/>
  <c r="W40" i="10"/>
  <c r="U41" i="10"/>
  <c r="V41" i="10"/>
  <c r="W41" i="10"/>
  <c r="U42" i="10"/>
  <c r="V42" i="10"/>
  <c r="W42" i="10"/>
  <c r="W2" i="10"/>
  <c r="V2" i="10"/>
  <c r="U2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P2" i="10"/>
  <c r="O2" i="10"/>
  <c r="N2" i="10"/>
  <c r="H2" i="10"/>
  <c r="I2" i="10"/>
  <c r="H3" i="10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2" i="10"/>
  <c r="J164" i="9"/>
  <c r="I164" i="9"/>
  <c r="H164" i="9"/>
  <c r="J163" i="9"/>
  <c r="I163" i="9"/>
  <c r="H163" i="9"/>
  <c r="J162" i="9"/>
  <c r="I162" i="9"/>
  <c r="H162" i="9"/>
  <c r="J160" i="9"/>
  <c r="I160" i="9"/>
  <c r="H160" i="9"/>
  <c r="J159" i="9"/>
  <c r="I159" i="9"/>
  <c r="H159" i="9"/>
  <c r="J158" i="9"/>
  <c r="I158" i="9"/>
  <c r="H158" i="9"/>
  <c r="J156" i="9"/>
  <c r="I156" i="9"/>
  <c r="H156" i="9"/>
  <c r="J155" i="9"/>
  <c r="I155" i="9"/>
  <c r="H155" i="9"/>
  <c r="J154" i="9"/>
  <c r="I154" i="9"/>
  <c r="H154" i="9"/>
  <c r="J152" i="9"/>
  <c r="I152" i="9"/>
  <c r="H152" i="9"/>
  <c r="J151" i="9"/>
  <c r="I151" i="9"/>
  <c r="H151" i="9"/>
  <c r="J150" i="9"/>
  <c r="I150" i="9"/>
  <c r="H150" i="9"/>
  <c r="J148" i="9"/>
  <c r="I148" i="9"/>
  <c r="H148" i="9"/>
  <c r="J147" i="9"/>
  <c r="I147" i="9"/>
  <c r="H147" i="9"/>
  <c r="J146" i="9"/>
  <c r="I146" i="9"/>
  <c r="H146" i="9"/>
  <c r="J144" i="9"/>
  <c r="I144" i="9"/>
  <c r="H144" i="9"/>
  <c r="J143" i="9"/>
  <c r="I143" i="9"/>
  <c r="H143" i="9"/>
  <c r="J142" i="9"/>
  <c r="I142" i="9"/>
  <c r="H142" i="9"/>
  <c r="J140" i="9"/>
  <c r="I140" i="9"/>
  <c r="H140" i="9"/>
  <c r="J139" i="9"/>
  <c r="I139" i="9"/>
  <c r="H139" i="9"/>
  <c r="J138" i="9"/>
  <c r="I138" i="9"/>
  <c r="H138" i="9"/>
  <c r="J136" i="9"/>
  <c r="I136" i="9"/>
  <c r="H136" i="9"/>
  <c r="J135" i="9"/>
  <c r="I135" i="9"/>
  <c r="H135" i="9"/>
  <c r="J134" i="9"/>
  <c r="I134" i="9"/>
  <c r="H134" i="9"/>
  <c r="J132" i="9"/>
  <c r="I132" i="9"/>
  <c r="H132" i="9"/>
  <c r="J131" i="9"/>
  <c r="I131" i="9"/>
  <c r="H131" i="9"/>
  <c r="J130" i="9"/>
  <c r="I130" i="9"/>
  <c r="H130" i="9"/>
  <c r="J128" i="9"/>
  <c r="I128" i="9"/>
  <c r="H128" i="9"/>
  <c r="J127" i="9"/>
  <c r="I127" i="9"/>
  <c r="H127" i="9"/>
  <c r="J126" i="9"/>
  <c r="I126" i="9"/>
  <c r="H126" i="9"/>
  <c r="J124" i="9"/>
  <c r="I124" i="9"/>
  <c r="H124" i="9"/>
  <c r="J123" i="9"/>
  <c r="I123" i="9"/>
  <c r="H123" i="9"/>
  <c r="J122" i="9"/>
  <c r="I122" i="9"/>
  <c r="H122" i="9"/>
  <c r="J120" i="9"/>
  <c r="I120" i="9"/>
  <c r="H120" i="9"/>
  <c r="J119" i="9"/>
  <c r="I119" i="9"/>
  <c r="H119" i="9"/>
  <c r="J118" i="9"/>
  <c r="I118" i="9"/>
  <c r="H118" i="9"/>
  <c r="J116" i="9"/>
  <c r="I116" i="9"/>
  <c r="H116" i="9"/>
  <c r="J115" i="9"/>
  <c r="I115" i="9"/>
  <c r="H115" i="9"/>
  <c r="J114" i="9"/>
  <c r="I114" i="9"/>
  <c r="H114" i="9"/>
  <c r="J112" i="9"/>
  <c r="I112" i="9"/>
  <c r="H112" i="9"/>
  <c r="J111" i="9"/>
  <c r="I111" i="9"/>
  <c r="H111" i="9"/>
  <c r="J110" i="9"/>
  <c r="I110" i="9"/>
  <c r="H110" i="9"/>
  <c r="J108" i="9"/>
  <c r="I108" i="9"/>
  <c r="H108" i="9"/>
  <c r="J107" i="9"/>
  <c r="I107" i="9"/>
  <c r="H107" i="9"/>
  <c r="J106" i="9"/>
  <c r="I106" i="9"/>
  <c r="H106" i="9"/>
  <c r="J104" i="9"/>
  <c r="I104" i="9"/>
  <c r="H104" i="9"/>
  <c r="J103" i="9"/>
  <c r="I103" i="9"/>
  <c r="H103" i="9"/>
  <c r="J102" i="9"/>
  <c r="I102" i="9"/>
  <c r="H102" i="9"/>
  <c r="J100" i="9"/>
  <c r="I100" i="9"/>
  <c r="H100" i="9"/>
  <c r="J99" i="9"/>
  <c r="I99" i="9"/>
  <c r="H99" i="9"/>
  <c r="J98" i="9"/>
  <c r="I98" i="9"/>
  <c r="H98" i="9"/>
  <c r="J96" i="9"/>
  <c r="I96" i="9"/>
  <c r="H96" i="9"/>
  <c r="J95" i="9"/>
  <c r="I95" i="9"/>
  <c r="H95" i="9"/>
  <c r="J94" i="9"/>
  <c r="I94" i="9"/>
  <c r="H94" i="9"/>
  <c r="J92" i="9"/>
  <c r="I92" i="9"/>
  <c r="H92" i="9"/>
  <c r="J91" i="9"/>
  <c r="I91" i="9"/>
  <c r="H91" i="9"/>
  <c r="J90" i="9"/>
  <c r="I90" i="9"/>
  <c r="H90" i="9"/>
  <c r="J88" i="9"/>
  <c r="I88" i="9"/>
  <c r="H88" i="9"/>
  <c r="J87" i="9"/>
  <c r="I87" i="9"/>
  <c r="H87" i="9"/>
  <c r="J86" i="9"/>
  <c r="I86" i="9"/>
  <c r="H86" i="9"/>
  <c r="J84" i="9"/>
  <c r="I84" i="9"/>
  <c r="H84" i="9"/>
  <c r="J83" i="9"/>
  <c r="I83" i="9"/>
  <c r="H83" i="9"/>
  <c r="J82" i="9"/>
  <c r="I82" i="9"/>
  <c r="H82" i="9"/>
  <c r="J80" i="9"/>
  <c r="I80" i="9"/>
  <c r="H80" i="9"/>
  <c r="J79" i="9"/>
  <c r="I79" i="9"/>
  <c r="H79" i="9"/>
  <c r="J78" i="9"/>
  <c r="I78" i="9"/>
  <c r="H78" i="9"/>
  <c r="J76" i="9"/>
  <c r="I76" i="9"/>
  <c r="H76" i="9"/>
  <c r="J75" i="9"/>
  <c r="I75" i="9"/>
  <c r="H75" i="9"/>
  <c r="J74" i="9"/>
  <c r="I74" i="9"/>
  <c r="H74" i="9"/>
  <c r="J72" i="9"/>
  <c r="I72" i="9"/>
  <c r="H72" i="9"/>
  <c r="J71" i="9"/>
  <c r="I71" i="9"/>
  <c r="H71" i="9"/>
  <c r="J70" i="9"/>
  <c r="I70" i="9"/>
  <c r="H70" i="9"/>
  <c r="J68" i="9"/>
  <c r="I68" i="9"/>
  <c r="H68" i="9"/>
  <c r="J67" i="9"/>
  <c r="I67" i="9"/>
  <c r="H67" i="9"/>
  <c r="J66" i="9"/>
  <c r="I66" i="9"/>
  <c r="H66" i="9"/>
  <c r="J64" i="9"/>
  <c r="I64" i="9"/>
  <c r="H64" i="9"/>
  <c r="J63" i="9"/>
  <c r="I63" i="9"/>
  <c r="H63" i="9"/>
  <c r="J62" i="9"/>
  <c r="I62" i="9"/>
  <c r="H62" i="9"/>
  <c r="J60" i="9"/>
  <c r="I60" i="9"/>
  <c r="H60" i="9"/>
  <c r="J59" i="9"/>
  <c r="I59" i="9"/>
  <c r="H59" i="9"/>
  <c r="J58" i="9"/>
  <c r="I58" i="9"/>
  <c r="H58" i="9"/>
  <c r="J56" i="9"/>
  <c r="I56" i="9"/>
  <c r="H56" i="9"/>
  <c r="J55" i="9"/>
  <c r="I55" i="9"/>
  <c r="H55" i="9"/>
  <c r="J54" i="9"/>
  <c r="I54" i="9"/>
  <c r="H54" i="9"/>
  <c r="J52" i="9"/>
  <c r="I52" i="9"/>
  <c r="H52" i="9"/>
  <c r="J51" i="9"/>
  <c r="I51" i="9"/>
  <c r="H51" i="9"/>
  <c r="J50" i="9"/>
  <c r="I50" i="9"/>
  <c r="H50" i="9"/>
  <c r="J48" i="9"/>
  <c r="I48" i="9"/>
  <c r="H48" i="9"/>
  <c r="J47" i="9"/>
  <c r="I47" i="9"/>
  <c r="H47" i="9"/>
  <c r="J46" i="9"/>
  <c r="I46" i="9"/>
  <c r="H46" i="9"/>
  <c r="J44" i="9"/>
  <c r="I44" i="9"/>
  <c r="H44" i="9"/>
  <c r="J43" i="9"/>
  <c r="I43" i="9"/>
  <c r="H43" i="9"/>
  <c r="J42" i="9"/>
  <c r="I42" i="9"/>
  <c r="H42" i="9"/>
  <c r="J40" i="9"/>
  <c r="I40" i="9"/>
  <c r="H40" i="9"/>
  <c r="J39" i="9"/>
  <c r="I39" i="9"/>
  <c r="H39" i="9"/>
  <c r="J38" i="9"/>
  <c r="I38" i="9"/>
  <c r="H38" i="9"/>
  <c r="J36" i="9"/>
  <c r="I36" i="9"/>
  <c r="H36" i="9"/>
  <c r="J35" i="9"/>
  <c r="I35" i="9"/>
  <c r="H35" i="9"/>
  <c r="J34" i="9"/>
  <c r="I34" i="9"/>
  <c r="H34" i="9"/>
  <c r="J32" i="9"/>
  <c r="I32" i="9"/>
  <c r="H32" i="9"/>
  <c r="J31" i="9"/>
  <c r="I31" i="9"/>
  <c r="H31" i="9"/>
  <c r="J30" i="9"/>
  <c r="I30" i="9"/>
  <c r="H30" i="9"/>
  <c r="J28" i="9"/>
  <c r="I28" i="9"/>
  <c r="H28" i="9"/>
  <c r="J27" i="9"/>
  <c r="I27" i="9"/>
  <c r="H27" i="9"/>
  <c r="J26" i="9"/>
  <c r="I26" i="9"/>
  <c r="H26" i="9"/>
  <c r="J24" i="9"/>
  <c r="I24" i="9"/>
  <c r="H24" i="9"/>
  <c r="J23" i="9"/>
  <c r="I23" i="9"/>
  <c r="H23" i="9"/>
  <c r="J22" i="9"/>
  <c r="I22" i="9"/>
  <c r="H22" i="9"/>
  <c r="J20" i="9"/>
  <c r="I20" i="9"/>
  <c r="H20" i="9"/>
  <c r="J19" i="9"/>
  <c r="I19" i="9"/>
  <c r="H19" i="9"/>
  <c r="J18" i="9"/>
  <c r="I18" i="9"/>
  <c r="H18" i="9"/>
  <c r="J16" i="9"/>
  <c r="I16" i="9"/>
  <c r="H16" i="9"/>
  <c r="J15" i="9"/>
  <c r="I15" i="9"/>
  <c r="H15" i="9"/>
  <c r="J14" i="9"/>
  <c r="I14" i="9"/>
  <c r="H14" i="9"/>
  <c r="J12" i="9"/>
  <c r="I12" i="9"/>
  <c r="H12" i="9"/>
  <c r="J11" i="9"/>
  <c r="I11" i="9"/>
  <c r="H11" i="9"/>
  <c r="J10" i="9"/>
  <c r="I10" i="9"/>
  <c r="H10" i="9"/>
  <c r="J8" i="9"/>
  <c r="I8" i="9"/>
  <c r="H8" i="9"/>
  <c r="J7" i="9"/>
  <c r="I7" i="9"/>
  <c r="H7" i="9"/>
  <c r="J6" i="9"/>
  <c r="I6" i="9"/>
  <c r="H6" i="9"/>
  <c r="I2" i="9"/>
  <c r="J2" i="9"/>
  <c r="I3" i="9"/>
  <c r="J3" i="9"/>
  <c r="I4" i="9"/>
  <c r="J4" i="9"/>
  <c r="H3" i="9"/>
  <c r="H4" i="9"/>
  <c r="H2" i="9"/>
  <c r="L4" i="2"/>
  <c r="K4" i="2"/>
  <c r="J4" i="2"/>
  <c r="I4" i="2"/>
  <c r="L3" i="2"/>
  <c r="K3" i="2"/>
  <c r="J3" i="2"/>
  <c r="I3" i="2"/>
  <c r="L2" i="2"/>
  <c r="K2" i="2"/>
  <c r="J2" i="2"/>
  <c r="I2" i="2"/>
  <c r="AA50" i="5"/>
  <c r="X50" i="5"/>
  <c r="V50" i="5"/>
  <c r="T50" i="5"/>
  <c r="Q50" i="5"/>
  <c r="O50" i="5"/>
  <c r="M50" i="5"/>
  <c r="J50" i="5"/>
  <c r="H50" i="5"/>
  <c r="F50" i="5"/>
  <c r="AA49" i="5"/>
  <c r="X49" i="5"/>
  <c r="V49" i="5"/>
  <c r="T49" i="5"/>
  <c r="Q49" i="5"/>
  <c r="O49" i="5"/>
  <c r="M49" i="5"/>
  <c r="J49" i="5"/>
  <c r="H49" i="5"/>
  <c r="F49" i="5"/>
  <c r="AA48" i="5"/>
  <c r="X48" i="5"/>
  <c r="V48" i="5"/>
  <c r="T48" i="5"/>
  <c r="Q48" i="5"/>
  <c r="O48" i="5"/>
  <c r="M48" i="5"/>
  <c r="J48" i="5"/>
  <c r="H48" i="5"/>
  <c r="F48" i="5"/>
  <c r="AA47" i="5"/>
  <c r="X47" i="5"/>
  <c r="V47" i="5"/>
  <c r="T47" i="5"/>
  <c r="Q47" i="5"/>
  <c r="O47" i="5"/>
  <c r="M47" i="5"/>
  <c r="J47" i="5"/>
  <c r="H47" i="5"/>
  <c r="F47" i="5"/>
  <c r="AB46" i="5"/>
  <c r="AA46" i="5"/>
  <c r="X46" i="5"/>
  <c r="V46" i="5"/>
  <c r="T46" i="5"/>
  <c r="Q46" i="5"/>
  <c r="O46" i="5"/>
  <c r="M46" i="5"/>
  <c r="J46" i="5"/>
  <c r="H46" i="5"/>
  <c r="F46" i="5"/>
  <c r="AB45" i="5"/>
  <c r="AA45" i="5"/>
  <c r="X45" i="5"/>
  <c r="V45" i="5"/>
  <c r="T45" i="5"/>
  <c r="Q45" i="5"/>
  <c r="O45" i="5"/>
  <c r="M45" i="5"/>
  <c r="J45" i="5"/>
  <c r="H45" i="5"/>
  <c r="F45" i="5"/>
  <c r="AB44" i="5"/>
  <c r="AA44" i="5"/>
  <c r="X44" i="5"/>
  <c r="V44" i="5"/>
  <c r="T44" i="5"/>
  <c r="Q44" i="5"/>
  <c r="O44" i="5"/>
  <c r="M44" i="5"/>
  <c r="J44" i="5"/>
  <c r="H44" i="5"/>
  <c r="F44" i="5"/>
  <c r="AB43" i="5"/>
  <c r="AA43" i="5"/>
  <c r="X43" i="5"/>
  <c r="V43" i="5"/>
  <c r="T43" i="5"/>
  <c r="Q43" i="5"/>
  <c r="O43" i="5"/>
  <c r="M43" i="5"/>
  <c r="J43" i="5"/>
  <c r="H43" i="5"/>
  <c r="F43" i="5"/>
  <c r="AB42" i="5"/>
  <c r="AA42" i="5"/>
  <c r="X42" i="5"/>
  <c r="V42" i="5"/>
  <c r="T42" i="5"/>
  <c r="Q42" i="5"/>
  <c r="O42" i="5"/>
  <c r="M42" i="5"/>
  <c r="J42" i="5"/>
  <c r="H42" i="5"/>
  <c r="F42" i="5"/>
  <c r="AB41" i="5"/>
  <c r="AA41" i="5"/>
  <c r="X41" i="5"/>
  <c r="V41" i="5"/>
  <c r="T41" i="5"/>
  <c r="Q41" i="5"/>
  <c r="O41" i="5"/>
  <c r="M41" i="5"/>
  <c r="J41" i="5"/>
  <c r="H41" i="5"/>
  <c r="F41" i="5"/>
  <c r="AB40" i="5"/>
  <c r="AA40" i="5"/>
  <c r="X40" i="5"/>
  <c r="V40" i="5"/>
  <c r="T40" i="5"/>
  <c r="Q40" i="5"/>
  <c r="O40" i="5"/>
  <c r="M40" i="5"/>
  <c r="J40" i="5"/>
  <c r="H40" i="5"/>
  <c r="F40" i="5"/>
  <c r="AB39" i="5"/>
  <c r="AA39" i="5"/>
  <c r="X39" i="5"/>
  <c r="V39" i="5"/>
  <c r="T39" i="5"/>
  <c r="Q39" i="5"/>
  <c r="O39" i="5"/>
  <c r="M39" i="5"/>
  <c r="J39" i="5"/>
  <c r="H39" i="5"/>
  <c r="F39" i="5"/>
  <c r="AB38" i="5"/>
  <c r="AA38" i="5"/>
  <c r="X38" i="5"/>
  <c r="V38" i="5"/>
  <c r="T38" i="5"/>
  <c r="Q38" i="5"/>
  <c r="O38" i="5"/>
  <c r="M38" i="5"/>
  <c r="J38" i="5"/>
  <c r="H38" i="5"/>
  <c r="F38" i="5"/>
  <c r="AB37" i="5"/>
  <c r="AA37" i="5"/>
  <c r="X37" i="5"/>
  <c r="V37" i="5"/>
  <c r="T37" i="5"/>
  <c r="Q37" i="5"/>
  <c r="O37" i="5"/>
  <c r="M37" i="5"/>
  <c r="J37" i="5"/>
  <c r="H37" i="5"/>
  <c r="F37" i="5"/>
  <c r="AB36" i="5"/>
  <c r="AA36" i="5"/>
  <c r="X36" i="5"/>
  <c r="V36" i="5"/>
  <c r="T36" i="5"/>
  <c r="Q36" i="5"/>
  <c r="O36" i="5"/>
  <c r="M36" i="5"/>
  <c r="J36" i="5"/>
  <c r="H36" i="5"/>
  <c r="F36" i="5"/>
  <c r="AB35" i="5"/>
  <c r="AA35" i="5"/>
  <c r="X35" i="5"/>
  <c r="V35" i="5"/>
  <c r="T35" i="5"/>
  <c r="Q35" i="5"/>
  <c r="O35" i="5"/>
  <c r="M35" i="5"/>
  <c r="J35" i="5"/>
  <c r="H35" i="5"/>
  <c r="F35" i="5"/>
  <c r="AB34" i="5"/>
  <c r="AA34" i="5"/>
  <c r="X34" i="5"/>
  <c r="V34" i="5"/>
  <c r="T34" i="5"/>
  <c r="Q34" i="5"/>
  <c r="O34" i="5"/>
  <c r="M34" i="5"/>
  <c r="J34" i="5"/>
  <c r="H34" i="5"/>
  <c r="F34" i="5"/>
  <c r="AB33" i="5"/>
  <c r="AA33" i="5"/>
  <c r="X33" i="5"/>
  <c r="V33" i="5"/>
  <c r="T33" i="5"/>
  <c r="Q33" i="5"/>
  <c r="O33" i="5"/>
  <c r="M33" i="5"/>
  <c r="J33" i="5"/>
  <c r="H33" i="5"/>
  <c r="F33" i="5"/>
  <c r="AB32" i="5"/>
  <c r="AA32" i="5"/>
  <c r="X32" i="5"/>
  <c r="V32" i="5"/>
  <c r="T32" i="5"/>
  <c r="Q32" i="5"/>
  <c r="O32" i="5"/>
  <c r="M32" i="5"/>
  <c r="J32" i="5"/>
  <c r="H32" i="5"/>
  <c r="F32" i="5"/>
  <c r="AB31" i="5"/>
  <c r="AA31" i="5"/>
  <c r="X31" i="5"/>
  <c r="V31" i="5"/>
  <c r="T31" i="5"/>
  <c r="Q31" i="5"/>
  <c r="O31" i="5"/>
  <c r="M31" i="5"/>
  <c r="J31" i="5"/>
  <c r="H31" i="5"/>
  <c r="F31" i="5"/>
  <c r="AB30" i="5"/>
  <c r="AA30" i="5"/>
  <c r="X30" i="5"/>
  <c r="V30" i="5"/>
  <c r="T30" i="5"/>
  <c r="Q30" i="5"/>
  <c r="O30" i="5"/>
  <c r="M30" i="5"/>
  <c r="J30" i="5"/>
  <c r="H30" i="5"/>
  <c r="F30" i="5"/>
  <c r="AB29" i="5"/>
  <c r="AA29" i="5"/>
  <c r="X29" i="5"/>
  <c r="V29" i="5"/>
  <c r="T29" i="5"/>
  <c r="Q29" i="5"/>
  <c r="O29" i="5"/>
  <c r="M29" i="5"/>
  <c r="J29" i="5"/>
  <c r="H29" i="5"/>
  <c r="F29" i="5"/>
  <c r="AB28" i="5"/>
  <c r="AA28" i="5"/>
  <c r="X28" i="5"/>
  <c r="V28" i="5"/>
  <c r="T28" i="5"/>
  <c r="Q28" i="5"/>
  <c r="O28" i="5"/>
  <c r="M28" i="5"/>
  <c r="J28" i="5"/>
  <c r="H28" i="5"/>
  <c r="F28" i="5"/>
  <c r="AB27" i="5"/>
  <c r="AA27" i="5"/>
  <c r="X27" i="5"/>
  <c r="V27" i="5"/>
  <c r="T27" i="5"/>
  <c r="Q27" i="5"/>
  <c r="O27" i="5"/>
  <c r="M27" i="5"/>
  <c r="J27" i="5"/>
  <c r="H27" i="5"/>
  <c r="F27" i="5"/>
  <c r="AA26" i="5"/>
  <c r="X26" i="5"/>
  <c r="V26" i="5"/>
  <c r="T26" i="5"/>
  <c r="Q26" i="5"/>
  <c r="O26" i="5"/>
  <c r="M26" i="5"/>
  <c r="J26" i="5"/>
  <c r="H26" i="5"/>
  <c r="F26" i="5"/>
  <c r="AA25" i="5"/>
  <c r="X25" i="5"/>
  <c r="V25" i="5"/>
  <c r="T25" i="5"/>
  <c r="Q25" i="5"/>
  <c r="O25" i="5"/>
  <c r="M25" i="5"/>
  <c r="J25" i="5"/>
  <c r="H25" i="5"/>
  <c r="F25" i="5"/>
  <c r="AA24" i="5"/>
  <c r="X24" i="5"/>
  <c r="V24" i="5"/>
  <c r="T24" i="5"/>
  <c r="Q24" i="5"/>
  <c r="O24" i="5"/>
  <c r="M24" i="5"/>
  <c r="J24" i="5"/>
  <c r="H24" i="5"/>
  <c r="F24" i="5"/>
  <c r="AA23" i="5"/>
  <c r="X23" i="5"/>
  <c r="V23" i="5"/>
  <c r="T23" i="5"/>
  <c r="Q23" i="5"/>
  <c r="O23" i="5"/>
  <c r="M23" i="5"/>
  <c r="J23" i="5"/>
  <c r="H23" i="5"/>
  <c r="F23" i="5"/>
  <c r="AB22" i="5"/>
  <c r="AA22" i="5"/>
  <c r="X22" i="5"/>
  <c r="V22" i="5"/>
  <c r="T22" i="5"/>
  <c r="Q22" i="5"/>
  <c r="O22" i="5"/>
  <c r="M22" i="5"/>
  <c r="J22" i="5"/>
  <c r="H22" i="5"/>
  <c r="F22" i="5"/>
  <c r="AB21" i="5"/>
  <c r="AA21" i="5"/>
  <c r="X21" i="5"/>
  <c r="V21" i="5"/>
  <c r="T21" i="5"/>
  <c r="Q21" i="5"/>
  <c r="O21" i="5"/>
  <c r="M21" i="5"/>
  <c r="J21" i="5"/>
  <c r="H21" i="5"/>
  <c r="F21" i="5"/>
  <c r="AB20" i="5"/>
  <c r="AA20" i="5"/>
  <c r="X20" i="5"/>
  <c r="V20" i="5"/>
  <c r="T20" i="5"/>
  <c r="Q20" i="5"/>
  <c r="O20" i="5"/>
  <c r="M20" i="5"/>
  <c r="J20" i="5"/>
  <c r="H20" i="5"/>
  <c r="F20" i="5"/>
  <c r="AB19" i="5"/>
  <c r="AA19" i="5"/>
  <c r="X19" i="5"/>
  <c r="V19" i="5"/>
  <c r="T19" i="5"/>
  <c r="Q19" i="5"/>
  <c r="O19" i="5"/>
  <c r="M19" i="5"/>
  <c r="J19" i="5"/>
  <c r="H19" i="5"/>
  <c r="F19" i="5"/>
  <c r="AB18" i="5"/>
  <c r="AA18" i="5"/>
  <c r="X18" i="5"/>
  <c r="V18" i="5"/>
  <c r="T18" i="5"/>
  <c r="Q18" i="5"/>
  <c r="O18" i="5"/>
  <c r="M18" i="5"/>
  <c r="J18" i="5"/>
  <c r="H18" i="5"/>
  <c r="F18" i="5"/>
  <c r="AB17" i="5"/>
  <c r="AA17" i="5"/>
  <c r="X17" i="5"/>
  <c r="V17" i="5"/>
  <c r="T17" i="5"/>
  <c r="Q17" i="5"/>
  <c r="O17" i="5"/>
  <c r="M17" i="5"/>
  <c r="J17" i="5"/>
  <c r="H17" i="5"/>
  <c r="F17" i="5"/>
  <c r="AB16" i="5"/>
  <c r="AA16" i="5"/>
  <c r="X16" i="5"/>
  <c r="V16" i="5"/>
  <c r="T16" i="5"/>
  <c r="Q16" i="5"/>
  <c r="O16" i="5"/>
  <c r="M16" i="5"/>
  <c r="J16" i="5"/>
  <c r="H16" i="5"/>
  <c r="F16" i="5"/>
  <c r="AB15" i="5"/>
  <c r="AA15" i="5"/>
  <c r="X15" i="5"/>
  <c r="V15" i="5"/>
  <c r="T15" i="5"/>
  <c r="Q15" i="5"/>
  <c r="O15" i="5"/>
  <c r="M15" i="5"/>
  <c r="J15" i="5"/>
  <c r="H15" i="5"/>
  <c r="F15" i="5"/>
  <c r="AB14" i="5"/>
  <c r="AA14" i="5"/>
  <c r="X14" i="5"/>
  <c r="V14" i="5"/>
  <c r="T14" i="5"/>
  <c r="Q14" i="5"/>
  <c r="O14" i="5"/>
  <c r="M14" i="5"/>
  <c r="J14" i="5"/>
  <c r="H14" i="5"/>
  <c r="F14" i="5"/>
  <c r="AB13" i="5"/>
  <c r="AA13" i="5"/>
  <c r="X13" i="5"/>
  <c r="V13" i="5"/>
  <c r="T13" i="5"/>
  <c r="Q13" i="5"/>
  <c r="O13" i="5"/>
  <c r="M13" i="5"/>
  <c r="J13" i="5"/>
  <c r="H13" i="5"/>
  <c r="F13" i="5"/>
  <c r="AB12" i="5"/>
  <c r="AA12" i="5"/>
  <c r="X12" i="5"/>
  <c r="V12" i="5"/>
  <c r="T12" i="5"/>
  <c r="Q12" i="5"/>
  <c r="O12" i="5"/>
  <c r="M12" i="5"/>
  <c r="J12" i="5"/>
  <c r="H12" i="5"/>
  <c r="F12" i="5"/>
  <c r="AB11" i="5"/>
  <c r="AA11" i="5"/>
  <c r="X11" i="5"/>
  <c r="V11" i="5"/>
  <c r="T11" i="5"/>
  <c r="Q11" i="5"/>
  <c r="O11" i="5"/>
  <c r="M11" i="5"/>
  <c r="J11" i="5"/>
  <c r="H11" i="5"/>
  <c r="F11" i="5"/>
  <c r="AB10" i="5"/>
  <c r="AA10" i="5"/>
  <c r="X10" i="5"/>
  <c r="V10" i="5"/>
  <c r="T10" i="5"/>
  <c r="Q10" i="5"/>
  <c r="O10" i="5"/>
  <c r="M10" i="5"/>
  <c r="J10" i="5"/>
  <c r="H10" i="5"/>
  <c r="F10" i="5"/>
  <c r="AB9" i="5"/>
  <c r="AA9" i="5"/>
  <c r="X9" i="5"/>
  <c r="V9" i="5"/>
  <c r="T9" i="5"/>
  <c r="Q9" i="5"/>
  <c r="O9" i="5"/>
  <c r="M9" i="5"/>
  <c r="J9" i="5"/>
  <c r="H9" i="5"/>
  <c r="F9" i="5"/>
  <c r="AB8" i="5"/>
  <c r="AA8" i="5"/>
  <c r="X8" i="5"/>
  <c r="V8" i="5"/>
  <c r="T8" i="5"/>
  <c r="Q8" i="5"/>
  <c r="O8" i="5"/>
  <c r="M8" i="5"/>
  <c r="J8" i="5"/>
  <c r="H8" i="5"/>
  <c r="F8" i="5"/>
  <c r="AB7" i="5"/>
  <c r="AA7" i="5"/>
  <c r="X7" i="5"/>
  <c r="V7" i="5"/>
  <c r="T7" i="5"/>
  <c r="Q7" i="5"/>
  <c r="O7" i="5"/>
  <c r="M7" i="5"/>
  <c r="J7" i="5"/>
  <c r="H7" i="5"/>
  <c r="F7" i="5"/>
  <c r="AB6" i="5"/>
  <c r="AA6" i="5"/>
  <c r="X6" i="5"/>
  <c r="V6" i="5"/>
  <c r="T6" i="5"/>
  <c r="Q6" i="5"/>
  <c r="O6" i="5"/>
  <c r="M6" i="5"/>
  <c r="J6" i="5"/>
  <c r="H6" i="5"/>
  <c r="F6" i="5"/>
  <c r="AB5" i="5"/>
  <c r="AA5" i="5"/>
  <c r="X5" i="5"/>
  <c r="V5" i="5"/>
  <c r="T5" i="5"/>
  <c r="Q5" i="5"/>
  <c r="O5" i="5"/>
  <c r="M5" i="5"/>
  <c r="J5" i="5"/>
  <c r="H5" i="5"/>
  <c r="F5" i="5"/>
  <c r="AB4" i="5"/>
  <c r="AA4" i="5"/>
  <c r="X4" i="5"/>
  <c r="V4" i="5"/>
  <c r="T4" i="5"/>
  <c r="Q4" i="5"/>
  <c r="O4" i="5"/>
  <c r="M4" i="5"/>
  <c r="J4" i="5"/>
  <c r="H4" i="5"/>
  <c r="F4" i="5"/>
  <c r="AB3" i="5"/>
  <c r="AA3" i="5"/>
  <c r="X3" i="5"/>
  <c r="V3" i="5"/>
  <c r="T3" i="5"/>
  <c r="Q3" i="5"/>
  <c r="O3" i="5"/>
  <c r="M3" i="5"/>
  <c r="J3" i="5"/>
  <c r="H3" i="5"/>
  <c r="F3" i="5"/>
  <c r="AC2" i="5"/>
  <c r="AB2" i="5"/>
  <c r="AA2" i="5"/>
  <c r="X2" i="5"/>
  <c r="V2" i="5"/>
  <c r="T2" i="5"/>
  <c r="Q2" i="5"/>
  <c r="O2" i="5"/>
  <c r="M2" i="5"/>
  <c r="J2" i="5"/>
  <c r="H2" i="5"/>
  <c r="F2" i="5"/>
  <c r="M168" i="3"/>
  <c r="L168" i="3"/>
  <c r="K168" i="3"/>
  <c r="M167" i="3"/>
  <c r="L167" i="3"/>
  <c r="K167" i="3"/>
  <c r="M166" i="3"/>
  <c r="L166" i="3"/>
  <c r="K166" i="3"/>
  <c r="J166" i="3"/>
  <c r="J165" i="3"/>
  <c r="J164" i="3"/>
  <c r="J163" i="3"/>
  <c r="M162" i="3"/>
  <c r="L162" i="3"/>
  <c r="K162" i="3"/>
  <c r="J162" i="3"/>
  <c r="J161" i="3"/>
  <c r="J160" i="3"/>
  <c r="J159" i="3"/>
  <c r="M158" i="3"/>
  <c r="L158" i="3"/>
  <c r="K158" i="3"/>
  <c r="J158" i="3"/>
  <c r="J157" i="3"/>
  <c r="J156" i="3"/>
  <c r="J155" i="3"/>
  <c r="M154" i="3"/>
  <c r="L154" i="3"/>
  <c r="K154" i="3"/>
  <c r="J154" i="3"/>
  <c r="J153" i="3"/>
  <c r="J152" i="3"/>
  <c r="J151" i="3"/>
  <c r="M150" i="3"/>
  <c r="L150" i="3"/>
  <c r="K150" i="3"/>
  <c r="J150" i="3"/>
  <c r="J149" i="3"/>
  <c r="J148" i="3"/>
  <c r="J147" i="3"/>
  <c r="M146" i="3"/>
  <c r="L146" i="3"/>
  <c r="K146" i="3"/>
  <c r="J146" i="3"/>
  <c r="J145" i="3"/>
  <c r="J144" i="3"/>
  <c r="J143" i="3"/>
  <c r="M142" i="3"/>
  <c r="L142" i="3"/>
  <c r="K142" i="3"/>
  <c r="J142" i="3"/>
  <c r="J141" i="3"/>
  <c r="J140" i="3"/>
  <c r="J139" i="3"/>
  <c r="M138" i="3"/>
  <c r="L138" i="3"/>
  <c r="K138" i="3"/>
  <c r="J138" i="3"/>
  <c r="J137" i="3"/>
  <c r="J136" i="3"/>
  <c r="J135" i="3"/>
  <c r="M134" i="3"/>
  <c r="L134" i="3"/>
  <c r="K134" i="3"/>
  <c r="J134" i="3"/>
  <c r="J133" i="3"/>
  <c r="J132" i="3"/>
  <c r="J131" i="3"/>
  <c r="M130" i="3"/>
  <c r="L130" i="3"/>
  <c r="K130" i="3"/>
  <c r="J130" i="3"/>
  <c r="J129" i="3"/>
  <c r="J128" i="3"/>
  <c r="J127" i="3"/>
  <c r="M126" i="3"/>
  <c r="L126" i="3"/>
  <c r="K126" i="3"/>
  <c r="J126" i="3"/>
  <c r="J125" i="3"/>
  <c r="J124" i="3"/>
  <c r="J123" i="3"/>
  <c r="M122" i="3"/>
  <c r="L122" i="3"/>
  <c r="K122" i="3"/>
  <c r="J122" i="3"/>
  <c r="J121" i="3"/>
  <c r="J120" i="3"/>
  <c r="J119" i="3"/>
  <c r="M118" i="3"/>
  <c r="L118" i="3"/>
  <c r="K118" i="3"/>
  <c r="J118" i="3"/>
  <c r="J117" i="3"/>
  <c r="J116" i="3"/>
  <c r="J115" i="3"/>
  <c r="M114" i="3"/>
  <c r="L114" i="3"/>
  <c r="K114" i="3"/>
  <c r="J114" i="3"/>
  <c r="J113" i="3"/>
  <c r="J112" i="3"/>
  <c r="J111" i="3"/>
  <c r="M110" i="3"/>
  <c r="L110" i="3"/>
  <c r="K110" i="3"/>
  <c r="J110" i="3"/>
  <c r="J109" i="3"/>
  <c r="J108" i="3"/>
  <c r="J107" i="3"/>
  <c r="M106" i="3"/>
  <c r="L106" i="3"/>
  <c r="K106" i="3"/>
  <c r="J106" i="3"/>
  <c r="J105" i="3"/>
  <c r="J104" i="3"/>
  <c r="J103" i="3"/>
  <c r="M102" i="3"/>
  <c r="L102" i="3"/>
  <c r="K102" i="3"/>
  <c r="J102" i="3"/>
  <c r="J101" i="3"/>
  <c r="J100" i="3"/>
  <c r="J99" i="3"/>
  <c r="M98" i="3"/>
  <c r="L98" i="3"/>
  <c r="K98" i="3"/>
  <c r="J98" i="3"/>
  <c r="J97" i="3"/>
  <c r="J96" i="3"/>
  <c r="J95" i="3"/>
  <c r="M94" i="3"/>
  <c r="L94" i="3"/>
  <c r="K94" i="3"/>
  <c r="J94" i="3"/>
  <c r="J93" i="3"/>
  <c r="J92" i="3"/>
  <c r="J91" i="3"/>
  <c r="M90" i="3"/>
  <c r="L90" i="3"/>
  <c r="K90" i="3"/>
  <c r="J90" i="3"/>
  <c r="J89" i="3"/>
  <c r="J88" i="3"/>
  <c r="J87" i="3"/>
  <c r="M86" i="3"/>
  <c r="L86" i="3"/>
  <c r="K86" i="3"/>
  <c r="M85" i="3"/>
  <c r="L85" i="3"/>
  <c r="K85" i="3"/>
  <c r="J85" i="3"/>
  <c r="J84" i="3"/>
  <c r="J83" i="3"/>
  <c r="J82" i="3"/>
  <c r="M81" i="3"/>
  <c r="L81" i="3"/>
  <c r="K81" i="3"/>
  <c r="J81" i="3"/>
  <c r="J80" i="3"/>
  <c r="J79" i="3"/>
  <c r="J78" i="3"/>
  <c r="M77" i="3"/>
  <c r="L77" i="3"/>
  <c r="K77" i="3"/>
  <c r="J77" i="3"/>
  <c r="J76" i="3"/>
  <c r="J75" i="3"/>
  <c r="J74" i="3"/>
  <c r="M73" i="3"/>
  <c r="L73" i="3"/>
  <c r="K73" i="3"/>
  <c r="J73" i="3"/>
  <c r="J72" i="3"/>
  <c r="J71" i="3"/>
  <c r="J70" i="3"/>
  <c r="M69" i="3"/>
  <c r="L69" i="3"/>
  <c r="K69" i="3"/>
  <c r="J69" i="3"/>
  <c r="J68" i="3"/>
  <c r="J67" i="3"/>
  <c r="J66" i="3"/>
  <c r="M65" i="3"/>
  <c r="L65" i="3"/>
  <c r="K65" i="3"/>
  <c r="J65" i="3"/>
  <c r="J64" i="3"/>
  <c r="J63" i="3"/>
  <c r="J62" i="3"/>
  <c r="M61" i="3"/>
  <c r="L61" i="3"/>
  <c r="K61" i="3"/>
  <c r="J61" i="3"/>
  <c r="J60" i="3"/>
  <c r="J59" i="3"/>
  <c r="J58" i="3"/>
  <c r="M57" i="3"/>
  <c r="L57" i="3"/>
  <c r="K57" i="3"/>
  <c r="J57" i="3"/>
  <c r="J56" i="3"/>
  <c r="J55" i="3"/>
  <c r="J54" i="3"/>
  <c r="M53" i="3"/>
  <c r="L53" i="3"/>
  <c r="K53" i="3"/>
  <c r="J53" i="3"/>
  <c r="J52" i="3"/>
  <c r="J51" i="3"/>
  <c r="J50" i="3"/>
  <c r="M49" i="3"/>
  <c r="L49" i="3"/>
  <c r="K49" i="3"/>
  <c r="J49" i="3"/>
  <c r="J48" i="3"/>
  <c r="J47" i="3"/>
  <c r="J46" i="3"/>
  <c r="M45" i="3"/>
  <c r="L45" i="3"/>
  <c r="K45" i="3"/>
  <c r="J45" i="3"/>
  <c r="J44" i="3"/>
  <c r="J43" i="3"/>
  <c r="J42" i="3"/>
  <c r="M41" i="3"/>
  <c r="L41" i="3"/>
  <c r="K41" i="3"/>
  <c r="J41" i="3"/>
  <c r="J40" i="3"/>
  <c r="J39" i="3"/>
  <c r="J38" i="3"/>
  <c r="M37" i="3"/>
  <c r="L37" i="3"/>
  <c r="K37" i="3"/>
  <c r="J37" i="3"/>
  <c r="J36" i="3"/>
  <c r="J35" i="3"/>
  <c r="J34" i="3"/>
  <c r="M33" i="3"/>
  <c r="L33" i="3"/>
  <c r="K33" i="3"/>
  <c r="J33" i="3"/>
  <c r="J32" i="3"/>
  <c r="J31" i="3"/>
  <c r="J30" i="3"/>
  <c r="M29" i="3"/>
  <c r="L29" i="3"/>
  <c r="K29" i="3"/>
  <c r="J29" i="3"/>
  <c r="J28" i="3"/>
  <c r="J27" i="3"/>
  <c r="J26" i="3"/>
  <c r="M25" i="3"/>
  <c r="L25" i="3"/>
  <c r="K25" i="3"/>
  <c r="J25" i="3"/>
  <c r="J24" i="3"/>
  <c r="J23" i="3"/>
  <c r="J22" i="3"/>
  <c r="M21" i="3"/>
  <c r="L21" i="3"/>
  <c r="K21" i="3"/>
  <c r="J21" i="3"/>
  <c r="J20" i="3"/>
  <c r="J19" i="3"/>
  <c r="J18" i="3"/>
  <c r="M17" i="3"/>
  <c r="L17" i="3"/>
  <c r="K17" i="3"/>
  <c r="J17" i="3"/>
  <c r="J16" i="3"/>
  <c r="J15" i="3"/>
  <c r="J14" i="3"/>
  <c r="M13" i="3"/>
  <c r="L13" i="3"/>
  <c r="K13" i="3"/>
  <c r="J13" i="3"/>
  <c r="J12" i="3"/>
  <c r="J11" i="3"/>
  <c r="J10" i="3"/>
  <c r="M9" i="3"/>
  <c r="L9" i="3"/>
  <c r="K9" i="3"/>
  <c r="J9" i="3"/>
  <c r="J8" i="3"/>
  <c r="J7" i="3"/>
  <c r="J6" i="3"/>
  <c r="M5" i="3"/>
  <c r="L5" i="3"/>
  <c r="K5" i="3"/>
  <c r="J5" i="3"/>
  <c r="J4" i="3"/>
  <c r="J3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81B08-6EE5-457E-96C4-3869CF8001B3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<sst xmlns="http://schemas.openxmlformats.org/spreadsheetml/2006/main" count="3098" uniqueCount="302">
  <si>
    <t>sample-id</t>
  </si>
  <si>
    <t>VDMT001-1</t>
  </si>
  <si>
    <t>VDMT001-14</t>
  </si>
  <si>
    <t>VDMT001-15</t>
  </si>
  <si>
    <t>VDMT001-7</t>
  </si>
  <si>
    <t>VDMT002-1</t>
  </si>
  <si>
    <t>VDMT002-14</t>
  </si>
  <si>
    <t>VDMT002-15</t>
  </si>
  <si>
    <t>VDMT002-7</t>
  </si>
  <si>
    <t>VDMT003-1</t>
  </si>
  <si>
    <t>VDMT003-14</t>
  </si>
  <si>
    <t>VDMT003-15</t>
  </si>
  <si>
    <t>VDMT003-7</t>
  </si>
  <si>
    <t>VDMT004-1</t>
  </si>
  <si>
    <t>VDMT004-14</t>
  </si>
  <si>
    <t>VDMT004-15</t>
  </si>
  <si>
    <t>VDMT004-7</t>
  </si>
  <si>
    <t>VDMT005-1</t>
  </si>
  <si>
    <t>VDMT005-14</t>
  </si>
  <si>
    <t>VDMT005-15</t>
  </si>
  <si>
    <t>VDMT005-7</t>
  </si>
  <si>
    <t>VDMT006-1</t>
  </si>
  <si>
    <t>VDMT006-14</t>
  </si>
  <si>
    <t>VDMT006-15</t>
  </si>
  <si>
    <t>VDMT006-7</t>
  </si>
  <si>
    <t>VDMT007-1</t>
  </si>
  <si>
    <t>VDMT007-14</t>
  </si>
  <si>
    <t>VDMT007-15</t>
  </si>
  <si>
    <t>VDMT007-7</t>
  </si>
  <si>
    <t>VDMT008-1</t>
  </si>
  <si>
    <t>VDMT008-14</t>
  </si>
  <si>
    <t>VDMT008-15</t>
  </si>
  <si>
    <t>VDMT008-7</t>
  </si>
  <si>
    <t>VDMT009-1</t>
  </si>
  <si>
    <t>VDMT009-14</t>
  </si>
  <si>
    <t>VDMT009-15</t>
  </si>
  <si>
    <t>VDMT009-7</t>
  </si>
  <si>
    <t>VDMT010-1</t>
  </si>
  <si>
    <t>VDMT010-14</t>
  </si>
  <si>
    <t>VDMT010-15</t>
  </si>
  <si>
    <t>VDMT010-7</t>
  </si>
  <si>
    <t>VDMT011-1</t>
  </si>
  <si>
    <t>VDMT011-14</t>
  </si>
  <si>
    <t>VDMT011-15</t>
  </si>
  <si>
    <t>VDMT011-7</t>
  </si>
  <si>
    <t>VDMT012-1</t>
  </si>
  <si>
    <t>VDMT012-14</t>
  </si>
  <si>
    <t>VDMT012-15</t>
  </si>
  <si>
    <t>VDMT012-7</t>
  </si>
  <si>
    <t>VDMT013-1</t>
  </si>
  <si>
    <t>VDMT013-14</t>
  </si>
  <si>
    <t>VDMT013-15</t>
  </si>
  <si>
    <t>VDMT013-7</t>
  </si>
  <si>
    <t>VDMT014-1</t>
  </si>
  <si>
    <t>VDMT014-14</t>
  </si>
  <si>
    <t>VDMT014-15</t>
  </si>
  <si>
    <t>VDMT014-7</t>
  </si>
  <si>
    <t>VDMT015-1</t>
  </si>
  <si>
    <t>VDMT015-14</t>
  </si>
  <si>
    <t>VDMT015-15</t>
  </si>
  <si>
    <t>VDMT015-7</t>
  </si>
  <si>
    <t>VDMT016-1</t>
  </si>
  <si>
    <t>VDMT016-14</t>
  </si>
  <si>
    <t>VDMT016-15</t>
  </si>
  <si>
    <t>VDMT016-7</t>
  </si>
  <si>
    <t>VDMT017-1</t>
  </si>
  <si>
    <t>VDMT017-14</t>
  </si>
  <si>
    <t>VDMT017-15</t>
  </si>
  <si>
    <t>VDMT017-7</t>
  </si>
  <si>
    <t>VDMT018-1</t>
  </si>
  <si>
    <t>VDMT018-14</t>
  </si>
  <si>
    <t>VDMT018-15</t>
  </si>
  <si>
    <t>VDMT018-7</t>
  </si>
  <si>
    <t>VDMT019-1</t>
  </si>
  <si>
    <t>VDMT019-14</t>
  </si>
  <si>
    <t>VDMT019-15</t>
  </si>
  <si>
    <t>VDMT019-7</t>
  </si>
  <si>
    <t>VDMT020-1</t>
  </si>
  <si>
    <t>VDMT020-14</t>
  </si>
  <si>
    <t>VDMT020-15</t>
  </si>
  <si>
    <t>VDMT020-7</t>
  </si>
  <si>
    <t>VDMT022-1</t>
  </si>
  <si>
    <t>VDMT022-14</t>
  </si>
  <si>
    <t>VDMT022-15</t>
  </si>
  <si>
    <t>VDMT022-7</t>
  </si>
  <si>
    <t>VDMT023-1</t>
  </si>
  <si>
    <t>VDMT023-14</t>
  </si>
  <si>
    <t>VDMT023-15</t>
  </si>
  <si>
    <t>VDMT023-7</t>
  </si>
  <si>
    <t>VDMT024-1</t>
  </si>
  <si>
    <t>VDMT024-14</t>
  </si>
  <si>
    <t>VDMT024-15</t>
  </si>
  <si>
    <t>VDMT024-7</t>
  </si>
  <si>
    <t>VDMT025-1</t>
  </si>
  <si>
    <t>VDMT025-14</t>
  </si>
  <si>
    <t>VDMT025-15</t>
  </si>
  <si>
    <t>VDMT025-7</t>
  </si>
  <si>
    <t>VDMT026-1</t>
  </si>
  <si>
    <t>VDMT026-14</t>
  </si>
  <si>
    <t>VDMT026-15</t>
  </si>
  <si>
    <t>VDMT026-7</t>
  </si>
  <si>
    <t>VDMT027-1</t>
  </si>
  <si>
    <t>VDMT027-14</t>
  </si>
  <si>
    <t>VDMT027-15</t>
  </si>
  <si>
    <t>VDMT027-7</t>
  </si>
  <si>
    <t>VDMT028-1</t>
  </si>
  <si>
    <t>VDMT028-14</t>
  </si>
  <si>
    <t>VDMT028-15</t>
  </si>
  <si>
    <t>VDMT028-7</t>
  </si>
  <si>
    <t>VDMT029-1</t>
  </si>
  <si>
    <t>VDMT029-14</t>
  </si>
  <si>
    <t>VDMT029-15</t>
  </si>
  <si>
    <t>VDMT029-7</t>
  </si>
  <si>
    <t>VDMT030-1</t>
  </si>
  <si>
    <t>VDMT030-14</t>
  </si>
  <si>
    <t>VDMT030-15</t>
  </si>
  <si>
    <t>VDMT030-7</t>
  </si>
  <si>
    <t>VDMT031-1</t>
  </si>
  <si>
    <t>VDMT031-14</t>
  </si>
  <si>
    <t>VDMT031-15</t>
  </si>
  <si>
    <t>VDMT031-7</t>
  </si>
  <si>
    <t>VDMT032-1</t>
  </si>
  <si>
    <t>VDMT032-14</t>
  </si>
  <si>
    <t>VDMT032-15</t>
  </si>
  <si>
    <t>VDMT032-7</t>
  </si>
  <si>
    <t>VDMT033-1</t>
  </si>
  <si>
    <t>VDMT033-14</t>
  </si>
  <si>
    <t>VDMT033-15</t>
  </si>
  <si>
    <t>VDMT033-7</t>
  </si>
  <si>
    <t>VDMT034-1</t>
  </si>
  <si>
    <t>VDMT034-14</t>
  </si>
  <si>
    <t>VDMT034-15</t>
  </si>
  <si>
    <t>VDMT034-7</t>
  </si>
  <si>
    <t>VDMT035-1</t>
  </si>
  <si>
    <t>VDMT035-14</t>
  </si>
  <si>
    <t>VDMT035-15</t>
  </si>
  <si>
    <t>VDMT035-7</t>
  </si>
  <si>
    <t>VDMT036-1</t>
  </si>
  <si>
    <t>VDMT036-14</t>
  </si>
  <si>
    <t>VDMT036-15</t>
  </si>
  <si>
    <t>VDMT036-7</t>
  </si>
  <si>
    <t>VDMT037-1</t>
  </si>
  <si>
    <t>VDMT037-14</t>
  </si>
  <si>
    <t>VDMT037-15</t>
  </si>
  <si>
    <t>VDMT037-7</t>
  </si>
  <si>
    <t>VDMT038-1</t>
  </si>
  <si>
    <t>VDMT038-14</t>
  </si>
  <si>
    <t>VDMT038-15</t>
  </si>
  <si>
    <t>VDMT038-7</t>
  </si>
  <si>
    <t>VDMT040-1</t>
  </si>
  <si>
    <t>VDMT040-14</t>
  </si>
  <si>
    <t>VDMT040-15</t>
  </si>
  <si>
    <t>VDMT040-7</t>
  </si>
  <si>
    <t>VDMT041-1</t>
  </si>
  <si>
    <t>VDMT041-14</t>
  </si>
  <si>
    <t>VDMT041-15</t>
  </si>
  <si>
    <t>VDMT041-7</t>
  </si>
  <si>
    <t>VDMT042-1</t>
  </si>
  <si>
    <t>VDMT042-14</t>
  </si>
  <si>
    <t>VDMT042-15</t>
  </si>
  <si>
    <t>VDMT042-7</t>
  </si>
  <si>
    <t>VDMT043-1</t>
  </si>
  <si>
    <t>VDMT043-14</t>
  </si>
  <si>
    <t>VDMT043-15</t>
  </si>
  <si>
    <t>VDMT043-7</t>
  </si>
  <si>
    <t>VDMT044-1</t>
  </si>
  <si>
    <t>VDMT044-14</t>
  </si>
  <si>
    <t>VDMT044-15</t>
  </si>
  <si>
    <t>VDMT044-7</t>
  </si>
  <si>
    <t>Subject</t>
  </si>
  <si>
    <t>Cohort</t>
  </si>
  <si>
    <t>VDMT001</t>
  </si>
  <si>
    <t>Treatment</t>
  </si>
  <si>
    <t>VDMT002</t>
  </si>
  <si>
    <t>VDMT003</t>
  </si>
  <si>
    <t>VDMT004</t>
  </si>
  <si>
    <t>VDMT005</t>
  </si>
  <si>
    <t>VDMT006</t>
  </si>
  <si>
    <t>Placebo</t>
  </si>
  <si>
    <t>VDMT007</t>
  </si>
  <si>
    <t>VDMT008</t>
  </si>
  <si>
    <t>VDMT009</t>
  </si>
  <si>
    <t>VDMT010</t>
  </si>
  <si>
    <t>VDMT011</t>
  </si>
  <si>
    <t>VDMT012</t>
  </si>
  <si>
    <t>VDMT013</t>
  </si>
  <si>
    <t>VDMT014</t>
  </si>
  <si>
    <t>VDMT015</t>
  </si>
  <si>
    <t>VDMT016</t>
  </si>
  <si>
    <t>VDMT017</t>
  </si>
  <si>
    <t>VDMT018</t>
  </si>
  <si>
    <t>VDMT019</t>
  </si>
  <si>
    <t>VDMT020</t>
  </si>
  <si>
    <t>VDMT022</t>
  </si>
  <si>
    <t>VDMT023</t>
  </si>
  <si>
    <t>VDMT024</t>
  </si>
  <si>
    <t>VDMT025</t>
  </si>
  <si>
    <t>VDMT026</t>
  </si>
  <si>
    <t>VDMT027</t>
  </si>
  <si>
    <t>VDMT028</t>
  </si>
  <si>
    <t>VDMT029</t>
  </si>
  <si>
    <t>VDMT030</t>
  </si>
  <si>
    <t>VDMT031</t>
  </si>
  <si>
    <t>VDMT032</t>
  </si>
  <si>
    <t>VDMT033</t>
  </si>
  <si>
    <t>VDMT034</t>
  </si>
  <si>
    <t>VDMT035</t>
  </si>
  <si>
    <t>VDMT036</t>
  </si>
  <si>
    <t>VDMT037</t>
  </si>
  <si>
    <t>VDMT038</t>
  </si>
  <si>
    <t>VDMT040</t>
  </si>
  <si>
    <t>VDMT041</t>
  </si>
  <si>
    <t>VDMT042</t>
  </si>
  <si>
    <t>VDMT043</t>
  </si>
  <si>
    <t>VDMT044</t>
  </si>
  <si>
    <t>Day</t>
  </si>
  <si>
    <t>shannon</t>
  </si>
  <si>
    <t>faith</t>
  </si>
  <si>
    <t>OTU</t>
  </si>
  <si>
    <t>Low</t>
  </si>
  <si>
    <t>Med</t>
  </si>
  <si>
    <t>High</t>
  </si>
  <si>
    <t>HEI</t>
  </si>
  <si>
    <t>Day 1 Placebo</t>
  </si>
  <si>
    <t>Day 1 treatment</t>
  </si>
  <si>
    <t>Shannon</t>
  </si>
  <si>
    <t>Group test equal varience</t>
  </si>
  <si>
    <t>Group test unequal varience</t>
  </si>
  <si>
    <t>VitD_pre</t>
  </si>
  <si>
    <t>VitD_pre_cat</t>
  </si>
  <si>
    <t>shannon_change</t>
  </si>
  <si>
    <t>faith_PD_change</t>
  </si>
  <si>
    <t>OTU_change</t>
  </si>
  <si>
    <t>Mean</t>
  </si>
  <si>
    <t>pval</t>
  </si>
  <si>
    <t>shannon1</t>
  </si>
  <si>
    <t>shannon7</t>
  </si>
  <si>
    <t>shannon14</t>
  </si>
  <si>
    <t>shannon50</t>
  </si>
  <si>
    <t>faith7</t>
  </si>
  <si>
    <t>faith1</t>
  </si>
  <si>
    <t>faith14</t>
  </si>
  <si>
    <t>faith50</t>
  </si>
  <si>
    <t>OTU1</t>
  </si>
  <si>
    <t>OTU7</t>
  </si>
  <si>
    <t>OTU14</t>
  </si>
  <si>
    <t>OTU50</t>
  </si>
  <si>
    <t>shannon7-1</t>
  </si>
  <si>
    <t>shannon14-1</t>
  </si>
  <si>
    <t>shannon50-1</t>
  </si>
  <si>
    <t>faith7-1</t>
  </si>
  <si>
    <t>faith14-1</t>
  </si>
  <si>
    <t>OTU7-1</t>
  </si>
  <si>
    <t>OTU14-1</t>
  </si>
  <si>
    <t>OTU50-1</t>
  </si>
  <si>
    <t>Went down</t>
  </si>
  <si>
    <t>Went up</t>
  </si>
  <si>
    <t>Mean difference</t>
  </si>
  <si>
    <t>faith50-1</t>
  </si>
  <si>
    <t>VitD_post</t>
  </si>
  <si>
    <t>VitD_Change</t>
  </si>
  <si>
    <t>VitD_Change_Cat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</si>
  <si>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</si>
  <si>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</si>
  <si>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</si>
  <si>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</si>
  <si>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</si>
  <si>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</si>
  <si>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</si>
  <si>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</si>
  <si>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</si>
  <si>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</si>
  <si>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</si>
  <si>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</si>
  <si>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</si>
  <si>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</si>
  <si>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</si>
  <si>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</si>
  <si>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</si>
  <si>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</si>
  <si>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</si>
  <si>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</si>
  <si>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</si>
  <si>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</si>
  <si>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</si>
  <si>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</si>
  <si>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</si>
  <si>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shannon1_7</t>
  </si>
  <si>
    <t>shannon14_50</t>
  </si>
  <si>
    <t>shannon7_14</t>
  </si>
  <si>
    <t>faith1_7</t>
  </si>
  <si>
    <t>faith7_14</t>
  </si>
  <si>
    <t>faith14_50</t>
  </si>
  <si>
    <t>OTU1_7</t>
  </si>
  <si>
    <t>OTU7_14</t>
  </si>
  <si>
    <t>OTU14_50</t>
  </si>
  <si>
    <t>shannon_change2</t>
  </si>
  <si>
    <t>faith_PD_change2</t>
  </si>
  <si>
    <t>OTU_change2</t>
  </si>
  <si>
    <t>Change</t>
  </si>
  <si>
    <t>VitD_pre_cat1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</si>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</sst>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1023622047243E-2"/>
                  <c:y val="-0.164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Sheet6!$C$2:$C$22</c:f>
              <c:numCache>
                <c:formatCode>General</c:formatCode>
                <c:ptCount val="21"/>
                <c:pt idx="0">
                  <c:v>5.1139911075429145</c:v>
                </c:pt>
                <c:pt idx="1">
                  <c:v>6.405490049624416</c:v>
                </c:pt>
                <c:pt idx="2">
                  <c:v>6.5344447317023713</c:v>
                </c:pt>
                <c:pt idx="3">
                  <c:v>6.2316678498370086</c:v>
                </c:pt>
                <c:pt idx="4">
                  <c:v>6.402297231251306</c:v>
                </c:pt>
                <c:pt idx="5">
                  <c:v>5.8112613973302611</c:v>
                </c:pt>
                <c:pt idx="6">
                  <c:v>6.1809951630840425</c:v>
                </c:pt>
                <c:pt idx="7">
                  <c:v>6.8220555019401479</c:v>
                </c:pt>
                <c:pt idx="8">
                  <c:v>6.5201333330494755</c:v>
                </c:pt>
                <c:pt idx="9">
                  <c:v>6.093407578497926</c:v>
                </c:pt>
                <c:pt idx="10">
                  <c:v>6.4918167987445328</c:v>
                </c:pt>
                <c:pt idx="11">
                  <c:v>5.050086682212469</c:v>
                </c:pt>
                <c:pt idx="12">
                  <c:v>5.9866163489166802</c:v>
                </c:pt>
                <c:pt idx="13">
                  <c:v>5.3569336665205629</c:v>
                </c:pt>
                <c:pt idx="14">
                  <c:v>6.1423420193067715</c:v>
                </c:pt>
                <c:pt idx="15">
                  <c:v>5.4874560882488748</c:v>
                </c:pt>
                <c:pt idx="16">
                  <c:v>6.1344034801403602</c:v>
                </c:pt>
                <c:pt idx="17">
                  <c:v>6.622557768229651</c:v>
                </c:pt>
                <c:pt idx="18">
                  <c:v>6.7124247004950011</c:v>
                </c:pt>
                <c:pt idx="19">
                  <c:v>5.7749779212815433</c:v>
                </c:pt>
                <c:pt idx="20">
                  <c:v>6.5568919676739332</c:v>
                </c:pt>
              </c:numCache>
            </c:numRef>
          </c:xVal>
          <c:yVal>
            <c:numRef>
              <c:f>Sheet6!$D$2:$D$22</c:f>
              <c:numCache>
                <c:formatCode>General</c:formatCode>
                <c:ptCount val="21"/>
                <c:pt idx="0">
                  <c:v>4.3970636524977724</c:v>
                </c:pt>
                <c:pt idx="1">
                  <c:v>4.4327025945867398</c:v>
                </c:pt>
                <c:pt idx="2">
                  <c:v>6.8089293360412473</c:v>
                </c:pt>
                <c:pt idx="3">
                  <c:v>4.832573273301505</c:v>
                </c:pt>
                <c:pt idx="4">
                  <c:v>6.7228059291573787</c:v>
                </c:pt>
                <c:pt idx="5">
                  <c:v>6.9953110459280357</c:v>
                </c:pt>
                <c:pt idx="6">
                  <c:v>5.4672900634904158</c:v>
                </c:pt>
                <c:pt idx="7">
                  <c:v>4.1441861490655736</c:v>
                </c:pt>
                <c:pt idx="8">
                  <c:v>6.3936330584096694</c:v>
                </c:pt>
                <c:pt idx="9">
                  <c:v>5.5174188980006384</c:v>
                </c:pt>
                <c:pt idx="10">
                  <c:v>6.8687180138216943</c:v>
                </c:pt>
                <c:pt idx="11">
                  <c:v>3.5249674362166106</c:v>
                </c:pt>
                <c:pt idx="12">
                  <c:v>4.7394612085846628</c:v>
                </c:pt>
                <c:pt idx="13">
                  <c:v>4.9758617127556857</c:v>
                </c:pt>
                <c:pt idx="14">
                  <c:v>5.9510041068092532</c:v>
                </c:pt>
                <c:pt idx="15">
                  <c:v>4.8898369627647575</c:v>
                </c:pt>
                <c:pt idx="16">
                  <c:v>6.3023523853036885</c:v>
                </c:pt>
                <c:pt idx="17">
                  <c:v>7.201919898554185</c:v>
                </c:pt>
                <c:pt idx="18">
                  <c:v>7.3704275276983662</c:v>
                </c:pt>
                <c:pt idx="19">
                  <c:v>4.9629331911027652</c:v>
                </c:pt>
                <c:pt idx="20">
                  <c:v>6.6552499867672434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9CC-965E-F3D5B99C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1023622047243E-2"/>
                  <c:y val="-0.164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Sheet6!$D$27:$D$46</c:f>
              <c:numCache>
                <c:formatCode>General</c:formatCode>
                <c:ptCount val="20"/>
                <c:pt idx="0">
                  <c:v>6.0244418533614494</c:v>
                </c:pt>
                <c:pt idx="1">
                  <c:v>2.3483762613573727</c:v>
                </c:pt>
                <c:pt idx="2">
                  <c:v>1.1953572471825695</c:v>
                </c:pt>
                <c:pt idx="3">
                  <c:v>7.0433776810514335</c:v>
                </c:pt>
                <c:pt idx="4">
                  <c:v>5.7614750941332851</c:v>
                </c:pt>
                <c:pt idx="5">
                  <c:v>5.940717666534062</c:v>
                </c:pt>
                <c:pt idx="6">
                  <c:v>6.7819470680345253</c:v>
                </c:pt>
                <c:pt idx="7">
                  <c:v>5.9982760780987663</c:v>
                </c:pt>
                <c:pt idx="8">
                  <c:v>6.6801893671717725</c:v>
                </c:pt>
                <c:pt idx="9">
                  <c:v>3.8628402625566278</c:v>
                </c:pt>
                <c:pt idx="10">
                  <c:v>6.5571795038889791</c:v>
                </c:pt>
                <c:pt idx="11">
                  <c:v>5.0043218981681639</c:v>
                </c:pt>
                <c:pt idx="12">
                  <c:v>6.3104063594890754</c:v>
                </c:pt>
                <c:pt idx="13">
                  <c:v>6.1648496491083469</c:v>
                </c:pt>
                <c:pt idx="14">
                  <c:v>6.0205493581085046</c:v>
                </c:pt>
                <c:pt idx="15">
                  <c:v>5.0200563151207129</c:v>
                </c:pt>
                <c:pt idx="16">
                  <c:v>5.3553197654825153</c:v>
                </c:pt>
                <c:pt idx="17">
                  <c:v>3.0153803665547048</c:v>
                </c:pt>
                <c:pt idx="18">
                  <c:v>6.9073584700897168</c:v>
                </c:pt>
                <c:pt idx="19">
                  <c:v>6.1339737686607236</c:v>
                </c:pt>
              </c:numCache>
            </c:numRef>
          </c:xVal>
          <c:yVal>
            <c:numRef>
              <c:f>Sheet6!$E$27:$E$46</c:f>
              <c:numCache>
                <c:formatCode>General</c:formatCode>
                <c:ptCount val="20"/>
                <c:pt idx="0">
                  <c:v>4.0935951913503699</c:v>
                </c:pt>
                <c:pt idx="1">
                  <c:v>2.3751033966051129</c:v>
                </c:pt>
                <c:pt idx="2">
                  <c:v>1.3821840559342695</c:v>
                </c:pt>
                <c:pt idx="3">
                  <c:v>5.9780538157902878</c:v>
                </c:pt>
                <c:pt idx="4">
                  <c:v>5.5017985620259751</c:v>
                </c:pt>
                <c:pt idx="5">
                  <c:v>6.2927570816821108</c:v>
                </c:pt>
                <c:pt idx="6">
                  <c:v>6.5234804175405676</c:v>
                </c:pt>
                <c:pt idx="7">
                  <c:v>6.09503474090977</c:v>
                </c:pt>
                <c:pt idx="8">
                  <c:v>6.5577989911707188</c:v>
                </c:pt>
                <c:pt idx="9">
                  <c:v>3.8462972680582519</c:v>
                </c:pt>
                <c:pt idx="10">
                  <c:v>6.9645183726026589</c:v>
                </c:pt>
                <c:pt idx="11">
                  <c:v>6.0346291981313565</c:v>
                </c:pt>
                <c:pt idx="12">
                  <c:v>5.9560857528732676</c:v>
                </c:pt>
                <c:pt idx="13">
                  <c:v>7.0827189553687573</c:v>
                </c:pt>
                <c:pt idx="14">
                  <c:v>6.0532783438116633</c:v>
                </c:pt>
                <c:pt idx="15">
                  <c:v>5.3170811045906685</c:v>
                </c:pt>
                <c:pt idx="16">
                  <c:v>4.5890334170191966</c:v>
                </c:pt>
                <c:pt idx="17">
                  <c:v>2.7571492815881595</c:v>
                </c:pt>
                <c:pt idx="18">
                  <c:v>5.7564097036284823</c:v>
                </c:pt>
                <c:pt idx="19">
                  <c:v>6.3620211746794642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5-4766-BA39-A1D3D876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1023622047243E-2"/>
                  <c:y val="-0.164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Sheet6!$D$27:$D$46</c:f>
              <c:numCache>
                <c:formatCode>General</c:formatCode>
                <c:ptCount val="20"/>
                <c:pt idx="0">
                  <c:v>6.0244418533614494</c:v>
                </c:pt>
                <c:pt idx="1">
                  <c:v>2.3483762613573727</c:v>
                </c:pt>
                <c:pt idx="2">
                  <c:v>1.1953572471825695</c:v>
                </c:pt>
                <c:pt idx="3">
                  <c:v>7.0433776810514335</c:v>
                </c:pt>
                <c:pt idx="4">
                  <c:v>5.7614750941332851</c:v>
                </c:pt>
                <c:pt idx="5">
                  <c:v>5.940717666534062</c:v>
                </c:pt>
                <c:pt idx="6">
                  <c:v>6.7819470680345253</c:v>
                </c:pt>
                <c:pt idx="7">
                  <c:v>5.9982760780987663</c:v>
                </c:pt>
                <c:pt idx="8">
                  <c:v>6.6801893671717725</c:v>
                </c:pt>
                <c:pt idx="9">
                  <c:v>3.8628402625566278</c:v>
                </c:pt>
                <c:pt idx="10">
                  <c:v>6.5571795038889791</c:v>
                </c:pt>
                <c:pt idx="11">
                  <c:v>5.0043218981681639</c:v>
                </c:pt>
                <c:pt idx="12">
                  <c:v>6.3104063594890754</c:v>
                </c:pt>
                <c:pt idx="13">
                  <c:v>6.1648496491083469</c:v>
                </c:pt>
                <c:pt idx="14">
                  <c:v>6.0205493581085046</c:v>
                </c:pt>
                <c:pt idx="15">
                  <c:v>5.0200563151207129</c:v>
                </c:pt>
                <c:pt idx="16">
                  <c:v>5.3553197654825153</c:v>
                </c:pt>
                <c:pt idx="17">
                  <c:v>3.0153803665547048</c:v>
                </c:pt>
                <c:pt idx="18">
                  <c:v>6.9073584700897168</c:v>
                </c:pt>
                <c:pt idx="19">
                  <c:v>6.1339737686607236</c:v>
                </c:pt>
              </c:numCache>
            </c:numRef>
          </c:xVal>
          <c:yVal>
            <c:numRef>
              <c:f>Sheet6!$F$27:$F$46</c:f>
              <c:numCache>
                <c:formatCode>General</c:formatCode>
                <c:ptCount val="20"/>
                <c:pt idx="0">
                  <c:v>6.4958853001116266</c:v>
                </c:pt>
                <c:pt idx="1">
                  <c:v>2.6103690186375785</c:v>
                </c:pt>
                <c:pt idx="2">
                  <c:v>1.1150042711588739</c:v>
                </c:pt>
                <c:pt idx="3">
                  <c:v>5.5261798886001143</c:v>
                </c:pt>
                <c:pt idx="4">
                  <c:v>5.1080035664813064</c:v>
                </c:pt>
                <c:pt idx="5">
                  <c:v>6.1743442504526316</c:v>
                </c:pt>
                <c:pt idx="6">
                  <c:v>5.9570351943154174</c:v>
                </c:pt>
                <c:pt idx="7">
                  <c:v>6.1742124950990096</c:v>
                </c:pt>
                <c:pt idx="8">
                  <c:v>6.3259871870242659</c:v>
                </c:pt>
                <c:pt idx="9">
                  <c:v>5.7128596029987602</c:v>
                </c:pt>
                <c:pt idx="10">
                  <c:v>6.3104944820664919</c:v>
                </c:pt>
                <c:pt idx="11">
                  <c:v>4.7298455402231099</c:v>
                </c:pt>
                <c:pt idx="12">
                  <c:v>5.9242717295180647</c:v>
                </c:pt>
                <c:pt idx="13">
                  <c:v>3.7025283852515587</c:v>
                </c:pt>
                <c:pt idx="14">
                  <c:v>3.2965234558457053</c:v>
                </c:pt>
                <c:pt idx="15">
                  <c:v>6.7571891596173375</c:v>
                </c:pt>
                <c:pt idx="16">
                  <c:v>3.7195870878009214</c:v>
                </c:pt>
                <c:pt idx="17">
                  <c:v>3.7368610563968807</c:v>
                </c:pt>
                <c:pt idx="18">
                  <c:v>6.5083829045516568</c:v>
                </c:pt>
                <c:pt idx="19">
                  <c:v>5.8531825079970758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5-4991-9B2B-97C3ECE2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1023622047243E-2"/>
                  <c:y val="-0.164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Sheet6!$E$27:$E$46</c:f>
              <c:numCache>
                <c:formatCode>General</c:formatCode>
                <c:ptCount val="20"/>
                <c:pt idx="0">
                  <c:v>4.0935951913503699</c:v>
                </c:pt>
                <c:pt idx="1">
                  <c:v>2.3751033966051129</c:v>
                </c:pt>
                <c:pt idx="2">
                  <c:v>1.3821840559342695</c:v>
                </c:pt>
                <c:pt idx="3">
                  <c:v>5.9780538157902878</c:v>
                </c:pt>
                <c:pt idx="4">
                  <c:v>5.5017985620259751</c:v>
                </c:pt>
                <c:pt idx="5">
                  <c:v>6.2927570816821108</c:v>
                </c:pt>
                <c:pt idx="6">
                  <c:v>6.5234804175405676</c:v>
                </c:pt>
                <c:pt idx="7">
                  <c:v>6.09503474090977</c:v>
                </c:pt>
                <c:pt idx="8">
                  <c:v>6.5577989911707188</c:v>
                </c:pt>
                <c:pt idx="9">
                  <c:v>3.8462972680582519</c:v>
                </c:pt>
                <c:pt idx="10">
                  <c:v>6.9645183726026589</c:v>
                </c:pt>
                <c:pt idx="11">
                  <c:v>6.0346291981313565</c:v>
                </c:pt>
                <c:pt idx="12">
                  <c:v>5.9560857528732676</c:v>
                </c:pt>
                <c:pt idx="13">
                  <c:v>7.0827189553687573</c:v>
                </c:pt>
                <c:pt idx="14">
                  <c:v>6.0532783438116633</c:v>
                </c:pt>
                <c:pt idx="15">
                  <c:v>5.3170811045906685</c:v>
                </c:pt>
                <c:pt idx="16">
                  <c:v>4.5890334170191966</c:v>
                </c:pt>
                <c:pt idx="17">
                  <c:v>2.7571492815881595</c:v>
                </c:pt>
                <c:pt idx="18">
                  <c:v>5.7564097036284823</c:v>
                </c:pt>
                <c:pt idx="19">
                  <c:v>6.3620211746794642</c:v>
                </c:pt>
              </c:numCache>
            </c:numRef>
          </c:xVal>
          <c:yVal>
            <c:numRef>
              <c:f>Sheet6!$F$27:$F$46</c:f>
              <c:numCache>
                <c:formatCode>General</c:formatCode>
                <c:ptCount val="20"/>
                <c:pt idx="0">
                  <c:v>6.4958853001116266</c:v>
                </c:pt>
                <c:pt idx="1">
                  <c:v>2.6103690186375785</c:v>
                </c:pt>
                <c:pt idx="2">
                  <c:v>1.1150042711588739</c:v>
                </c:pt>
                <c:pt idx="3">
                  <c:v>5.5261798886001143</c:v>
                </c:pt>
                <c:pt idx="4">
                  <c:v>5.1080035664813064</c:v>
                </c:pt>
                <c:pt idx="5">
                  <c:v>6.1743442504526316</c:v>
                </c:pt>
                <c:pt idx="6">
                  <c:v>5.9570351943154174</c:v>
                </c:pt>
                <c:pt idx="7">
                  <c:v>6.1742124950990096</c:v>
                </c:pt>
                <c:pt idx="8">
                  <c:v>6.3259871870242659</c:v>
                </c:pt>
                <c:pt idx="9">
                  <c:v>5.7128596029987602</c:v>
                </c:pt>
                <c:pt idx="10">
                  <c:v>6.3104944820664919</c:v>
                </c:pt>
                <c:pt idx="11">
                  <c:v>4.7298455402231099</c:v>
                </c:pt>
                <c:pt idx="12">
                  <c:v>5.9242717295180647</c:v>
                </c:pt>
                <c:pt idx="13">
                  <c:v>3.7025283852515587</c:v>
                </c:pt>
                <c:pt idx="14">
                  <c:v>3.2965234558457053</c:v>
                </c:pt>
                <c:pt idx="15">
                  <c:v>6.7571891596173375</c:v>
                </c:pt>
                <c:pt idx="16">
                  <c:v>3.7195870878009214</c:v>
                </c:pt>
                <c:pt idx="17">
                  <c:v>3.7368610563968807</c:v>
                </c:pt>
                <c:pt idx="18">
                  <c:v>6.5083829045516568</c:v>
                </c:pt>
                <c:pt idx="19">
                  <c:v>5.8531825079970758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3-4876-9B35-86E7F308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46062992125984"/>
                  <c:y val="-0.65106445027704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Sheet3!$D$2:$D$22</c:f>
              <c:numCache>
                <c:formatCode>General</c:formatCode>
                <c:ptCount val="21"/>
                <c:pt idx="0">
                  <c:v>39.643999999999998</c:v>
                </c:pt>
                <c:pt idx="1">
                  <c:v>25.661999999999999</c:v>
                </c:pt>
                <c:pt idx="2">
                  <c:v>62.100999999999999</c:v>
                </c:pt>
                <c:pt idx="3">
                  <c:v>49.756999999999998</c:v>
                </c:pt>
                <c:pt idx="4">
                  <c:v>49.12</c:v>
                </c:pt>
                <c:pt idx="5">
                  <c:v>58.835000000000001</c:v>
                </c:pt>
                <c:pt idx="6">
                  <c:v>20.472000000000001</c:v>
                </c:pt>
                <c:pt idx="7">
                  <c:v>31.044</c:v>
                </c:pt>
                <c:pt idx="8">
                  <c:v>27.670999999999999</c:v>
                </c:pt>
                <c:pt idx="9">
                  <c:v>29.608000000000001</c:v>
                </c:pt>
                <c:pt idx="10">
                  <c:v>47.625999999999998</c:v>
                </c:pt>
                <c:pt idx="11">
                  <c:v>40.311</c:v>
                </c:pt>
                <c:pt idx="12">
                  <c:v>30.12</c:v>
                </c:pt>
                <c:pt idx="13">
                  <c:v>13.711</c:v>
                </c:pt>
                <c:pt idx="14">
                  <c:v>43.87</c:v>
                </c:pt>
                <c:pt idx="15">
                  <c:v>53.423000000000002</c:v>
                </c:pt>
                <c:pt idx="16">
                  <c:v>35.125999999999998</c:v>
                </c:pt>
                <c:pt idx="17">
                  <c:v>21.4</c:v>
                </c:pt>
                <c:pt idx="18">
                  <c:v>51.588000000000001</c:v>
                </c:pt>
                <c:pt idx="19">
                  <c:v>22.577999999999999</c:v>
                </c:pt>
                <c:pt idx="20">
                  <c:v>41.783999999999999</c:v>
                </c:pt>
              </c:numCache>
            </c:numRef>
          </c:xVal>
          <c:yVal>
            <c:numRef>
              <c:f>Sheet3!$E$2:$E$22</c:f>
              <c:numCache>
                <c:formatCode>General</c:formatCode>
                <c:ptCount val="21"/>
                <c:pt idx="0">
                  <c:v>-8.4148925436383776E-2</c:v>
                </c:pt>
                <c:pt idx="1">
                  <c:v>0.35149247915205378</c:v>
                </c:pt>
                <c:pt idx="2">
                  <c:v>-0.31540554902497536</c:v>
                </c:pt>
                <c:pt idx="3">
                  <c:v>-9.8237433928894391E-2</c:v>
                </c:pt>
                <c:pt idx="4">
                  <c:v>-0.11042345276872964</c:v>
                </c:pt>
                <c:pt idx="5">
                  <c:v>6.2020905923344964E-2</c:v>
                </c:pt>
                <c:pt idx="6">
                  <c:v>0.5440601797577177</c:v>
                </c:pt>
                <c:pt idx="7">
                  <c:v>-7.8179358330112081E-2</c:v>
                </c:pt>
                <c:pt idx="8">
                  <c:v>-0.11940298507462681</c:v>
                </c:pt>
                <c:pt idx="9">
                  <c:v>0.30373547689813557</c:v>
                </c:pt>
                <c:pt idx="10">
                  <c:v>-0.18198043085709475</c:v>
                </c:pt>
                <c:pt idx="11">
                  <c:v>8.6899357495472701E-2</c:v>
                </c:pt>
                <c:pt idx="12">
                  <c:v>-6.6401062416997258E-4</c:v>
                </c:pt>
                <c:pt idx="13">
                  <c:v>0.26475092991029103</c:v>
                </c:pt>
                <c:pt idx="14">
                  <c:v>0.1051059949851836</c:v>
                </c:pt>
                <c:pt idx="15">
                  <c:v>-0.39806824775845617</c:v>
                </c:pt>
                <c:pt idx="16">
                  <c:v>1.8333997608609164E-2</c:v>
                </c:pt>
                <c:pt idx="17">
                  <c:v>0.32682242990654209</c:v>
                </c:pt>
                <c:pt idx="18">
                  <c:v>-0.46082422268744666</c:v>
                </c:pt>
                <c:pt idx="19">
                  <c:v>0.30126671981574982</c:v>
                </c:pt>
                <c:pt idx="20">
                  <c:v>-7.7039058012636441E-2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F7F-A380-4F397950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57088"/>
        <c:axId val="1185889536"/>
      </c:scatterChart>
      <c:valAx>
        <c:axId val="13224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89536"/>
        <c:crosses val="autoZero"/>
        <c:crossBetween val="midCat"/>
      </c:valAx>
      <c:valAx>
        <c:axId val="11858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46062992125984"/>
                  <c:y val="-0.65106445027704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Sheet3!$D$23:$D$42</c:f>
              <c:numCache>
                <c:formatCode>General</c:formatCode>
                <c:ptCount val="20"/>
                <c:pt idx="0">
                  <c:v>30.922000000000001</c:v>
                </c:pt>
                <c:pt idx="1">
                  <c:v>26.295000000000002</c:v>
                </c:pt>
                <c:pt idx="2">
                  <c:v>20.858000000000001</c:v>
                </c:pt>
                <c:pt idx="3">
                  <c:v>28.873999999999999</c:v>
                </c:pt>
                <c:pt idx="4">
                  <c:v>30.08</c:v>
                </c:pt>
                <c:pt idx="5">
                  <c:v>58.220999999999997</c:v>
                </c:pt>
                <c:pt idx="6">
                  <c:v>40.207999999999998</c:v>
                </c:pt>
                <c:pt idx="7">
                  <c:v>43.701999999999998</c:v>
                </c:pt>
                <c:pt idx="8">
                  <c:v>60.006</c:v>
                </c:pt>
                <c:pt idx="9">
                  <c:v>47.81</c:v>
                </c:pt>
                <c:pt idx="10">
                  <c:v>44.722000000000001</c:v>
                </c:pt>
                <c:pt idx="11">
                  <c:v>41.357999999999997</c:v>
                </c:pt>
                <c:pt idx="12">
                  <c:v>23.574000000000002</c:v>
                </c:pt>
                <c:pt idx="13">
                  <c:v>34.9</c:v>
                </c:pt>
                <c:pt idx="14">
                  <c:v>15.926</c:v>
                </c:pt>
                <c:pt idx="15">
                  <c:v>52.463000000000001</c:v>
                </c:pt>
                <c:pt idx="16">
                  <c:v>51.256</c:v>
                </c:pt>
                <c:pt idx="17">
                  <c:v>76.894999999999996</c:v>
                </c:pt>
                <c:pt idx="18">
                  <c:v>21.521999999999998</c:v>
                </c:pt>
                <c:pt idx="19">
                  <c:v>49.183</c:v>
                </c:pt>
              </c:numCache>
            </c:numRef>
          </c:xVal>
          <c:yVal>
            <c:numRef>
              <c:f>Sheet3!$E$23:$E$42</c:f>
              <c:numCache>
                <c:formatCode>General</c:formatCode>
                <c:ptCount val="20"/>
                <c:pt idx="0">
                  <c:v>1.2686436841084017</c:v>
                </c:pt>
                <c:pt idx="1">
                  <c:v>0.99562654497052661</c:v>
                </c:pt>
                <c:pt idx="2">
                  <c:v>2.6290631891840057</c:v>
                </c:pt>
                <c:pt idx="3">
                  <c:v>1.1442127865900118</c:v>
                </c:pt>
                <c:pt idx="4">
                  <c:v>0.63091755319148946</c:v>
                </c:pt>
                <c:pt idx="5">
                  <c:v>0.28670067501417018</c:v>
                </c:pt>
                <c:pt idx="6">
                  <c:v>0.79941802626343017</c:v>
                </c:pt>
                <c:pt idx="7">
                  <c:v>3.8945586014370176E-2</c:v>
                </c:pt>
                <c:pt idx="8">
                  <c:v>1.3811785488117854</c:v>
                </c:pt>
                <c:pt idx="9">
                  <c:v>8.1719305584605648E-2</c:v>
                </c:pt>
                <c:pt idx="10">
                  <c:v>0.89103796789052359</c:v>
                </c:pt>
                <c:pt idx="11">
                  <c:v>0.56608153198897437</c:v>
                </c:pt>
                <c:pt idx="12">
                  <c:v>2.1155510307966403</c:v>
                </c:pt>
                <c:pt idx="13">
                  <c:v>0.50770773638968492</c:v>
                </c:pt>
                <c:pt idx="14">
                  <c:v>1.9353258822051989</c:v>
                </c:pt>
                <c:pt idx="15">
                  <c:v>0.62455444789661285</c:v>
                </c:pt>
                <c:pt idx="16">
                  <c:v>0.24055720305915401</c:v>
                </c:pt>
                <c:pt idx="17">
                  <c:v>0.98678717731972176</c:v>
                </c:pt>
                <c:pt idx="18">
                  <c:v>1.5034383421615092</c:v>
                </c:pt>
                <c:pt idx="19">
                  <c:v>0.58345363235264225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A-4406-9837-6C6B1E08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57088"/>
        <c:axId val="1185889536"/>
      </c:scatterChart>
      <c:valAx>
        <c:axId val="13224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89536"/>
        <c:crosses val="autoZero"/>
        <c:crossBetween val="midCat"/>
      </c:valAx>
      <c:valAx>
        <c:axId val="11858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94356955380576E-2"/>
                  <c:y val="-0.27769539224263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Sheet6!$C$2:$C$22</c:f>
              <c:numCache>
                <c:formatCode>General</c:formatCode>
                <c:ptCount val="21"/>
                <c:pt idx="0">
                  <c:v>5.1139911075429145</c:v>
                </c:pt>
                <c:pt idx="1">
                  <c:v>6.405490049624416</c:v>
                </c:pt>
                <c:pt idx="2">
                  <c:v>6.5344447317023713</c:v>
                </c:pt>
                <c:pt idx="3">
                  <c:v>6.2316678498370086</c:v>
                </c:pt>
                <c:pt idx="4">
                  <c:v>6.402297231251306</c:v>
                </c:pt>
                <c:pt idx="5">
                  <c:v>5.8112613973302611</c:v>
                </c:pt>
                <c:pt idx="6">
                  <c:v>6.1809951630840425</c:v>
                </c:pt>
                <c:pt idx="7">
                  <c:v>6.8220555019401479</c:v>
                </c:pt>
                <c:pt idx="8">
                  <c:v>6.5201333330494755</c:v>
                </c:pt>
                <c:pt idx="9">
                  <c:v>6.093407578497926</c:v>
                </c:pt>
                <c:pt idx="10">
                  <c:v>6.4918167987445328</c:v>
                </c:pt>
                <c:pt idx="11">
                  <c:v>5.050086682212469</c:v>
                </c:pt>
                <c:pt idx="12">
                  <c:v>5.9866163489166802</c:v>
                </c:pt>
                <c:pt idx="13">
                  <c:v>5.3569336665205629</c:v>
                </c:pt>
                <c:pt idx="14">
                  <c:v>6.1423420193067715</c:v>
                </c:pt>
                <c:pt idx="15">
                  <c:v>5.4874560882488748</c:v>
                </c:pt>
                <c:pt idx="16">
                  <c:v>6.1344034801403602</c:v>
                </c:pt>
                <c:pt idx="17">
                  <c:v>6.622557768229651</c:v>
                </c:pt>
                <c:pt idx="18">
                  <c:v>6.7124247004950011</c:v>
                </c:pt>
                <c:pt idx="19">
                  <c:v>5.7749779212815433</c:v>
                </c:pt>
                <c:pt idx="20">
                  <c:v>6.5568919676739332</c:v>
                </c:pt>
              </c:numCache>
            </c:numRef>
          </c:xVal>
          <c:yVal>
            <c:numRef>
              <c:f>Sheet6!$E$2:$E$22</c:f>
              <c:numCache>
                <c:formatCode>General</c:formatCode>
                <c:ptCount val="21"/>
                <c:pt idx="0">
                  <c:v>4.1496161971752699</c:v>
                </c:pt>
                <c:pt idx="1">
                  <c:v>4.6907508741352775</c:v>
                </c:pt>
                <c:pt idx="2">
                  <c:v>5.4259822750870601</c:v>
                </c:pt>
                <c:pt idx="3">
                  <c:v>6.2523397983688502</c:v>
                </c:pt>
                <c:pt idx="4">
                  <c:v>7.047097781410824</c:v>
                </c:pt>
                <c:pt idx="5">
                  <c:v>6.0694419132347637</c:v>
                </c:pt>
                <c:pt idx="6">
                  <c:v>5.7586396887304776</c:v>
                </c:pt>
                <c:pt idx="7">
                  <c:v>0.94234955459822001</c:v>
                </c:pt>
                <c:pt idx="8">
                  <c:v>3.7300480971583347</c:v>
                </c:pt>
                <c:pt idx="9">
                  <c:v>3.2655949823740746</c:v>
                </c:pt>
                <c:pt idx="10">
                  <c:v>4.7440923476532868</c:v>
                </c:pt>
                <c:pt idx="11">
                  <c:v>5.3955332809475101</c:v>
                </c:pt>
                <c:pt idx="12">
                  <c:v>6.0392240596194586</c:v>
                </c:pt>
                <c:pt idx="13">
                  <c:v>5.9886981236866053</c:v>
                </c:pt>
                <c:pt idx="14">
                  <c:v>5.7539456384500642</c:v>
                </c:pt>
                <c:pt idx="15">
                  <c:v>5.5953311597284001</c:v>
                </c:pt>
                <c:pt idx="16">
                  <c:v>6.7255929105392021</c:v>
                </c:pt>
                <c:pt idx="17">
                  <c:v>6.5029293506611747</c:v>
                </c:pt>
                <c:pt idx="18">
                  <c:v>6.6898690494370445</c:v>
                </c:pt>
                <c:pt idx="19">
                  <c:v>4.6702454532731492</c:v>
                </c:pt>
                <c:pt idx="20">
                  <c:v>6.5141889898928067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A-49CA-A6E7-502B3D01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94356955380576E-2"/>
                  <c:y val="-0.27769539224263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Sheet6!$C$2:$C$22</c:f>
              <c:numCache>
                <c:formatCode>General</c:formatCode>
                <c:ptCount val="21"/>
                <c:pt idx="0">
                  <c:v>5.1139911075429145</c:v>
                </c:pt>
                <c:pt idx="1">
                  <c:v>6.405490049624416</c:v>
                </c:pt>
                <c:pt idx="2">
                  <c:v>6.5344447317023713</c:v>
                </c:pt>
                <c:pt idx="3">
                  <c:v>6.2316678498370086</c:v>
                </c:pt>
                <c:pt idx="4">
                  <c:v>6.402297231251306</c:v>
                </c:pt>
                <c:pt idx="5">
                  <c:v>5.8112613973302611</c:v>
                </c:pt>
                <c:pt idx="6">
                  <c:v>6.1809951630840425</c:v>
                </c:pt>
                <c:pt idx="7">
                  <c:v>6.8220555019401479</c:v>
                </c:pt>
                <c:pt idx="8">
                  <c:v>6.5201333330494755</c:v>
                </c:pt>
                <c:pt idx="9">
                  <c:v>6.093407578497926</c:v>
                </c:pt>
                <c:pt idx="10">
                  <c:v>6.4918167987445328</c:v>
                </c:pt>
                <c:pt idx="11">
                  <c:v>5.050086682212469</c:v>
                </c:pt>
                <c:pt idx="12">
                  <c:v>5.9866163489166802</c:v>
                </c:pt>
                <c:pt idx="13">
                  <c:v>5.3569336665205629</c:v>
                </c:pt>
                <c:pt idx="14">
                  <c:v>6.1423420193067715</c:v>
                </c:pt>
                <c:pt idx="15">
                  <c:v>5.4874560882488748</c:v>
                </c:pt>
                <c:pt idx="16">
                  <c:v>6.1344034801403602</c:v>
                </c:pt>
                <c:pt idx="17">
                  <c:v>6.622557768229651</c:v>
                </c:pt>
                <c:pt idx="18">
                  <c:v>6.7124247004950011</c:v>
                </c:pt>
                <c:pt idx="19">
                  <c:v>5.7749779212815433</c:v>
                </c:pt>
                <c:pt idx="20">
                  <c:v>6.5568919676739332</c:v>
                </c:pt>
              </c:numCache>
            </c:numRef>
          </c:xVal>
          <c:yVal>
            <c:numRef>
              <c:f>Sheet6!$F$2:$F$22</c:f>
              <c:numCache>
                <c:formatCode>General</c:formatCode>
                <c:ptCount val="21"/>
                <c:pt idx="0">
                  <c:v>3.6362332376169761</c:v>
                </c:pt>
                <c:pt idx="1">
                  <c:v>6.2589720190635827</c:v>
                </c:pt>
                <c:pt idx="2">
                  <c:v>5.5679168587174956</c:v>
                </c:pt>
                <c:pt idx="3">
                  <c:v>5.8943571490006743</c:v>
                </c:pt>
                <c:pt idx="4">
                  <c:v>6.5397414975517076</c:v>
                </c:pt>
                <c:pt idx="5">
                  <c:v>6.2520290751382817</c:v>
                </c:pt>
                <c:pt idx="6">
                  <c:v>5.6427695266570339</c:v>
                </c:pt>
                <c:pt idx="7">
                  <c:v>6.4969761657908567</c:v>
                </c:pt>
                <c:pt idx="8">
                  <c:v>3.4370760279682901</c:v>
                </c:pt>
                <c:pt idx="9">
                  <c:v>5.8495395468907923</c:v>
                </c:pt>
                <c:pt idx="10">
                  <c:v>6.915914801428638</c:v>
                </c:pt>
                <c:pt idx="11">
                  <c:v>4.0886584324945368</c:v>
                </c:pt>
                <c:pt idx="12">
                  <c:v>6.0890906575981791</c:v>
                </c:pt>
                <c:pt idx="13">
                  <c:v>5.1943839019623139</c:v>
                </c:pt>
                <c:pt idx="14">
                  <c:v>5.8008743277426653</c:v>
                </c:pt>
                <c:pt idx="15">
                  <c:v>6.2925146111650365</c:v>
                </c:pt>
                <c:pt idx="16">
                  <c:v>6.9433188169304128</c:v>
                </c:pt>
                <c:pt idx="17">
                  <c:v>6.5679912210441174</c:v>
                </c:pt>
                <c:pt idx="18">
                  <c:v>7.122337887111363</c:v>
                </c:pt>
                <c:pt idx="19">
                  <c:v>6.6334225120229426</c:v>
                </c:pt>
                <c:pt idx="20">
                  <c:v>6.6489823041017697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6-4A27-BDB0-2740A0D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94356955380576E-2"/>
                  <c:y val="-0.27769539224263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Sheet6!$D$2:$D$22</c:f>
              <c:numCache>
                <c:formatCode>General</c:formatCode>
                <c:ptCount val="21"/>
                <c:pt idx="0">
                  <c:v>4.3970636524977724</c:v>
                </c:pt>
                <c:pt idx="1">
                  <c:v>4.4327025945867398</c:v>
                </c:pt>
                <c:pt idx="2">
                  <c:v>6.8089293360412473</c:v>
                </c:pt>
                <c:pt idx="3">
                  <c:v>4.832573273301505</c:v>
                </c:pt>
                <c:pt idx="4">
                  <c:v>6.7228059291573787</c:v>
                </c:pt>
                <c:pt idx="5">
                  <c:v>6.9953110459280357</c:v>
                </c:pt>
                <c:pt idx="6">
                  <c:v>5.4672900634904158</c:v>
                </c:pt>
                <c:pt idx="7">
                  <c:v>4.1441861490655736</c:v>
                </c:pt>
                <c:pt idx="8">
                  <c:v>6.3936330584096694</c:v>
                </c:pt>
                <c:pt idx="9">
                  <c:v>5.5174188980006384</c:v>
                </c:pt>
                <c:pt idx="10">
                  <c:v>6.8687180138216943</c:v>
                </c:pt>
                <c:pt idx="11">
                  <c:v>3.5249674362166106</c:v>
                </c:pt>
                <c:pt idx="12">
                  <c:v>4.7394612085846628</c:v>
                </c:pt>
                <c:pt idx="13">
                  <c:v>4.9758617127556857</c:v>
                </c:pt>
                <c:pt idx="14">
                  <c:v>5.9510041068092532</c:v>
                </c:pt>
                <c:pt idx="15">
                  <c:v>4.8898369627647575</c:v>
                </c:pt>
                <c:pt idx="16">
                  <c:v>6.3023523853036885</c:v>
                </c:pt>
                <c:pt idx="17">
                  <c:v>7.201919898554185</c:v>
                </c:pt>
                <c:pt idx="18">
                  <c:v>7.3704275276983662</c:v>
                </c:pt>
                <c:pt idx="19">
                  <c:v>4.9629331911027652</c:v>
                </c:pt>
                <c:pt idx="20">
                  <c:v>6.6552499867672434</c:v>
                </c:pt>
              </c:numCache>
            </c:numRef>
          </c:xVal>
          <c:yVal>
            <c:numRef>
              <c:f>Sheet6!$E$2:$E$22</c:f>
              <c:numCache>
                <c:formatCode>General</c:formatCode>
                <c:ptCount val="21"/>
                <c:pt idx="0">
                  <c:v>4.1496161971752699</c:v>
                </c:pt>
                <c:pt idx="1">
                  <c:v>4.6907508741352775</c:v>
                </c:pt>
                <c:pt idx="2">
                  <c:v>5.4259822750870601</c:v>
                </c:pt>
                <c:pt idx="3">
                  <c:v>6.2523397983688502</c:v>
                </c:pt>
                <c:pt idx="4">
                  <c:v>7.047097781410824</c:v>
                </c:pt>
                <c:pt idx="5">
                  <c:v>6.0694419132347637</c:v>
                </c:pt>
                <c:pt idx="6">
                  <c:v>5.7586396887304776</c:v>
                </c:pt>
                <c:pt idx="7">
                  <c:v>0.94234955459822001</c:v>
                </c:pt>
                <c:pt idx="8">
                  <c:v>3.7300480971583347</c:v>
                </c:pt>
                <c:pt idx="9">
                  <c:v>3.2655949823740746</c:v>
                </c:pt>
                <c:pt idx="10">
                  <c:v>4.7440923476532868</c:v>
                </c:pt>
                <c:pt idx="11">
                  <c:v>5.3955332809475101</c:v>
                </c:pt>
                <c:pt idx="12">
                  <c:v>6.0392240596194586</c:v>
                </c:pt>
                <c:pt idx="13">
                  <c:v>5.9886981236866053</c:v>
                </c:pt>
                <c:pt idx="14">
                  <c:v>5.7539456384500642</c:v>
                </c:pt>
                <c:pt idx="15">
                  <c:v>5.5953311597284001</c:v>
                </c:pt>
                <c:pt idx="16">
                  <c:v>6.7255929105392021</c:v>
                </c:pt>
                <c:pt idx="17">
                  <c:v>6.5029293506611747</c:v>
                </c:pt>
                <c:pt idx="18">
                  <c:v>6.6898690494370445</c:v>
                </c:pt>
                <c:pt idx="19">
                  <c:v>4.6702454532731492</c:v>
                </c:pt>
                <c:pt idx="20">
                  <c:v>6.5141889898928067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D-4D78-B5F0-868018B6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94356955380576E-2"/>
                  <c:y val="-0.27769539224263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Sheet6!$D$2:$D$22</c:f>
              <c:numCache>
                <c:formatCode>General</c:formatCode>
                <c:ptCount val="21"/>
                <c:pt idx="0">
                  <c:v>4.3970636524977724</c:v>
                </c:pt>
                <c:pt idx="1">
                  <c:v>4.4327025945867398</c:v>
                </c:pt>
                <c:pt idx="2">
                  <c:v>6.8089293360412473</c:v>
                </c:pt>
                <c:pt idx="3">
                  <c:v>4.832573273301505</c:v>
                </c:pt>
                <c:pt idx="4">
                  <c:v>6.7228059291573787</c:v>
                </c:pt>
                <c:pt idx="5">
                  <c:v>6.9953110459280357</c:v>
                </c:pt>
                <c:pt idx="6">
                  <c:v>5.4672900634904158</c:v>
                </c:pt>
                <c:pt idx="7">
                  <c:v>4.1441861490655736</c:v>
                </c:pt>
                <c:pt idx="8">
                  <c:v>6.3936330584096694</c:v>
                </c:pt>
                <c:pt idx="9">
                  <c:v>5.5174188980006384</c:v>
                </c:pt>
                <c:pt idx="10">
                  <c:v>6.8687180138216943</c:v>
                </c:pt>
                <c:pt idx="11">
                  <c:v>3.5249674362166106</c:v>
                </c:pt>
                <c:pt idx="12">
                  <c:v>4.7394612085846628</c:v>
                </c:pt>
                <c:pt idx="13">
                  <c:v>4.9758617127556857</c:v>
                </c:pt>
                <c:pt idx="14">
                  <c:v>5.9510041068092532</c:v>
                </c:pt>
                <c:pt idx="15">
                  <c:v>4.8898369627647575</c:v>
                </c:pt>
                <c:pt idx="16">
                  <c:v>6.3023523853036885</c:v>
                </c:pt>
                <c:pt idx="17">
                  <c:v>7.201919898554185</c:v>
                </c:pt>
                <c:pt idx="18">
                  <c:v>7.3704275276983662</c:v>
                </c:pt>
                <c:pt idx="19">
                  <c:v>4.9629331911027652</c:v>
                </c:pt>
                <c:pt idx="20">
                  <c:v>6.6552499867672434</c:v>
                </c:pt>
              </c:numCache>
            </c:numRef>
          </c:xVal>
          <c:yVal>
            <c:numRef>
              <c:f>Sheet6!$F$2:$F$22</c:f>
              <c:numCache>
                <c:formatCode>General</c:formatCode>
                <c:ptCount val="21"/>
                <c:pt idx="0">
                  <c:v>3.6362332376169761</c:v>
                </c:pt>
                <c:pt idx="1">
                  <c:v>6.2589720190635827</c:v>
                </c:pt>
                <c:pt idx="2">
                  <c:v>5.5679168587174956</c:v>
                </c:pt>
                <c:pt idx="3">
                  <c:v>5.8943571490006743</c:v>
                </c:pt>
                <c:pt idx="4">
                  <c:v>6.5397414975517076</c:v>
                </c:pt>
                <c:pt idx="5">
                  <c:v>6.2520290751382817</c:v>
                </c:pt>
                <c:pt idx="6">
                  <c:v>5.6427695266570339</c:v>
                </c:pt>
                <c:pt idx="7">
                  <c:v>6.4969761657908567</c:v>
                </c:pt>
                <c:pt idx="8">
                  <c:v>3.4370760279682901</c:v>
                </c:pt>
                <c:pt idx="9">
                  <c:v>5.8495395468907923</c:v>
                </c:pt>
                <c:pt idx="10">
                  <c:v>6.915914801428638</c:v>
                </c:pt>
                <c:pt idx="11">
                  <c:v>4.0886584324945368</c:v>
                </c:pt>
                <c:pt idx="12">
                  <c:v>6.0890906575981791</c:v>
                </c:pt>
                <c:pt idx="13">
                  <c:v>5.1943839019623139</c:v>
                </c:pt>
                <c:pt idx="14">
                  <c:v>5.8008743277426653</c:v>
                </c:pt>
                <c:pt idx="15">
                  <c:v>6.2925146111650365</c:v>
                </c:pt>
                <c:pt idx="16">
                  <c:v>6.9433188169304128</c:v>
                </c:pt>
                <c:pt idx="17">
                  <c:v>6.5679912210441174</c:v>
                </c:pt>
                <c:pt idx="18">
                  <c:v>7.122337887111363</c:v>
                </c:pt>
                <c:pt idx="19">
                  <c:v>6.6334225120229426</c:v>
                </c:pt>
                <c:pt idx="20">
                  <c:v>6.6489823041017697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7-4A9C-98C4-436824F5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94356955380576E-2"/>
                  <c:y val="-0.27769539224263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Sheet6!$E$2:$E$22</c:f>
              <c:numCache>
                <c:formatCode>General</c:formatCode>
                <c:ptCount val="21"/>
                <c:pt idx="0">
                  <c:v>4.1496161971752699</c:v>
                </c:pt>
                <c:pt idx="1">
                  <c:v>4.6907508741352775</c:v>
                </c:pt>
                <c:pt idx="2">
                  <c:v>5.4259822750870601</c:v>
                </c:pt>
                <c:pt idx="3">
                  <c:v>6.2523397983688502</c:v>
                </c:pt>
                <c:pt idx="4">
                  <c:v>7.047097781410824</c:v>
                </c:pt>
                <c:pt idx="5">
                  <c:v>6.0694419132347637</c:v>
                </c:pt>
                <c:pt idx="6">
                  <c:v>5.7586396887304776</c:v>
                </c:pt>
                <c:pt idx="7">
                  <c:v>0.94234955459822001</c:v>
                </c:pt>
                <c:pt idx="8">
                  <c:v>3.7300480971583347</c:v>
                </c:pt>
                <c:pt idx="9">
                  <c:v>3.2655949823740746</c:v>
                </c:pt>
                <c:pt idx="10">
                  <c:v>4.7440923476532868</c:v>
                </c:pt>
                <c:pt idx="11">
                  <c:v>5.3955332809475101</c:v>
                </c:pt>
                <c:pt idx="12">
                  <c:v>6.0392240596194586</c:v>
                </c:pt>
                <c:pt idx="13">
                  <c:v>5.9886981236866053</c:v>
                </c:pt>
                <c:pt idx="14">
                  <c:v>5.7539456384500642</c:v>
                </c:pt>
                <c:pt idx="15">
                  <c:v>5.5953311597284001</c:v>
                </c:pt>
                <c:pt idx="16">
                  <c:v>6.7255929105392021</c:v>
                </c:pt>
                <c:pt idx="17">
                  <c:v>6.5029293506611747</c:v>
                </c:pt>
                <c:pt idx="18">
                  <c:v>6.6898690494370445</c:v>
                </c:pt>
                <c:pt idx="19">
                  <c:v>4.6702454532731492</c:v>
                </c:pt>
                <c:pt idx="20">
                  <c:v>6.5141889898928067</c:v>
                </c:pt>
              </c:numCache>
            </c:numRef>
          </c:xVal>
          <c:yVal>
            <c:numRef>
              <c:f>Sheet6!$F$2:$F$22</c:f>
              <c:numCache>
                <c:formatCode>General</c:formatCode>
                <c:ptCount val="21"/>
                <c:pt idx="0">
                  <c:v>3.6362332376169761</c:v>
                </c:pt>
                <c:pt idx="1">
                  <c:v>6.2589720190635827</c:v>
                </c:pt>
                <c:pt idx="2">
                  <c:v>5.5679168587174956</c:v>
                </c:pt>
                <c:pt idx="3">
                  <c:v>5.8943571490006743</c:v>
                </c:pt>
                <c:pt idx="4">
                  <c:v>6.5397414975517076</c:v>
                </c:pt>
                <c:pt idx="5">
                  <c:v>6.2520290751382817</c:v>
                </c:pt>
                <c:pt idx="6">
                  <c:v>5.6427695266570339</c:v>
                </c:pt>
                <c:pt idx="7">
                  <c:v>6.4969761657908567</c:v>
                </c:pt>
                <c:pt idx="8">
                  <c:v>3.4370760279682901</c:v>
                </c:pt>
                <c:pt idx="9">
                  <c:v>5.8495395468907923</c:v>
                </c:pt>
                <c:pt idx="10">
                  <c:v>6.915914801428638</c:v>
                </c:pt>
                <c:pt idx="11">
                  <c:v>4.0886584324945368</c:v>
                </c:pt>
                <c:pt idx="12">
                  <c:v>6.0890906575981791</c:v>
                </c:pt>
                <c:pt idx="13">
                  <c:v>5.1943839019623139</c:v>
                </c:pt>
                <c:pt idx="14">
                  <c:v>5.8008743277426653</c:v>
                </c:pt>
                <c:pt idx="15">
                  <c:v>6.2925146111650365</c:v>
                </c:pt>
                <c:pt idx="16">
                  <c:v>6.9433188169304128</c:v>
                </c:pt>
                <c:pt idx="17">
                  <c:v>6.5679912210441174</c:v>
                </c:pt>
                <c:pt idx="18">
                  <c:v>7.122337887111363</c:v>
                </c:pt>
                <c:pt idx="19">
                  <c:v>6.6334225120229426</c:v>
                </c:pt>
                <c:pt idx="20">
                  <c:v>6.6489823041017697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0-4E20-96C1-3C6B78F0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1023622047243E-2"/>
                  <c:y val="-0.164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Sheet6!$C$27:$C$46</c:f>
              <c:numCache>
                <c:formatCode>General</c:formatCode>
                <c:ptCount val="20"/>
                <c:pt idx="0">
                  <c:v>7.2575667451679324</c:v>
                </c:pt>
                <c:pt idx="1">
                  <c:v>3.801838380806152</c:v>
                </c:pt>
                <c:pt idx="2">
                  <c:v>1.7679130744877034</c:v>
                </c:pt>
                <c:pt idx="3">
                  <c:v>7.0692735605583117</c:v>
                </c:pt>
                <c:pt idx="4">
                  <c:v>4.8640421765441975</c:v>
                </c:pt>
                <c:pt idx="5">
                  <c:v>7.1457588167528732</c:v>
                </c:pt>
                <c:pt idx="6">
                  <c:v>4.9493673763362498</c:v>
                </c:pt>
                <c:pt idx="7">
                  <c:v>6.5472493706626524</c:v>
                </c:pt>
                <c:pt idx="8">
                  <c:v>4.9277352721589844</c:v>
                </c:pt>
                <c:pt idx="9">
                  <c:v>1.6435380309315009</c:v>
                </c:pt>
                <c:pt idx="10">
                  <c:v>6.8405081143800883</c:v>
                </c:pt>
                <c:pt idx="11">
                  <c:v>4.7970734048999919</c:v>
                </c:pt>
                <c:pt idx="12">
                  <c:v>5.5365599748758241</c:v>
                </c:pt>
                <c:pt idx="13">
                  <c:v>6.0551655646514453</c:v>
                </c:pt>
                <c:pt idx="14">
                  <c:v>4.1393492004159134</c:v>
                </c:pt>
                <c:pt idx="15">
                  <c:v>6.3501999855574303</c:v>
                </c:pt>
                <c:pt idx="16">
                  <c:v>6.3781113692451195</c:v>
                </c:pt>
                <c:pt idx="17">
                  <c:v>3.7680441702383201</c:v>
                </c:pt>
                <c:pt idx="18">
                  <c:v>6.8776439334849764</c:v>
                </c:pt>
                <c:pt idx="19">
                  <c:v>5.9920240418478166</c:v>
                </c:pt>
              </c:numCache>
            </c:numRef>
          </c:xVal>
          <c:yVal>
            <c:numRef>
              <c:f>Sheet6!$D$27:$D$46</c:f>
              <c:numCache>
                <c:formatCode>General</c:formatCode>
                <c:ptCount val="20"/>
                <c:pt idx="0">
                  <c:v>6.0244418533614494</c:v>
                </c:pt>
                <c:pt idx="1">
                  <c:v>2.3483762613573727</c:v>
                </c:pt>
                <c:pt idx="2">
                  <c:v>1.1953572471825695</c:v>
                </c:pt>
                <c:pt idx="3">
                  <c:v>7.0433776810514335</c:v>
                </c:pt>
                <c:pt idx="4">
                  <c:v>5.7614750941332851</c:v>
                </c:pt>
                <c:pt idx="5">
                  <c:v>5.940717666534062</c:v>
                </c:pt>
                <c:pt idx="6">
                  <c:v>6.7819470680345253</c:v>
                </c:pt>
                <c:pt idx="7">
                  <c:v>5.9982760780987663</c:v>
                </c:pt>
                <c:pt idx="8">
                  <c:v>6.6801893671717725</c:v>
                </c:pt>
                <c:pt idx="9">
                  <c:v>3.8628402625566278</c:v>
                </c:pt>
                <c:pt idx="10">
                  <c:v>6.5571795038889791</c:v>
                </c:pt>
                <c:pt idx="11">
                  <c:v>5.0043218981681639</c:v>
                </c:pt>
                <c:pt idx="12">
                  <c:v>6.3104063594890754</c:v>
                </c:pt>
                <c:pt idx="13">
                  <c:v>6.1648496491083469</c:v>
                </c:pt>
                <c:pt idx="14">
                  <c:v>6.0205493581085046</c:v>
                </c:pt>
                <c:pt idx="15">
                  <c:v>5.0200563151207129</c:v>
                </c:pt>
                <c:pt idx="16">
                  <c:v>5.3553197654825153</c:v>
                </c:pt>
                <c:pt idx="17">
                  <c:v>3.0153803665547048</c:v>
                </c:pt>
                <c:pt idx="18">
                  <c:v>6.9073584700897168</c:v>
                </c:pt>
                <c:pt idx="19">
                  <c:v>6.1339737686607236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C-4ADE-BF22-3B95E823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1023622047243E-2"/>
                  <c:y val="-0.164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Sheet6!$C$27:$C$46</c:f>
              <c:numCache>
                <c:formatCode>General</c:formatCode>
                <c:ptCount val="20"/>
                <c:pt idx="0">
                  <c:v>7.2575667451679324</c:v>
                </c:pt>
                <c:pt idx="1">
                  <c:v>3.801838380806152</c:v>
                </c:pt>
                <c:pt idx="2">
                  <c:v>1.7679130744877034</c:v>
                </c:pt>
                <c:pt idx="3">
                  <c:v>7.0692735605583117</c:v>
                </c:pt>
                <c:pt idx="4">
                  <c:v>4.8640421765441975</c:v>
                </c:pt>
                <c:pt idx="5">
                  <c:v>7.1457588167528732</c:v>
                </c:pt>
                <c:pt idx="6">
                  <c:v>4.9493673763362498</c:v>
                </c:pt>
                <c:pt idx="7">
                  <c:v>6.5472493706626524</c:v>
                </c:pt>
                <c:pt idx="8">
                  <c:v>4.9277352721589844</c:v>
                </c:pt>
                <c:pt idx="9">
                  <c:v>1.6435380309315009</c:v>
                </c:pt>
                <c:pt idx="10">
                  <c:v>6.8405081143800883</c:v>
                </c:pt>
                <c:pt idx="11">
                  <c:v>4.7970734048999919</c:v>
                </c:pt>
                <c:pt idx="12">
                  <c:v>5.5365599748758241</c:v>
                </c:pt>
                <c:pt idx="13">
                  <c:v>6.0551655646514453</c:v>
                </c:pt>
                <c:pt idx="14">
                  <c:v>4.1393492004159134</c:v>
                </c:pt>
                <c:pt idx="15">
                  <c:v>6.3501999855574303</c:v>
                </c:pt>
                <c:pt idx="16">
                  <c:v>6.3781113692451195</c:v>
                </c:pt>
                <c:pt idx="17">
                  <c:v>3.7680441702383201</c:v>
                </c:pt>
                <c:pt idx="18">
                  <c:v>6.8776439334849764</c:v>
                </c:pt>
                <c:pt idx="19">
                  <c:v>5.9920240418478166</c:v>
                </c:pt>
              </c:numCache>
            </c:numRef>
          </c:xVal>
          <c:yVal>
            <c:numRef>
              <c:f>Sheet6!$E$27:$E$46</c:f>
              <c:numCache>
                <c:formatCode>General</c:formatCode>
                <c:ptCount val="20"/>
                <c:pt idx="0">
                  <c:v>4.0935951913503699</c:v>
                </c:pt>
                <c:pt idx="1">
                  <c:v>2.3751033966051129</c:v>
                </c:pt>
                <c:pt idx="2">
                  <c:v>1.3821840559342695</c:v>
                </c:pt>
                <c:pt idx="3">
                  <c:v>5.9780538157902878</c:v>
                </c:pt>
                <c:pt idx="4">
                  <c:v>5.5017985620259751</c:v>
                </c:pt>
                <c:pt idx="5">
                  <c:v>6.2927570816821108</c:v>
                </c:pt>
                <c:pt idx="6">
                  <c:v>6.5234804175405676</c:v>
                </c:pt>
                <c:pt idx="7">
                  <c:v>6.09503474090977</c:v>
                </c:pt>
                <c:pt idx="8">
                  <c:v>6.5577989911707188</c:v>
                </c:pt>
                <c:pt idx="9">
                  <c:v>3.8462972680582519</c:v>
                </c:pt>
                <c:pt idx="10">
                  <c:v>6.9645183726026589</c:v>
                </c:pt>
                <c:pt idx="11">
                  <c:v>6.0346291981313565</c:v>
                </c:pt>
                <c:pt idx="12">
                  <c:v>5.9560857528732676</c:v>
                </c:pt>
                <c:pt idx="13">
                  <c:v>7.0827189553687573</c:v>
                </c:pt>
                <c:pt idx="14">
                  <c:v>6.0532783438116633</c:v>
                </c:pt>
                <c:pt idx="15">
                  <c:v>5.3170811045906685</c:v>
                </c:pt>
                <c:pt idx="16">
                  <c:v>4.5890334170191966</c:v>
                </c:pt>
                <c:pt idx="17">
                  <c:v>2.7571492815881595</c:v>
                </c:pt>
                <c:pt idx="18">
                  <c:v>5.7564097036284823</c:v>
                </c:pt>
                <c:pt idx="19">
                  <c:v>6.3620211746794642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6D-4F8E-8C81-9C1FD55D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1023622047243E-2"/>
                  <c:y val="-0.164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Sheet6!$C$27:$C$46</c:f>
              <c:numCache>
                <c:formatCode>General</c:formatCode>
                <c:ptCount val="20"/>
                <c:pt idx="0">
                  <c:v>7.2575667451679324</c:v>
                </c:pt>
                <c:pt idx="1">
                  <c:v>3.801838380806152</c:v>
                </c:pt>
                <c:pt idx="2">
                  <c:v>1.7679130744877034</c:v>
                </c:pt>
                <c:pt idx="3">
                  <c:v>7.0692735605583117</c:v>
                </c:pt>
                <c:pt idx="4">
                  <c:v>4.8640421765441975</c:v>
                </c:pt>
                <c:pt idx="5">
                  <c:v>7.1457588167528732</c:v>
                </c:pt>
                <c:pt idx="6">
                  <c:v>4.9493673763362498</c:v>
                </c:pt>
                <c:pt idx="7">
                  <c:v>6.5472493706626524</c:v>
                </c:pt>
                <c:pt idx="8">
                  <c:v>4.9277352721589844</c:v>
                </c:pt>
                <c:pt idx="9">
                  <c:v>1.6435380309315009</c:v>
                </c:pt>
                <c:pt idx="10">
                  <c:v>6.8405081143800883</c:v>
                </c:pt>
                <c:pt idx="11">
                  <c:v>4.7970734048999919</c:v>
                </c:pt>
                <c:pt idx="12">
                  <c:v>5.5365599748758241</c:v>
                </c:pt>
                <c:pt idx="13">
                  <c:v>6.0551655646514453</c:v>
                </c:pt>
                <c:pt idx="14">
                  <c:v>4.1393492004159134</c:v>
                </c:pt>
                <c:pt idx="15">
                  <c:v>6.3501999855574303</c:v>
                </c:pt>
                <c:pt idx="16">
                  <c:v>6.3781113692451195</c:v>
                </c:pt>
                <c:pt idx="17">
                  <c:v>3.7680441702383201</c:v>
                </c:pt>
                <c:pt idx="18">
                  <c:v>6.8776439334849764</c:v>
                </c:pt>
                <c:pt idx="19">
                  <c:v>5.9920240418478166</c:v>
                </c:pt>
              </c:numCache>
            </c:numRef>
          </c:xVal>
          <c:yVal>
            <c:numRef>
              <c:f>Sheet6!$F$27:$F$46</c:f>
              <c:numCache>
                <c:formatCode>General</c:formatCode>
                <c:ptCount val="20"/>
                <c:pt idx="0">
                  <c:v>6.4958853001116266</c:v>
                </c:pt>
                <c:pt idx="1">
                  <c:v>2.6103690186375785</c:v>
                </c:pt>
                <c:pt idx="2">
                  <c:v>1.1150042711588739</c:v>
                </c:pt>
                <c:pt idx="3">
                  <c:v>5.5261798886001143</c:v>
                </c:pt>
                <c:pt idx="4">
                  <c:v>5.1080035664813064</c:v>
                </c:pt>
                <c:pt idx="5">
                  <c:v>6.1743442504526316</c:v>
                </c:pt>
                <c:pt idx="6">
                  <c:v>5.9570351943154174</c:v>
                </c:pt>
                <c:pt idx="7">
                  <c:v>6.1742124950990096</c:v>
                </c:pt>
                <c:pt idx="8">
                  <c:v>6.3259871870242659</c:v>
                </c:pt>
                <c:pt idx="9">
                  <c:v>5.7128596029987602</c:v>
                </c:pt>
                <c:pt idx="10">
                  <c:v>6.3104944820664919</c:v>
                </c:pt>
                <c:pt idx="11">
                  <c:v>4.7298455402231099</c:v>
                </c:pt>
                <c:pt idx="12">
                  <c:v>5.9242717295180647</c:v>
                </c:pt>
                <c:pt idx="13">
                  <c:v>3.7025283852515587</c:v>
                </c:pt>
                <c:pt idx="14">
                  <c:v>3.2965234558457053</c:v>
                </c:pt>
                <c:pt idx="15">
                  <c:v>6.7571891596173375</c:v>
                </c:pt>
                <c:pt idx="16">
                  <c:v>3.7195870878009214</c:v>
                </c:pt>
                <c:pt idx="17">
                  <c:v>3.7368610563968807</c:v>
                </c:pt>
                <c:pt idx="18">
                  <c:v>6.5083829045516568</c:v>
                </c:pt>
                <c:pt idx="19">
                  <c:v>5.8531825079970758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8-47E1-A262-86DC0638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77695"/>
        <c:axId val="476378943"/>
      </c:scatterChart>
      <c:valAx>
        <c:axId val="47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8943"/>
        <c:crosses val="autoZero"/>
        <c:crossBetween val="midCat"/>
      </c:valAx>
      <c:valAx>
        <c:axId val="476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Day 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4762</xdr:rowOff>
    </xdr:from>
    <xdr:to>
      <xdr:col>25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3419D-70DD-6847-AFCD-4FAF2143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F2FA8D-25F0-4A0A-A2ED-9950DE647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45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6EA5EB-224A-4A55-B015-C76B1A378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FEF9D9-BE5B-4027-B89E-9BE5D43C8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65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0C1972-653B-440C-9DC0-489A04400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0</xdr:colOff>
      <xdr:row>1</xdr:row>
      <xdr:rowOff>0</xdr:rowOff>
    </xdr:from>
    <xdr:to>
      <xdr:col>75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EA1FB9-0CD2-4D3F-A6FC-0045094F9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180975</xdr:rowOff>
    </xdr:from>
    <xdr:to>
      <xdr:col>7</xdr:col>
      <xdr:colOff>304800</xdr:colOff>
      <xdr:row>61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367CC5-5A0C-44D1-9D6B-47694BCF6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E63EB7-EADE-4A1A-B99C-5150676A8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47</xdr:row>
      <xdr:rowOff>0</xdr:rowOff>
    </xdr:from>
    <xdr:to>
      <xdr:col>27</xdr:col>
      <xdr:colOff>304800</xdr:colOff>
      <xdr:row>61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428A4-C52D-4BCD-B623-4B124E17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37</xdr:col>
      <xdr:colOff>304800</xdr:colOff>
      <xdr:row>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5662CA-16C5-4906-927B-F1DCE152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47</xdr:row>
      <xdr:rowOff>0</xdr:rowOff>
    </xdr:from>
    <xdr:to>
      <xdr:col>47</xdr:col>
      <xdr:colOff>304800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919A3-96C7-43E6-8501-BC9D5B193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47</xdr:row>
      <xdr:rowOff>0</xdr:rowOff>
    </xdr:from>
    <xdr:to>
      <xdr:col>57</xdr:col>
      <xdr:colOff>304800</xdr:colOff>
      <xdr:row>61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5265C-838B-48DA-B514-EC729CD5C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180975</xdr:rowOff>
    </xdr:from>
    <xdr:to>
      <xdr:col>13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F968D-63F4-0194-2E38-27552BD1B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EE22BD-6B0C-4D9D-BE76-DA26EF6C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D8F9-3CEA-4DEC-835E-A145D42569E3}">
  <dimension ref="A1:O165"/>
  <sheetViews>
    <sheetView topLeftCell="B1" workbookViewId="0">
      <selection activeCell="N2" sqref="N2"/>
    </sheetView>
  </sheetViews>
  <sheetFormatPr defaultColWidth="8.85546875" defaultRowHeight="15" x14ac:dyDescent="0.25"/>
  <cols>
    <col min="1" max="1" width="12" bestFit="1" customWidth="1"/>
    <col min="2" max="2" width="9.85546875" bestFit="1" customWidth="1"/>
    <col min="3" max="3" width="10.28515625" bestFit="1" customWidth="1"/>
    <col min="8" max="9" width="18.28515625" bestFit="1" customWidth="1"/>
    <col min="10" max="10" width="14.28515625" bestFit="1" customWidth="1"/>
    <col min="11" max="12" width="18.28515625" bestFit="1" customWidth="1"/>
    <col min="13" max="13" width="14.28515625" bestFit="1" customWidth="1"/>
  </cols>
  <sheetData>
    <row r="1" spans="1:15" x14ac:dyDescent="0.25">
      <c r="A1" t="s">
        <v>0</v>
      </c>
      <c r="B1" t="s">
        <v>169</v>
      </c>
      <c r="C1" t="s">
        <v>170</v>
      </c>
      <c r="D1" t="s">
        <v>215</v>
      </c>
      <c r="E1" t="s">
        <v>216</v>
      </c>
      <c r="F1" t="s">
        <v>217</v>
      </c>
      <c r="G1" t="s">
        <v>218</v>
      </c>
      <c r="H1" t="s">
        <v>230</v>
      </c>
      <c r="I1" t="s">
        <v>231</v>
      </c>
      <c r="J1" t="s">
        <v>232</v>
      </c>
      <c r="K1" t="s">
        <v>296</v>
      </c>
      <c r="L1" t="s">
        <v>297</v>
      </c>
      <c r="M1" t="s">
        <v>298</v>
      </c>
      <c r="N1" t="s">
        <v>299</v>
      </c>
    </row>
    <row r="2" spans="1:15" x14ac:dyDescent="0.25">
      <c r="A2" t="s">
        <v>21</v>
      </c>
      <c r="B2" t="s">
        <v>177</v>
      </c>
      <c r="C2" t="s">
        <v>178</v>
      </c>
      <c r="D2">
        <v>1</v>
      </c>
      <c r="E2">
        <v>5.1139911075429145</v>
      </c>
      <c r="F2">
        <v>13.281179695011085</v>
      </c>
      <c r="G2">
        <v>248.02222222222221</v>
      </c>
      <c r="H2">
        <f t="shared" ref="H2:J4" si="0">E3-E2</f>
        <v>-0.7169274550451421</v>
      </c>
      <c r="I2">
        <f t="shared" si="0"/>
        <v>0.96357947536668576</v>
      </c>
      <c r="J2">
        <f t="shared" si="0"/>
        <v>37.76666666666668</v>
      </c>
      <c r="K2" t="str">
        <f>IF(H2&lt;0,"Down","Up")</f>
        <v>Down</v>
      </c>
      <c r="L2" t="str">
        <f t="shared" ref="L2:M2" si="1">IF(I2&lt;0,"Down","Up")</f>
        <v>Up</v>
      </c>
      <c r="M2" t="str">
        <f t="shared" si="1"/>
        <v>Up</v>
      </c>
      <c r="N2">
        <v>-8.414892543638377</v>
      </c>
    </row>
    <row r="3" spans="1:15" x14ac:dyDescent="0.25">
      <c r="A3" t="s">
        <v>24</v>
      </c>
      <c r="B3" t="s">
        <v>177</v>
      </c>
      <c r="C3" t="s">
        <v>178</v>
      </c>
      <c r="D3">
        <v>7</v>
      </c>
      <c r="E3">
        <v>4.3970636524977724</v>
      </c>
      <c r="F3">
        <v>14.244759170377771</v>
      </c>
      <c r="G3">
        <v>285.78888888888889</v>
      </c>
      <c r="H3">
        <f t="shared" si="0"/>
        <v>-0.24744745532250256</v>
      </c>
      <c r="I3">
        <f t="shared" si="0"/>
        <v>-2.3075281903333433</v>
      </c>
      <c r="J3">
        <f t="shared" si="0"/>
        <v>-47.077777777777783</v>
      </c>
      <c r="K3" t="str">
        <f t="shared" ref="K3:K66" si="2">IF(H3&lt;0,"Down","Up")</f>
        <v>Down</v>
      </c>
      <c r="L3" t="str">
        <f t="shared" ref="L3:L66" si="3">IF(I3&lt;0,"Down","Up")</f>
        <v>Down</v>
      </c>
      <c r="M3" t="str">
        <f t="shared" ref="M3:M66" si="4">IF(J3&lt;0,"Down","Up")</f>
        <v>Down</v>
      </c>
      <c r="N3">
        <v>-8.414892543638377</v>
      </c>
    </row>
    <row r="4" spans="1:15" x14ac:dyDescent="0.25">
      <c r="A4" t="s">
        <v>22</v>
      </c>
      <c r="B4" t="s">
        <v>177</v>
      </c>
      <c r="C4" t="s">
        <v>178</v>
      </c>
      <c r="D4">
        <v>14</v>
      </c>
      <c r="E4">
        <v>4.1496161971752699</v>
      </c>
      <c r="F4">
        <v>11.937230980044427</v>
      </c>
      <c r="G4">
        <v>238.71111111111111</v>
      </c>
      <c r="H4">
        <f t="shared" si="0"/>
        <v>-0.51338295955829372</v>
      </c>
      <c r="I4">
        <f t="shared" si="0"/>
        <v>2.9661281697777664</v>
      </c>
      <c r="J4">
        <f t="shared" si="0"/>
        <v>57.822222222222251</v>
      </c>
      <c r="K4" t="str">
        <f t="shared" si="2"/>
        <v>Down</v>
      </c>
      <c r="L4" t="str">
        <f t="shared" si="3"/>
        <v>Up</v>
      </c>
      <c r="M4" t="str">
        <f t="shared" si="4"/>
        <v>Up</v>
      </c>
      <c r="N4">
        <v>-8.414892543638377</v>
      </c>
    </row>
    <row r="5" spans="1:15" x14ac:dyDescent="0.25">
      <c r="A5" t="s">
        <v>23</v>
      </c>
      <c r="B5" t="s">
        <v>177</v>
      </c>
      <c r="C5" t="s">
        <v>178</v>
      </c>
      <c r="D5">
        <v>84</v>
      </c>
      <c r="E5">
        <v>3.6362332376169761</v>
      </c>
      <c r="F5">
        <v>14.903359149822194</v>
      </c>
      <c r="G5">
        <v>296.53333333333336</v>
      </c>
      <c r="K5" t="str">
        <f t="shared" si="2"/>
        <v>Up</v>
      </c>
      <c r="L5" t="str">
        <f t="shared" si="3"/>
        <v>Up</v>
      </c>
      <c r="M5" t="str">
        <f t="shared" si="4"/>
        <v>Up</v>
      </c>
      <c r="N5">
        <v>-8.414892543638377</v>
      </c>
    </row>
    <row r="6" spans="1:15" x14ac:dyDescent="0.25">
      <c r="A6" t="s">
        <v>29</v>
      </c>
      <c r="B6" t="s">
        <v>180</v>
      </c>
      <c r="C6" t="s">
        <v>178</v>
      </c>
      <c r="D6">
        <v>1</v>
      </c>
      <c r="E6">
        <v>6.405490049624416</v>
      </c>
      <c r="F6">
        <v>17.6758564703111</v>
      </c>
      <c r="G6">
        <v>308.60000000000002</v>
      </c>
      <c r="H6">
        <f t="shared" ref="H6:J8" si="5">E7-E6</f>
        <v>-1.9727874550376763</v>
      </c>
      <c r="I6">
        <f t="shared" si="5"/>
        <v>0.50418676182220779</v>
      </c>
      <c r="J6">
        <f t="shared" si="5"/>
        <v>-6.5555555555555998</v>
      </c>
      <c r="K6" t="str">
        <f t="shared" si="2"/>
        <v>Down</v>
      </c>
      <c r="L6" t="str">
        <f t="shared" si="3"/>
        <v>Up</v>
      </c>
      <c r="M6" t="str">
        <f t="shared" si="4"/>
        <v>Down</v>
      </c>
      <c r="N6">
        <v>35.149247915205379</v>
      </c>
    </row>
    <row r="7" spans="1:15" x14ac:dyDescent="0.25">
      <c r="A7" t="s">
        <v>32</v>
      </c>
      <c r="B7" t="s">
        <v>180</v>
      </c>
      <c r="C7" t="s">
        <v>178</v>
      </c>
      <c r="D7">
        <v>7</v>
      </c>
      <c r="E7">
        <v>4.4327025945867398</v>
      </c>
      <c r="F7">
        <v>18.180043232133308</v>
      </c>
      <c r="G7">
        <v>302.04444444444442</v>
      </c>
      <c r="H7">
        <f t="shared" si="5"/>
        <v>0.25804827954853771</v>
      </c>
      <c r="I7">
        <f t="shared" si="5"/>
        <v>4.8305442129333436</v>
      </c>
      <c r="J7">
        <f t="shared" si="5"/>
        <v>22.54444444444448</v>
      </c>
      <c r="K7" t="str">
        <f t="shared" si="2"/>
        <v>Up</v>
      </c>
      <c r="L7" t="str">
        <f t="shared" si="3"/>
        <v>Up</v>
      </c>
      <c r="M7" t="str">
        <f t="shared" si="4"/>
        <v>Up</v>
      </c>
      <c r="N7">
        <v>35.149247915205379</v>
      </c>
    </row>
    <row r="8" spans="1:15" x14ac:dyDescent="0.25">
      <c r="A8" t="s">
        <v>30</v>
      </c>
      <c r="B8" t="s">
        <v>180</v>
      </c>
      <c r="C8" t="s">
        <v>178</v>
      </c>
      <c r="D8">
        <v>14</v>
      </c>
      <c r="E8">
        <v>4.6907508741352775</v>
      </c>
      <c r="F8">
        <v>23.010587445066651</v>
      </c>
      <c r="G8">
        <v>324.5888888888889</v>
      </c>
      <c r="H8">
        <f t="shared" si="5"/>
        <v>1.5682211449283052</v>
      </c>
      <c r="I8">
        <f t="shared" si="5"/>
        <v>-11.801036350322224</v>
      </c>
      <c r="J8">
        <f t="shared" si="5"/>
        <v>-94.111111111111114</v>
      </c>
      <c r="K8" t="str">
        <f t="shared" si="2"/>
        <v>Up</v>
      </c>
      <c r="L8" t="str">
        <f t="shared" si="3"/>
        <v>Down</v>
      </c>
      <c r="M8" t="str">
        <f t="shared" si="4"/>
        <v>Down</v>
      </c>
      <c r="N8">
        <v>35.149247915205379</v>
      </c>
    </row>
    <row r="9" spans="1:15" x14ac:dyDescent="0.25">
      <c r="A9" t="s">
        <v>31</v>
      </c>
      <c r="B9" t="s">
        <v>180</v>
      </c>
      <c r="C9" t="s">
        <v>178</v>
      </c>
      <c r="D9">
        <v>84</v>
      </c>
      <c r="E9">
        <v>6.2589720190635827</v>
      </c>
      <c r="F9">
        <v>11.209551094744427</v>
      </c>
      <c r="G9">
        <v>230.47777777777779</v>
      </c>
      <c r="K9" t="str">
        <f t="shared" si="2"/>
        <v>Up</v>
      </c>
      <c r="L9" t="str">
        <f t="shared" si="3"/>
        <v>Up</v>
      </c>
      <c r="M9" t="str">
        <f t="shared" si="4"/>
        <v>Up</v>
      </c>
      <c r="N9">
        <v>35.149247915205379</v>
      </c>
    </row>
    <row r="10" spans="1:15" x14ac:dyDescent="0.25">
      <c r="A10" t="s">
        <v>33</v>
      </c>
      <c r="B10" t="s">
        <v>181</v>
      </c>
      <c r="C10" t="s">
        <v>178</v>
      </c>
      <c r="D10">
        <v>1</v>
      </c>
      <c r="E10">
        <v>6.5344447317023713</v>
      </c>
      <c r="F10">
        <v>11.760989556877774</v>
      </c>
      <c r="G10">
        <v>237.02222222222221</v>
      </c>
      <c r="H10">
        <f t="shared" ref="H10:J12" si="6">E11-E10</f>
        <v>0.274484604338876</v>
      </c>
      <c r="I10">
        <f t="shared" si="6"/>
        <v>4.0057318905888035</v>
      </c>
      <c r="J10">
        <f t="shared" si="6"/>
        <v>30.911111111111126</v>
      </c>
      <c r="K10" t="str">
        <f t="shared" si="2"/>
        <v>Up</v>
      </c>
      <c r="L10" t="str">
        <f t="shared" si="3"/>
        <v>Up</v>
      </c>
      <c r="M10" t="str">
        <f t="shared" si="4"/>
        <v>Up</v>
      </c>
      <c r="N10">
        <v>-31.540554902497536</v>
      </c>
    </row>
    <row r="11" spans="1:15" x14ac:dyDescent="0.25">
      <c r="A11" t="s">
        <v>36</v>
      </c>
      <c r="B11" t="s">
        <v>181</v>
      </c>
      <c r="C11" t="s">
        <v>178</v>
      </c>
      <c r="D11">
        <v>7</v>
      </c>
      <c r="E11">
        <v>6.8089293360412473</v>
      </c>
      <c r="F11">
        <v>15.766721447466578</v>
      </c>
      <c r="G11">
        <v>267.93333333333334</v>
      </c>
      <c r="H11">
        <f t="shared" si="6"/>
        <v>-1.3829470609541872</v>
      </c>
      <c r="I11">
        <f t="shared" si="6"/>
        <v>-1.6609979271554796</v>
      </c>
      <c r="J11">
        <f t="shared" si="6"/>
        <v>9.8555555555555543</v>
      </c>
      <c r="K11" t="str">
        <f t="shared" si="2"/>
        <v>Down</v>
      </c>
      <c r="L11" t="str">
        <f t="shared" si="3"/>
        <v>Down</v>
      </c>
      <c r="M11" t="str">
        <f t="shared" si="4"/>
        <v>Up</v>
      </c>
      <c r="N11">
        <v>-31.540554902497536</v>
      </c>
    </row>
    <row r="12" spans="1:15" x14ac:dyDescent="0.25">
      <c r="A12" t="s">
        <v>34</v>
      </c>
      <c r="B12" t="s">
        <v>181</v>
      </c>
      <c r="C12" t="s">
        <v>178</v>
      </c>
      <c r="D12">
        <v>14</v>
      </c>
      <c r="E12">
        <v>5.4259822750870601</v>
      </c>
      <c r="F12">
        <v>14.105723520311098</v>
      </c>
      <c r="G12">
        <v>277.78888888888889</v>
      </c>
      <c r="H12">
        <f t="shared" si="6"/>
        <v>0.14193458363043554</v>
      </c>
      <c r="I12">
        <f t="shared" si="6"/>
        <v>0.64720999292222636</v>
      </c>
      <c r="J12">
        <f t="shared" si="6"/>
        <v>16.46666666666664</v>
      </c>
      <c r="K12" t="str">
        <f t="shared" si="2"/>
        <v>Up</v>
      </c>
      <c r="L12" t="str">
        <f t="shared" si="3"/>
        <v>Up</v>
      </c>
      <c r="M12" t="str">
        <f t="shared" si="4"/>
        <v>Up</v>
      </c>
      <c r="N12">
        <v>-31.540554902497536</v>
      </c>
    </row>
    <row r="13" spans="1:15" x14ac:dyDescent="0.25">
      <c r="A13" t="s">
        <v>35</v>
      </c>
      <c r="B13" t="s">
        <v>181</v>
      </c>
      <c r="C13" t="s">
        <v>178</v>
      </c>
      <c r="D13">
        <v>84</v>
      </c>
      <c r="E13">
        <v>5.5679168587174956</v>
      </c>
      <c r="F13">
        <v>14.752933513233325</v>
      </c>
      <c r="G13">
        <v>294.25555555555553</v>
      </c>
      <c r="H13" s="2"/>
      <c r="I13" s="2"/>
      <c r="J13" s="2"/>
      <c r="K13" t="str">
        <f t="shared" si="2"/>
        <v>Up</v>
      </c>
      <c r="L13" t="str">
        <f t="shared" si="3"/>
        <v>Up</v>
      </c>
      <c r="M13" t="str">
        <f t="shared" si="4"/>
        <v>Up</v>
      </c>
      <c r="N13">
        <v>-31.540554902497536</v>
      </c>
    </row>
    <row r="14" spans="1:15" x14ac:dyDescent="0.25">
      <c r="A14" t="s">
        <v>37</v>
      </c>
      <c r="B14" t="s">
        <v>182</v>
      </c>
      <c r="C14" t="s">
        <v>178</v>
      </c>
      <c r="D14">
        <v>1</v>
      </c>
      <c r="E14">
        <v>6.2316678498370086</v>
      </c>
      <c r="F14">
        <v>7.9147553090833291</v>
      </c>
      <c r="G14">
        <v>155.76666666666668</v>
      </c>
      <c r="H14">
        <f t="shared" ref="H14:J16" si="7">E15-E14</f>
        <v>-1.3990945765355036</v>
      </c>
      <c r="I14">
        <f t="shared" si="7"/>
        <v>1.5364492486500065</v>
      </c>
      <c r="J14">
        <f t="shared" si="7"/>
        <v>9.7555555555555316</v>
      </c>
      <c r="K14" t="str">
        <f t="shared" si="2"/>
        <v>Down</v>
      </c>
      <c r="L14" t="str">
        <f t="shared" si="3"/>
        <v>Up</v>
      </c>
      <c r="M14" t="str">
        <f t="shared" si="4"/>
        <v>Up</v>
      </c>
      <c r="N14">
        <v>-9.8237433928894387</v>
      </c>
      <c r="O14" s="2"/>
    </row>
    <row r="15" spans="1:15" x14ac:dyDescent="0.25">
      <c r="A15" t="s">
        <v>40</v>
      </c>
      <c r="B15" t="s">
        <v>182</v>
      </c>
      <c r="C15" t="s">
        <v>178</v>
      </c>
      <c r="D15">
        <v>7</v>
      </c>
      <c r="E15">
        <v>4.832573273301505</v>
      </c>
      <c r="F15">
        <v>9.4512045577333357</v>
      </c>
      <c r="G15">
        <v>165.52222222222221</v>
      </c>
      <c r="H15">
        <f t="shared" si="7"/>
        <v>1.4197665250673452</v>
      </c>
      <c r="I15">
        <f t="shared" si="7"/>
        <v>-0.88174333647620351</v>
      </c>
      <c r="J15">
        <f t="shared" si="7"/>
        <v>-14.265079365079345</v>
      </c>
      <c r="K15" t="str">
        <f t="shared" si="2"/>
        <v>Up</v>
      </c>
      <c r="L15" t="str">
        <f t="shared" si="3"/>
        <v>Down</v>
      </c>
      <c r="M15" t="str">
        <f t="shared" si="4"/>
        <v>Down</v>
      </c>
      <c r="N15">
        <v>-9.8237433928894387</v>
      </c>
    </row>
    <row r="16" spans="1:15" x14ac:dyDescent="0.25">
      <c r="A16" t="s">
        <v>38</v>
      </c>
      <c r="B16" t="s">
        <v>182</v>
      </c>
      <c r="C16" t="s">
        <v>178</v>
      </c>
      <c r="D16">
        <v>14</v>
      </c>
      <c r="E16">
        <v>6.2523397983688502</v>
      </c>
      <c r="F16">
        <v>8.5694612212571322</v>
      </c>
      <c r="G16">
        <v>151.25714285714287</v>
      </c>
      <c r="H16">
        <f t="shared" si="7"/>
        <v>-0.35798264936817592</v>
      </c>
      <c r="I16">
        <f t="shared" si="7"/>
        <v>-1.5866919036696467</v>
      </c>
      <c r="J16">
        <f t="shared" si="7"/>
        <v>-27.544642857142861</v>
      </c>
      <c r="K16" t="str">
        <f t="shared" si="2"/>
        <v>Down</v>
      </c>
      <c r="L16" t="str">
        <f t="shared" si="3"/>
        <v>Down</v>
      </c>
      <c r="M16" t="str">
        <f t="shared" si="4"/>
        <v>Down</v>
      </c>
      <c r="N16">
        <v>-9.8237433928894387</v>
      </c>
    </row>
    <row r="17" spans="1:14" x14ac:dyDescent="0.25">
      <c r="A17" t="s">
        <v>39</v>
      </c>
      <c r="B17" t="s">
        <v>182</v>
      </c>
      <c r="C17" t="s">
        <v>178</v>
      </c>
      <c r="D17">
        <v>84</v>
      </c>
      <c r="E17">
        <v>5.8943571490006743</v>
      </c>
      <c r="F17">
        <v>6.9827693175874854</v>
      </c>
      <c r="G17">
        <v>123.71250000000001</v>
      </c>
      <c r="K17" t="str">
        <f t="shared" si="2"/>
        <v>Up</v>
      </c>
      <c r="L17" t="str">
        <f t="shared" si="3"/>
        <v>Up</v>
      </c>
      <c r="M17" t="str">
        <f t="shared" si="4"/>
        <v>Up</v>
      </c>
      <c r="N17">
        <v>-9.8237433928894387</v>
      </c>
    </row>
    <row r="18" spans="1:14" x14ac:dyDescent="0.25">
      <c r="A18" t="s">
        <v>49</v>
      </c>
      <c r="B18" t="s">
        <v>185</v>
      </c>
      <c r="C18" t="s">
        <v>178</v>
      </c>
      <c r="D18">
        <v>1</v>
      </c>
      <c r="E18">
        <v>6.402297231251306</v>
      </c>
      <c r="F18">
        <v>11.074745629599976</v>
      </c>
      <c r="G18">
        <v>182.76666666666668</v>
      </c>
      <c r="H18">
        <f t="shared" ref="H18:J20" si="8">E19-E18</f>
        <v>0.32050869790607273</v>
      </c>
      <c r="I18">
        <f t="shared" si="8"/>
        <v>2.1300369088444544</v>
      </c>
      <c r="J18">
        <f t="shared" si="8"/>
        <v>47.311111111111103</v>
      </c>
      <c r="K18" t="str">
        <f t="shared" si="2"/>
        <v>Up</v>
      </c>
      <c r="L18" t="str">
        <f t="shared" si="3"/>
        <v>Up</v>
      </c>
      <c r="M18" t="str">
        <f t="shared" si="4"/>
        <v>Up</v>
      </c>
      <c r="N18">
        <v>-11.042345276872965</v>
      </c>
    </row>
    <row r="19" spans="1:14" x14ac:dyDescent="0.25">
      <c r="A19" t="s">
        <v>52</v>
      </c>
      <c r="B19" t="s">
        <v>185</v>
      </c>
      <c r="C19" t="s">
        <v>178</v>
      </c>
      <c r="D19">
        <v>7</v>
      </c>
      <c r="E19">
        <v>6.7228059291573787</v>
      </c>
      <c r="F19">
        <v>13.20478253844443</v>
      </c>
      <c r="G19">
        <v>230.07777777777778</v>
      </c>
      <c r="H19">
        <f t="shared" si="8"/>
        <v>0.32429185225344526</v>
      </c>
      <c r="I19">
        <f t="shared" si="8"/>
        <v>1.3017695909984059</v>
      </c>
      <c r="J19">
        <f t="shared" si="8"/>
        <v>11.822222222222223</v>
      </c>
      <c r="K19" t="str">
        <f t="shared" si="2"/>
        <v>Up</v>
      </c>
      <c r="L19" t="str">
        <f t="shared" si="3"/>
        <v>Up</v>
      </c>
      <c r="M19" t="str">
        <f t="shared" si="4"/>
        <v>Up</v>
      </c>
      <c r="N19">
        <v>-11.042345276872965</v>
      </c>
    </row>
    <row r="20" spans="1:14" x14ac:dyDescent="0.25">
      <c r="A20" t="s">
        <v>50</v>
      </c>
      <c r="B20" t="s">
        <v>185</v>
      </c>
      <c r="C20" t="s">
        <v>178</v>
      </c>
      <c r="D20">
        <v>14</v>
      </c>
      <c r="E20">
        <v>7.047097781410824</v>
      </c>
      <c r="F20">
        <v>14.506552129442836</v>
      </c>
      <c r="G20">
        <v>241.9</v>
      </c>
      <c r="H20">
        <f t="shared" si="8"/>
        <v>-0.50735628385911635</v>
      </c>
      <c r="I20">
        <f t="shared" si="8"/>
        <v>-3.4352570191553387</v>
      </c>
      <c r="J20">
        <f t="shared" si="8"/>
        <v>-47.287499999999994</v>
      </c>
      <c r="K20" t="str">
        <f t="shared" si="2"/>
        <v>Down</v>
      </c>
      <c r="L20" t="str">
        <f t="shared" si="3"/>
        <v>Down</v>
      </c>
      <c r="M20" t="str">
        <f t="shared" si="4"/>
        <v>Down</v>
      </c>
      <c r="N20">
        <v>-11.042345276872965</v>
      </c>
    </row>
    <row r="21" spans="1:14" x14ac:dyDescent="0.25">
      <c r="A21" t="s">
        <v>51</v>
      </c>
      <c r="B21" t="s">
        <v>185</v>
      </c>
      <c r="C21" t="s">
        <v>178</v>
      </c>
      <c r="D21">
        <v>84</v>
      </c>
      <c r="E21">
        <v>6.5397414975517076</v>
      </c>
      <c r="F21">
        <v>11.071295110287497</v>
      </c>
      <c r="G21">
        <v>194.61250000000001</v>
      </c>
      <c r="K21" t="str">
        <f t="shared" si="2"/>
        <v>Up</v>
      </c>
      <c r="L21" t="str">
        <f t="shared" si="3"/>
        <v>Up</v>
      </c>
      <c r="M21" t="str">
        <f t="shared" si="4"/>
        <v>Up</v>
      </c>
      <c r="N21">
        <v>-11.042345276872965</v>
      </c>
    </row>
    <row r="22" spans="1:14" x14ac:dyDescent="0.25">
      <c r="A22" t="s">
        <v>53</v>
      </c>
      <c r="B22" t="s">
        <v>186</v>
      </c>
      <c r="C22" t="s">
        <v>178</v>
      </c>
      <c r="D22">
        <v>1</v>
      </c>
      <c r="E22">
        <v>5.8112613973302611</v>
      </c>
      <c r="F22">
        <v>10.11774199550001</v>
      </c>
      <c r="G22">
        <v>156.88888888888889</v>
      </c>
      <c r="H22">
        <f t="shared" ref="H22:J24" si="9">E23-E22</f>
        <v>1.1840496485977745</v>
      </c>
      <c r="I22">
        <f t="shared" si="9"/>
        <v>2.8446080292555234</v>
      </c>
      <c r="J22">
        <f t="shared" si="9"/>
        <v>99.355555555555583</v>
      </c>
      <c r="K22" t="str">
        <f t="shared" si="2"/>
        <v>Up</v>
      </c>
      <c r="L22" t="str">
        <f t="shared" si="3"/>
        <v>Up</v>
      </c>
      <c r="M22" t="str">
        <f t="shared" si="4"/>
        <v>Up</v>
      </c>
      <c r="N22">
        <v>6.2020905923344962</v>
      </c>
    </row>
    <row r="23" spans="1:14" x14ac:dyDescent="0.25">
      <c r="A23" t="s">
        <v>56</v>
      </c>
      <c r="B23" t="s">
        <v>186</v>
      </c>
      <c r="C23" t="s">
        <v>178</v>
      </c>
      <c r="D23">
        <v>7</v>
      </c>
      <c r="E23">
        <v>6.9953110459280357</v>
      </c>
      <c r="F23">
        <v>12.962350024755533</v>
      </c>
      <c r="G23">
        <v>256.24444444444447</v>
      </c>
      <c r="H23">
        <f t="shared" si="9"/>
        <v>-0.92586913269327198</v>
      </c>
      <c r="I23">
        <f t="shared" si="9"/>
        <v>-2.3721526190888724</v>
      </c>
      <c r="J23">
        <f t="shared" si="9"/>
        <v>-102.64444444444447</v>
      </c>
      <c r="K23" t="str">
        <f t="shared" si="2"/>
        <v>Down</v>
      </c>
      <c r="L23" t="str">
        <f t="shared" si="3"/>
        <v>Down</v>
      </c>
      <c r="M23" t="str">
        <f t="shared" si="4"/>
        <v>Down</v>
      </c>
      <c r="N23">
        <v>6.2020905923344962</v>
      </c>
    </row>
    <row r="24" spans="1:14" x14ac:dyDescent="0.25">
      <c r="A24" t="s">
        <v>54</v>
      </c>
      <c r="B24" t="s">
        <v>186</v>
      </c>
      <c r="C24" t="s">
        <v>178</v>
      </c>
      <c r="D24">
        <v>14</v>
      </c>
      <c r="E24">
        <v>6.0694419132347637</v>
      </c>
      <c r="F24">
        <v>10.590197405666661</v>
      </c>
      <c r="G24">
        <v>153.6</v>
      </c>
      <c r="H24">
        <f t="shared" si="9"/>
        <v>0.18258716190351798</v>
      </c>
      <c r="I24">
        <f t="shared" si="9"/>
        <v>1.0586347181761759</v>
      </c>
      <c r="J24">
        <f t="shared" si="9"/>
        <v>20.142857142857139</v>
      </c>
      <c r="K24" t="str">
        <f t="shared" si="2"/>
        <v>Up</v>
      </c>
      <c r="L24" t="str">
        <f t="shared" si="3"/>
        <v>Up</v>
      </c>
      <c r="M24" t="str">
        <f t="shared" si="4"/>
        <v>Up</v>
      </c>
      <c r="N24">
        <v>6.2020905923344962</v>
      </c>
    </row>
    <row r="25" spans="1:14" x14ac:dyDescent="0.25">
      <c r="A25" t="s">
        <v>55</v>
      </c>
      <c r="B25" t="s">
        <v>186</v>
      </c>
      <c r="C25" t="s">
        <v>178</v>
      </c>
      <c r="D25">
        <v>84</v>
      </c>
      <c r="E25">
        <v>6.2520290751382817</v>
      </c>
      <c r="F25">
        <v>11.648832123842837</v>
      </c>
      <c r="G25">
        <v>173.74285714285713</v>
      </c>
      <c r="K25" t="str">
        <f t="shared" si="2"/>
        <v>Up</v>
      </c>
      <c r="L25" t="str">
        <f t="shared" si="3"/>
        <v>Up</v>
      </c>
      <c r="M25" t="str">
        <f t="shared" si="4"/>
        <v>Up</v>
      </c>
      <c r="N25">
        <v>6.2020905923344962</v>
      </c>
    </row>
    <row r="26" spans="1:14" x14ac:dyDescent="0.25">
      <c r="A26" t="s">
        <v>85</v>
      </c>
      <c r="B26" t="s">
        <v>194</v>
      </c>
      <c r="C26" t="s">
        <v>178</v>
      </c>
      <c r="D26">
        <v>1</v>
      </c>
      <c r="E26">
        <v>6.1809951630840425</v>
      </c>
      <c r="F26">
        <v>10.710937297255539</v>
      </c>
      <c r="G26">
        <v>181.55555555555554</v>
      </c>
      <c r="H26">
        <f t="shared" ref="H26:J28" si="10">E27-E26</f>
        <v>-0.71370509959362671</v>
      </c>
      <c r="I26">
        <f t="shared" si="10"/>
        <v>-1.3796690363221931</v>
      </c>
      <c r="J26">
        <f t="shared" si="10"/>
        <v>-21.355555555555554</v>
      </c>
      <c r="K26" t="str">
        <f t="shared" si="2"/>
        <v>Down</v>
      </c>
      <c r="L26" t="str">
        <f t="shared" si="3"/>
        <v>Down</v>
      </c>
      <c r="M26" t="str">
        <f t="shared" si="4"/>
        <v>Down</v>
      </c>
      <c r="N26">
        <v>54.406017975771768</v>
      </c>
    </row>
    <row r="27" spans="1:14" x14ac:dyDescent="0.25">
      <c r="A27" t="s">
        <v>88</v>
      </c>
      <c r="B27" t="s">
        <v>194</v>
      </c>
      <c r="C27" t="s">
        <v>178</v>
      </c>
      <c r="D27">
        <v>7</v>
      </c>
      <c r="E27">
        <v>5.4672900634904158</v>
      </c>
      <c r="F27">
        <v>9.3312682609333457</v>
      </c>
      <c r="G27">
        <v>160.19999999999999</v>
      </c>
      <c r="H27">
        <f t="shared" si="10"/>
        <v>0.2913496252400618</v>
      </c>
      <c r="I27">
        <f t="shared" si="10"/>
        <v>1.3737204098554869</v>
      </c>
      <c r="J27">
        <f t="shared" si="10"/>
        <v>7.4222222222222456</v>
      </c>
      <c r="K27" t="str">
        <f t="shared" si="2"/>
        <v>Up</v>
      </c>
      <c r="L27" t="str">
        <f t="shared" si="3"/>
        <v>Up</v>
      </c>
      <c r="M27" t="str">
        <f t="shared" si="4"/>
        <v>Up</v>
      </c>
      <c r="N27">
        <v>54.406017975771768</v>
      </c>
    </row>
    <row r="28" spans="1:14" x14ac:dyDescent="0.25">
      <c r="A28" t="s">
        <v>86</v>
      </c>
      <c r="B28" t="s">
        <v>194</v>
      </c>
      <c r="C28" t="s">
        <v>178</v>
      </c>
      <c r="D28">
        <v>14</v>
      </c>
      <c r="E28">
        <v>5.7586396887304776</v>
      </c>
      <c r="F28">
        <v>10.704988670788833</v>
      </c>
      <c r="G28">
        <v>167.62222222222223</v>
      </c>
      <c r="H28">
        <f t="shared" si="10"/>
        <v>-0.11587016207344369</v>
      </c>
      <c r="I28">
        <f t="shared" si="10"/>
        <v>-1.1671634125110426</v>
      </c>
      <c r="J28">
        <f t="shared" si="10"/>
        <v>-20.366666666666674</v>
      </c>
      <c r="K28" t="str">
        <f t="shared" si="2"/>
        <v>Down</v>
      </c>
      <c r="L28" t="str">
        <f t="shared" si="3"/>
        <v>Down</v>
      </c>
      <c r="M28" t="str">
        <f t="shared" si="4"/>
        <v>Down</v>
      </c>
      <c r="N28">
        <v>54.406017975771768</v>
      </c>
    </row>
    <row r="29" spans="1:14" x14ac:dyDescent="0.25">
      <c r="A29" t="s">
        <v>87</v>
      </c>
      <c r="B29" t="s">
        <v>194</v>
      </c>
      <c r="C29" t="s">
        <v>178</v>
      </c>
      <c r="D29">
        <v>84</v>
      </c>
      <c r="E29">
        <v>5.6427695266570339</v>
      </c>
      <c r="F29">
        <v>9.53782525827779</v>
      </c>
      <c r="G29">
        <v>147.25555555555556</v>
      </c>
      <c r="K29" t="str">
        <f t="shared" si="2"/>
        <v>Up</v>
      </c>
      <c r="L29" t="str">
        <f t="shared" si="3"/>
        <v>Up</v>
      </c>
      <c r="M29" t="str">
        <f t="shared" si="4"/>
        <v>Up</v>
      </c>
      <c r="N29">
        <v>54.406017975771768</v>
      </c>
    </row>
    <row r="30" spans="1:14" x14ac:dyDescent="0.25">
      <c r="A30" t="s">
        <v>89</v>
      </c>
      <c r="B30" t="s">
        <v>195</v>
      </c>
      <c r="C30" t="s">
        <v>178</v>
      </c>
      <c r="D30">
        <v>1</v>
      </c>
      <c r="E30">
        <v>6.8220555019401479</v>
      </c>
      <c r="F30">
        <v>11.570172980077761</v>
      </c>
      <c r="G30">
        <v>274.82222222222219</v>
      </c>
      <c r="H30">
        <f t="shared" ref="H30:J32" si="11">E31-E30</f>
        <v>-2.6778693528745743</v>
      </c>
      <c r="I30">
        <f t="shared" si="11"/>
        <v>5.1320834998333247</v>
      </c>
      <c r="J30">
        <f t="shared" si="11"/>
        <v>29.922222222222274</v>
      </c>
      <c r="K30" t="str">
        <f t="shared" si="2"/>
        <v>Down</v>
      </c>
      <c r="L30" t="str">
        <f t="shared" si="3"/>
        <v>Up</v>
      </c>
      <c r="M30" t="str">
        <f t="shared" si="4"/>
        <v>Up</v>
      </c>
      <c r="N30">
        <v>-7.8179358330112079</v>
      </c>
    </row>
    <row r="31" spans="1:14" x14ac:dyDescent="0.25">
      <c r="A31" t="s">
        <v>92</v>
      </c>
      <c r="B31" t="s">
        <v>195</v>
      </c>
      <c r="C31" t="s">
        <v>178</v>
      </c>
      <c r="D31">
        <v>7</v>
      </c>
      <c r="E31">
        <v>4.1441861490655736</v>
      </c>
      <c r="F31">
        <v>16.702256479911085</v>
      </c>
      <c r="G31">
        <v>304.74444444444447</v>
      </c>
      <c r="H31">
        <f t="shared" si="11"/>
        <v>-3.2018365944673537</v>
      </c>
      <c r="I31">
        <f t="shared" si="11"/>
        <v>1.4261465066670809E-2</v>
      </c>
      <c r="J31">
        <f t="shared" si="11"/>
        <v>-199.56666666666669</v>
      </c>
      <c r="K31" t="str">
        <f t="shared" si="2"/>
        <v>Down</v>
      </c>
      <c r="L31" t="str">
        <f t="shared" si="3"/>
        <v>Up</v>
      </c>
      <c r="M31" t="str">
        <f t="shared" si="4"/>
        <v>Down</v>
      </c>
      <c r="N31">
        <v>-7.8179358330112079</v>
      </c>
    </row>
    <row r="32" spans="1:14" x14ac:dyDescent="0.25">
      <c r="A32" t="s">
        <v>90</v>
      </c>
      <c r="B32" t="s">
        <v>195</v>
      </c>
      <c r="C32" t="s">
        <v>178</v>
      </c>
      <c r="D32">
        <v>14</v>
      </c>
      <c r="E32">
        <v>0.94234955459822001</v>
      </c>
      <c r="F32">
        <v>16.716517944977756</v>
      </c>
      <c r="G32">
        <v>105.17777777777778</v>
      </c>
      <c r="H32">
        <f t="shared" si="11"/>
        <v>5.5546266111926368</v>
      </c>
      <c r="I32">
        <f t="shared" si="11"/>
        <v>-4.7268493188444225</v>
      </c>
      <c r="J32">
        <f t="shared" si="11"/>
        <v>140.55555555555554</v>
      </c>
      <c r="K32" t="str">
        <f t="shared" si="2"/>
        <v>Up</v>
      </c>
      <c r="L32" t="str">
        <f t="shared" si="3"/>
        <v>Down</v>
      </c>
      <c r="M32" t="str">
        <f t="shared" si="4"/>
        <v>Up</v>
      </c>
      <c r="N32">
        <v>-7.8179358330112079</v>
      </c>
    </row>
    <row r="33" spans="1:14" x14ac:dyDescent="0.25">
      <c r="A33" t="s">
        <v>91</v>
      </c>
      <c r="B33" t="s">
        <v>195</v>
      </c>
      <c r="C33" t="s">
        <v>178</v>
      </c>
      <c r="D33">
        <v>84</v>
      </c>
      <c r="E33">
        <v>6.4969761657908567</v>
      </c>
      <c r="F33">
        <v>11.989668626133334</v>
      </c>
      <c r="G33">
        <v>245.73333333333332</v>
      </c>
      <c r="K33" t="str">
        <f t="shared" si="2"/>
        <v>Up</v>
      </c>
      <c r="L33" t="str">
        <f t="shared" si="3"/>
        <v>Up</v>
      </c>
      <c r="M33" t="str">
        <f t="shared" si="4"/>
        <v>Up</v>
      </c>
      <c r="N33">
        <v>-7.8179358330112079</v>
      </c>
    </row>
    <row r="34" spans="1:14" x14ac:dyDescent="0.25">
      <c r="A34" t="s">
        <v>97</v>
      </c>
      <c r="B34" t="s">
        <v>197</v>
      </c>
      <c r="C34" t="s">
        <v>178</v>
      </c>
      <c r="D34">
        <v>1</v>
      </c>
      <c r="E34">
        <v>6.5201333330494755</v>
      </c>
      <c r="F34">
        <v>20.296757596444422</v>
      </c>
      <c r="G34">
        <v>357.64444444444445</v>
      </c>
      <c r="H34">
        <f t="shared" ref="H34:J36" si="12">E35-E34</f>
        <v>-0.12650027463980607</v>
      </c>
      <c r="I34">
        <f t="shared" si="12"/>
        <v>-0.93537039303331326</v>
      </c>
      <c r="J34">
        <f t="shared" si="12"/>
        <v>59.377777777777794</v>
      </c>
      <c r="K34" t="str">
        <f t="shared" si="2"/>
        <v>Down</v>
      </c>
      <c r="L34" t="str">
        <f t="shared" si="3"/>
        <v>Down</v>
      </c>
      <c r="M34" t="str">
        <f t="shared" si="4"/>
        <v>Up</v>
      </c>
      <c r="N34">
        <v>-11.94029850746268</v>
      </c>
    </row>
    <row r="35" spans="1:14" x14ac:dyDescent="0.25">
      <c r="A35" t="s">
        <v>100</v>
      </c>
      <c r="B35" t="s">
        <v>197</v>
      </c>
      <c r="C35" t="s">
        <v>178</v>
      </c>
      <c r="D35">
        <v>7</v>
      </c>
      <c r="E35">
        <v>6.3936330584096694</v>
      </c>
      <c r="F35">
        <v>19.361387203411109</v>
      </c>
      <c r="G35">
        <v>417.02222222222224</v>
      </c>
      <c r="H35">
        <f t="shared" si="12"/>
        <v>-2.6635849612513347</v>
      </c>
      <c r="I35">
        <f t="shared" si="12"/>
        <v>0.34222819938332094</v>
      </c>
      <c r="J35">
        <f t="shared" si="12"/>
        <v>-77.02222222222224</v>
      </c>
      <c r="K35" t="str">
        <f t="shared" si="2"/>
        <v>Down</v>
      </c>
      <c r="L35" t="str">
        <f t="shared" si="3"/>
        <v>Up</v>
      </c>
      <c r="M35" t="str">
        <f t="shared" si="4"/>
        <v>Down</v>
      </c>
      <c r="N35">
        <v>-11.94029850746268</v>
      </c>
    </row>
    <row r="36" spans="1:14" x14ac:dyDescent="0.25">
      <c r="A36" t="s">
        <v>98</v>
      </c>
      <c r="B36" t="s">
        <v>197</v>
      </c>
      <c r="C36" t="s">
        <v>178</v>
      </c>
      <c r="D36">
        <v>14</v>
      </c>
      <c r="E36">
        <v>3.7300480971583347</v>
      </c>
      <c r="F36">
        <v>19.70361540279443</v>
      </c>
      <c r="G36">
        <v>340</v>
      </c>
      <c r="H36">
        <f t="shared" si="12"/>
        <v>-0.29297206919004459</v>
      </c>
      <c r="I36">
        <f t="shared" si="12"/>
        <v>-4.700634265950006</v>
      </c>
      <c r="J36">
        <f t="shared" si="12"/>
        <v>-46.199999999999989</v>
      </c>
      <c r="K36" t="str">
        <f t="shared" si="2"/>
        <v>Down</v>
      </c>
      <c r="L36" t="str">
        <f t="shared" si="3"/>
        <v>Down</v>
      </c>
      <c r="M36" t="str">
        <f t="shared" si="4"/>
        <v>Down</v>
      </c>
      <c r="N36">
        <v>-11.94029850746268</v>
      </c>
    </row>
    <row r="37" spans="1:14" x14ac:dyDescent="0.25">
      <c r="A37" t="s">
        <v>99</v>
      </c>
      <c r="B37" t="s">
        <v>197</v>
      </c>
      <c r="C37" t="s">
        <v>178</v>
      </c>
      <c r="D37">
        <v>84</v>
      </c>
      <c r="E37">
        <v>3.4370760279682901</v>
      </c>
      <c r="F37">
        <v>15.002981136844424</v>
      </c>
      <c r="G37">
        <v>293.8</v>
      </c>
      <c r="K37" t="str">
        <f t="shared" si="2"/>
        <v>Up</v>
      </c>
      <c r="L37" t="str">
        <f t="shared" si="3"/>
        <v>Up</v>
      </c>
      <c r="M37" t="str">
        <f t="shared" si="4"/>
        <v>Up</v>
      </c>
      <c r="N37">
        <v>-11.94029850746268</v>
      </c>
    </row>
    <row r="38" spans="1:14" x14ac:dyDescent="0.25">
      <c r="A38" t="s">
        <v>109</v>
      </c>
      <c r="B38" t="s">
        <v>200</v>
      </c>
      <c r="C38" t="s">
        <v>178</v>
      </c>
      <c r="D38">
        <v>1</v>
      </c>
      <c r="E38">
        <v>6.093407578497926</v>
      </c>
      <c r="F38">
        <v>8.8847272263999937</v>
      </c>
      <c r="G38">
        <v>162.82222222222222</v>
      </c>
      <c r="H38">
        <f t="shared" ref="H38:J40" si="13">E39-E38</f>
        <v>-0.57598868049728758</v>
      </c>
      <c r="I38">
        <f t="shared" si="13"/>
        <v>0.30587245194446488</v>
      </c>
      <c r="J38">
        <f t="shared" si="13"/>
        <v>5.24444444444444</v>
      </c>
      <c r="K38" t="str">
        <f t="shared" si="2"/>
        <v>Down</v>
      </c>
      <c r="L38" t="str">
        <f t="shared" si="3"/>
        <v>Up</v>
      </c>
      <c r="M38" t="str">
        <f t="shared" si="4"/>
        <v>Up</v>
      </c>
      <c r="N38">
        <v>30.373547689813556</v>
      </c>
    </row>
    <row r="39" spans="1:14" x14ac:dyDescent="0.25">
      <c r="A39" t="s">
        <v>112</v>
      </c>
      <c r="B39" t="s">
        <v>200</v>
      </c>
      <c r="C39" t="s">
        <v>178</v>
      </c>
      <c r="D39">
        <v>7</v>
      </c>
      <c r="E39">
        <v>5.5174188980006384</v>
      </c>
      <c r="F39">
        <v>9.1905996783444586</v>
      </c>
      <c r="G39">
        <v>168.06666666666666</v>
      </c>
      <c r="H39">
        <f t="shared" si="13"/>
        <v>-2.2518239156265638</v>
      </c>
      <c r="I39">
        <f t="shared" si="13"/>
        <v>6.6428520112999614</v>
      </c>
      <c r="J39">
        <f t="shared" si="13"/>
        <v>68.155555555555566</v>
      </c>
      <c r="K39" t="str">
        <f t="shared" si="2"/>
        <v>Down</v>
      </c>
      <c r="L39" t="str">
        <f t="shared" si="3"/>
        <v>Up</v>
      </c>
      <c r="M39" t="str">
        <f t="shared" si="4"/>
        <v>Up</v>
      </c>
      <c r="N39">
        <v>30.373547689813556</v>
      </c>
    </row>
    <row r="40" spans="1:14" x14ac:dyDescent="0.25">
      <c r="A40" t="s">
        <v>110</v>
      </c>
      <c r="B40" t="s">
        <v>200</v>
      </c>
      <c r="C40" t="s">
        <v>178</v>
      </c>
      <c r="D40">
        <v>14</v>
      </c>
      <c r="E40">
        <v>3.2655949823740746</v>
      </c>
      <c r="F40">
        <v>15.83345168964442</v>
      </c>
      <c r="G40">
        <v>236.22222222222223</v>
      </c>
      <c r="H40">
        <f t="shared" si="13"/>
        <v>2.5839445645167176</v>
      </c>
      <c r="I40">
        <f t="shared" si="13"/>
        <v>-6.4457661365555339</v>
      </c>
      <c r="J40">
        <f t="shared" si="13"/>
        <v>-80.811111111111131</v>
      </c>
      <c r="K40" t="str">
        <f t="shared" si="2"/>
        <v>Up</v>
      </c>
      <c r="L40" t="str">
        <f t="shared" si="3"/>
        <v>Down</v>
      </c>
      <c r="M40" t="str">
        <f t="shared" si="4"/>
        <v>Down</v>
      </c>
      <c r="N40">
        <v>30.373547689813556</v>
      </c>
    </row>
    <row r="41" spans="1:14" x14ac:dyDescent="0.25">
      <c r="A41" t="s">
        <v>111</v>
      </c>
      <c r="B41" t="s">
        <v>200</v>
      </c>
      <c r="C41" t="s">
        <v>178</v>
      </c>
      <c r="D41">
        <v>84</v>
      </c>
      <c r="E41">
        <v>5.8495395468907923</v>
      </c>
      <c r="F41">
        <v>9.3876855530888861</v>
      </c>
      <c r="G41">
        <v>155.4111111111111</v>
      </c>
      <c r="K41" t="str">
        <f t="shared" si="2"/>
        <v>Up</v>
      </c>
      <c r="L41" t="str">
        <f t="shared" si="3"/>
        <v>Up</v>
      </c>
      <c r="M41" t="str">
        <f t="shared" si="4"/>
        <v>Up</v>
      </c>
      <c r="N41">
        <v>30.373547689813556</v>
      </c>
    </row>
    <row r="42" spans="1:14" x14ac:dyDescent="0.25">
      <c r="A42" t="s">
        <v>113</v>
      </c>
      <c r="B42" t="s">
        <v>201</v>
      </c>
      <c r="C42" t="s">
        <v>178</v>
      </c>
      <c r="D42">
        <v>1</v>
      </c>
      <c r="E42">
        <v>6.4918167987445328</v>
      </c>
      <c r="F42">
        <v>9.6411335445625124</v>
      </c>
      <c r="G42">
        <v>189.23750000000001</v>
      </c>
      <c r="H42">
        <f t="shared" ref="H42:J44" si="14">E43-E42</f>
        <v>0.37690121507716157</v>
      </c>
      <c r="I42">
        <f t="shared" si="14"/>
        <v>2.8215179970930269</v>
      </c>
      <c r="J42">
        <f t="shared" si="14"/>
        <v>73.295833333333348</v>
      </c>
      <c r="K42" t="str">
        <f t="shared" si="2"/>
        <v>Up</v>
      </c>
      <c r="L42" t="str">
        <f t="shared" si="3"/>
        <v>Up</v>
      </c>
      <c r="M42" t="str">
        <f t="shared" si="4"/>
        <v>Up</v>
      </c>
      <c r="N42">
        <v>-18.198043085709475</v>
      </c>
    </row>
    <row r="43" spans="1:14" x14ac:dyDescent="0.25">
      <c r="A43" t="s">
        <v>116</v>
      </c>
      <c r="B43" t="s">
        <v>201</v>
      </c>
      <c r="C43" t="s">
        <v>178</v>
      </c>
      <c r="D43">
        <v>7</v>
      </c>
      <c r="E43">
        <v>6.8687180138216943</v>
      </c>
      <c r="F43">
        <v>12.462651541655539</v>
      </c>
      <c r="G43">
        <v>262.53333333333336</v>
      </c>
      <c r="H43">
        <f t="shared" si="14"/>
        <v>-2.1246256661684075</v>
      </c>
      <c r="I43">
        <f t="shared" si="14"/>
        <v>0.99357906296666521</v>
      </c>
      <c r="J43">
        <f t="shared" si="14"/>
        <v>-24.955555555555577</v>
      </c>
      <c r="K43" t="str">
        <f t="shared" si="2"/>
        <v>Down</v>
      </c>
      <c r="L43" t="str">
        <f t="shared" si="3"/>
        <v>Up</v>
      </c>
      <c r="M43" t="str">
        <f t="shared" si="4"/>
        <v>Down</v>
      </c>
      <c r="N43">
        <v>-18.198043085709475</v>
      </c>
    </row>
    <row r="44" spans="1:14" x14ac:dyDescent="0.25">
      <c r="A44" t="s">
        <v>114</v>
      </c>
      <c r="B44" t="s">
        <v>201</v>
      </c>
      <c r="C44" t="s">
        <v>178</v>
      </c>
      <c r="D44">
        <v>14</v>
      </c>
      <c r="E44">
        <v>4.7440923476532868</v>
      </c>
      <c r="F44">
        <v>13.456230604622204</v>
      </c>
      <c r="G44">
        <v>237.57777777777778</v>
      </c>
      <c r="H44">
        <f t="shared" si="14"/>
        <v>2.1718224537753512</v>
      </c>
      <c r="I44">
        <f t="shared" si="14"/>
        <v>0.11888875436665458</v>
      </c>
      <c r="J44">
        <f t="shared" si="14"/>
        <v>20.833333333333314</v>
      </c>
      <c r="K44" t="str">
        <f t="shared" si="2"/>
        <v>Up</v>
      </c>
      <c r="L44" t="str">
        <f t="shared" si="3"/>
        <v>Up</v>
      </c>
      <c r="M44" t="str">
        <f t="shared" si="4"/>
        <v>Up</v>
      </c>
      <c r="N44">
        <v>-18.198043085709475</v>
      </c>
    </row>
    <row r="45" spans="1:14" x14ac:dyDescent="0.25">
      <c r="A45" t="s">
        <v>115</v>
      </c>
      <c r="B45" t="s">
        <v>201</v>
      </c>
      <c r="C45" t="s">
        <v>178</v>
      </c>
      <c r="D45">
        <v>84</v>
      </c>
      <c r="E45">
        <v>6.915914801428638</v>
      </c>
      <c r="F45">
        <v>13.575119358988859</v>
      </c>
      <c r="G45">
        <v>258.4111111111111</v>
      </c>
      <c r="H45" s="1"/>
      <c r="K45" t="str">
        <f t="shared" si="2"/>
        <v>Up</v>
      </c>
      <c r="L45" t="str">
        <f t="shared" si="3"/>
        <v>Up</v>
      </c>
      <c r="M45" t="str">
        <f t="shared" si="4"/>
        <v>Up</v>
      </c>
      <c r="N45">
        <v>-18.198043085709475</v>
      </c>
    </row>
    <row r="46" spans="1:14" x14ac:dyDescent="0.25">
      <c r="A46" t="s">
        <v>117</v>
      </c>
      <c r="B46" t="s">
        <v>202</v>
      </c>
      <c r="C46" t="s">
        <v>178</v>
      </c>
      <c r="D46">
        <v>1</v>
      </c>
      <c r="E46">
        <v>5.050086682212469</v>
      </c>
      <c r="F46">
        <v>7.4802520978624925</v>
      </c>
      <c r="G46">
        <v>133.19999999999999</v>
      </c>
      <c r="H46">
        <f t="shared" ref="H46:J48" si="15">E47-E46</f>
        <v>-1.5251192459958585</v>
      </c>
      <c r="I46">
        <f t="shared" si="15"/>
        <v>6.6957318151819356</v>
      </c>
      <c r="J46">
        <f t="shared" si="15"/>
        <v>108.22222222222223</v>
      </c>
      <c r="K46" t="str">
        <f t="shared" si="2"/>
        <v>Down</v>
      </c>
      <c r="L46" t="str">
        <f t="shared" si="3"/>
        <v>Up</v>
      </c>
      <c r="M46" t="str">
        <f t="shared" si="4"/>
        <v>Up</v>
      </c>
      <c r="N46">
        <v>8.6899357495472707</v>
      </c>
    </row>
    <row r="47" spans="1:14" x14ac:dyDescent="0.25">
      <c r="A47" t="s">
        <v>120</v>
      </c>
      <c r="B47" t="s">
        <v>202</v>
      </c>
      <c r="C47" t="s">
        <v>178</v>
      </c>
      <c r="D47">
        <v>7</v>
      </c>
      <c r="E47">
        <v>3.5249674362166106</v>
      </c>
      <c r="F47">
        <v>14.175983913044428</v>
      </c>
      <c r="G47">
        <v>241.42222222222222</v>
      </c>
      <c r="H47">
        <f t="shared" si="15"/>
        <v>1.8705658447308995</v>
      </c>
      <c r="I47">
        <f t="shared" si="15"/>
        <v>-0.61124898044445608</v>
      </c>
      <c r="J47">
        <f t="shared" si="15"/>
        <v>-40.144444444444446</v>
      </c>
      <c r="K47" t="str">
        <f t="shared" si="2"/>
        <v>Up</v>
      </c>
      <c r="L47" t="str">
        <f t="shared" si="3"/>
        <v>Down</v>
      </c>
      <c r="M47" t="str">
        <f t="shared" si="4"/>
        <v>Down</v>
      </c>
      <c r="N47">
        <v>8.6899357495472707</v>
      </c>
    </row>
    <row r="48" spans="1:14" x14ac:dyDescent="0.25">
      <c r="A48" t="s">
        <v>118</v>
      </c>
      <c r="B48" t="s">
        <v>202</v>
      </c>
      <c r="C48" t="s">
        <v>178</v>
      </c>
      <c r="D48">
        <v>14</v>
      </c>
      <c r="E48">
        <v>5.3955332809475101</v>
      </c>
      <c r="F48">
        <v>13.564734932599972</v>
      </c>
      <c r="G48">
        <v>201.27777777777777</v>
      </c>
      <c r="H48">
        <f t="shared" si="15"/>
        <v>-1.3068748484529733</v>
      </c>
      <c r="I48">
        <f t="shared" si="15"/>
        <v>6.2903519854833547</v>
      </c>
      <c r="J48">
        <f t="shared" si="15"/>
        <v>107.95555555555558</v>
      </c>
      <c r="K48" t="str">
        <f t="shared" si="2"/>
        <v>Down</v>
      </c>
      <c r="L48" t="str">
        <f t="shared" si="3"/>
        <v>Up</v>
      </c>
      <c r="M48" t="str">
        <f t="shared" si="4"/>
        <v>Up</v>
      </c>
      <c r="N48">
        <v>8.6899357495472707</v>
      </c>
    </row>
    <row r="49" spans="1:14" x14ac:dyDescent="0.25">
      <c r="A49" t="s">
        <v>119</v>
      </c>
      <c r="B49" t="s">
        <v>202</v>
      </c>
      <c r="C49" t="s">
        <v>178</v>
      </c>
      <c r="D49">
        <v>84</v>
      </c>
      <c r="E49">
        <v>4.0886584324945368</v>
      </c>
      <c r="F49">
        <v>19.855086918083327</v>
      </c>
      <c r="G49">
        <v>309.23333333333335</v>
      </c>
      <c r="H49" s="2"/>
      <c r="I49" s="2"/>
      <c r="J49" s="2"/>
      <c r="K49" t="str">
        <f t="shared" si="2"/>
        <v>Up</v>
      </c>
      <c r="L49" t="str">
        <f t="shared" si="3"/>
        <v>Up</v>
      </c>
      <c r="M49" t="str">
        <f t="shared" si="4"/>
        <v>Up</v>
      </c>
      <c r="N49">
        <v>8.6899357495472707</v>
      </c>
    </row>
    <row r="50" spans="1:14" x14ac:dyDescent="0.25">
      <c r="A50" t="s">
        <v>121</v>
      </c>
      <c r="B50" t="s">
        <v>203</v>
      </c>
      <c r="C50" t="s">
        <v>178</v>
      </c>
      <c r="D50">
        <v>1</v>
      </c>
      <c r="E50">
        <v>5.9866163489166802</v>
      </c>
      <c r="F50">
        <v>8.2259987135000081</v>
      </c>
      <c r="G50">
        <v>152.85714285714286</v>
      </c>
      <c r="H50">
        <f t="shared" ref="H50:J52" si="16">E51-E50</f>
        <v>-1.2471551403320174</v>
      </c>
      <c r="I50">
        <f t="shared" si="16"/>
        <v>3.8043171507222109</v>
      </c>
      <c r="J50">
        <f t="shared" si="16"/>
        <v>14.965079365079362</v>
      </c>
      <c r="K50" t="str">
        <f t="shared" si="2"/>
        <v>Down</v>
      </c>
      <c r="L50" t="str">
        <f t="shared" si="3"/>
        <v>Up</v>
      </c>
      <c r="M50" t="str">
        <f t="shared" si="4"/>
        <v>Up</v>
      </c>
      <c r="N50">
        <v>-6.6401062416997253E-2</v>
      </c>
    </row>
    <row r="51" spans="1:14" x14ac:dyDescent="0.25">
      <c r="A51" t="s">
        <v>124</v>
      </c>
      <c r="B51" t="s">
        <v>203</v>
      </c>
      <c r="C51" t="s">
        <v>178</v>
      </c>
      <c r="D51">
        <v>7</v>
      </c>
      <c r="E51">
        <v>4.7394612085846628</v>
      </c>
      <c r="F51">
        <v>12.030315864222219</v>
      </c>
      <c r="G51">
        <v>167.82222222222222</v>
      </c>
      <c r="H51">
        <f t="shared" si="16"/>
        <v>1.2997628510347958</v>
      </c>
      <c r="I51">
        <f t="shared" si="16"/>
        <v>-4.1384119083079316</v>
      </c>
      <c r="J51">
        <f t="shared" si="16"/>
        <v>-17.750793650793639</v>
      </c>
      <c r="K51" t="str">
        <f t="shared" si="2"/>
        <v>Up</v>
      </c>
      <c r="L51" t="str">
        <f t="shared" si="3"/>
        <v>Down</v>
      </c>
      <c r="M51" t="str">
        <f t="shared" si="4"/>
        <v>Down</v>
      </c>
      <c r="N51">
        <v>-6.6401062416997253E-2</v>
      </c>
    </row>
    <row r="52" spans="1:14" x14ac:dyDescent="0.25">
      <c r="A52" t="s">
        <v>122</v>
      </c>
      <c r="B52" t="s">
        <v>203</v>
      </c>
      <c r="C52" t="s">
        <v>178</v>
      </c>
      <c r="D52">
        <v>14</v>
      </c>
      <c r="E52">
        <v>6.0392240596194586</v>
      </c>
      <c r="F52">
        <v>7.8919039559142874</v>
      </c>
      <c r="G52">
        <v>150.07142857142858</v>
      </c>
      <c r="H52">
        <f t="shared" si="16"/>
        <v>4.9866597978720506E-2</v>
      </c>
      <c r="I52">
        <f t="shared" si="16"/>
        <v>2.236571747085673</v>
      </c>
      <c r="J52">
        <f t="shared" si="16"/>
        <v>32.339682539682514</v>
      </c>
      <c r="K52" t="str">
        <f t="shared" si="2"/>
        <v>Up</v>
      </c>
      <c r="L52" t="str">
        <f t="shared" si="3"/>
        <v>Up</v>
      </c>
      <c r="M52" t="str">
        <f t="shared" si="4"/>
        <v>Up</v>
      </c>
      <c r="N52">
        <v>-6.6401062416997253E-2</v>
      </c>
    </row>
    <row r="53" spans="1:14" x14ac:dyDescent="0.25">
      <c r="A53" t="s">
        <v>123</v>
      </c>
      <c r="B53" t="s">
        <v>203</v>
      </c>
      <c r="C53" t="s">
        <v>178</v>
      </c>
      <c r="D53">
        <v>84</v>
      </c>
      <c r="E53">
        <v>6.0890906575981791</v>
      </c>
      <c r="F53">
        <v>10.12847570299996</v>
      </c>
      <c r="G53">
        <v>182.4111111111111</v>
      </c>
      <c r="K53" t="str">
        <f t="shared" si="2"/>
        <v>Up</v>
      </c>
      <c r="L53" t="str">
        <f t="shared" si="3"/>
        <v>Up</v>
      </c>
      <c r="M53" t="str">
        <f t="shared" si="4"/>
        <v>Up</v>
      </c>
      <c r="N53">
        <v>-6.6401062416997253E-2</v>
      </c>
    </row>
    <row r="54" spans="1:14" x14ac:dyDescent="0.25">
      <c r="A54" t="s">
        <v>125</v>
      </c>
      <c r="B54" t="s">
        <v>204</v>
      </c>
      <c r="C54" t="s">
        <v>178</v>
      </c>
      <c r="D54">
        <v>1</v>
      </c>
      <c r="E54">
        <v>5.3569336665205629</v>
      </c>
      <c r="F54">
        <v>11.111326878444443</v>
      </c>
      <c r="G54">
        <v>163.96666666666667</v>
      </c>
      <c r="H54">
        <f t="shared" ref="H54:J56" si="17">E55-E54</f>
        <v>-0.38107195376487724</v>
      </c>
      <c r="I54">
        <f t="shared" si="17"/>
        <v>-0.25061040051110339</v>
      </c>
      <c r="J54">
        <f t="shared" si="17"/>
        <v>50.677777777777777</v>
      </c>
      <c r="K54" t="str">
        <f t="shared" si="2"/>
        <v>Down</v>
      </c>
      <c r="L54" t="str">
        <f t="shared" si="3"/>
        <v>Down</v>
      </c>
      <c r="M54" t="str">
        <f t="shared" si="4"/>
        <v>Up</v>
      </c>
      <c r="N54">
        <v>26.475092991029104</v>
      </c>
    </row>
    <row r="55" spans="1:14" x14ac:dyDescent="0.25">
      <c r="A55" t="s">
        <v>128</v>
      </c>
      <c r="B55" t="s">
        <v>204</v>
      </c>
      <c r="C55" t="s">
        <v>178</v>
      </c>
      <c r="D55">
        <v>7</v>
      </c>
      <c r="E55">
        <v>4.9758617127556857</v>
      </c>
      <c r="F55">
        <v>10.860716477933339</v>
      </c>
      <c r="G55">
        <v>214.64444444444445</v>
      </c>
      <c r="H55">
        <f t="shared" si="17"/>
        <v>1.0128364109309196</v>
      </c>
      <c r="I55">
        <f t="shared" si="17"/>
        <v>5.0876300112444017</v>
      </c>
      <c r="J55">
        <f t="shared" si="17"/>
        <v>20.099999999999994</v>
      </c>
      <c r="K55" t="str">
        <f t="shared" si="2"/>
        <v>Up</v>
      </c>
      <c r="L55" t="str">
        <f t="shared" si="3"/>
        <v>Up</v>
      </c>
      <c r="M55" t="str">
        <f t="shared" si="4"/>
        <v>Up</v>
      </c>
      <c r="N55">
        <v>26.475092991029104</v>
      </c>
    </row>
    <row r="56" spans="1:14" x14ac:dyDescent="0.25">
      <c r="A56" t="s">
        <v>126</v>
      </c>
      <c r="B56" t="s">
        <v>204</v>
      </c>
      <c r="C56" t="s">
        <v>178</v>
      </c>
      <c r="D56">
        <v>14</v>
      </c>
      <c r="E56">
        <v>5.9886981236866053</v>
      </c>
      <c r="F56">
        <v>15.948346489177741</v>
      </c>
      <c r="G56">
        <v>234.74444444444444</v>
      </c>
      <c r="H56">
        <f t="shared" si="17"/>
        <v>-0.79431422172429134</v>
      </c>
      <c r="I56">
        <f t="shared" si="17"/>
        <v>-3.082441902088858</v>
      </c>
      <c r="J56">
        <f t="shared" si="17"/>
        <v>-82.366666666666674</v>
      </c>
      <c r="K56" t="str">
        <f t="shared" si="2"/>
        <v>Down</v>
      </c>
      <c r="L56" t="str">
        <f t="shared" si="3"/>
        <v>Down</v>
      </c>
      <c r="M56" t="str">
        <f t="shared" si="4"/>
        <v>Down</v>
      </c>
      <c r="N56">
        <v>26.475092991029104</v>
      </c>
    </row>
    <row r="57" spans="1:14" x14ac:dyDescent="0.25">
      <c r="A57" t="s">
        <v>127</v>
      </c>
      <c r="B57" t="s">
        <v>204</v>
      </c>
      <c r="C57" t="s">
        <v>178</v>
      </c>
      <c r="D57">
        <v>84</v>
      </c>
      <c r="E57">
        <v>5.1943839019623139</v>
      </c>
      <c r="F57">
        <v>12.865904587088883</v>
      </c>
      <c r="G57">
        <v>152.37777777777777</v>
      </c>
      <c r="K57" t="str">
        <f t="shared" si="2"/>
        <v>Up</v>
      </c>
      <c r="L57" t="str">
        <f t="shared" si="3"/>
        <v>Up</v>
      </c>
      <c r="M57" t="str">
        <f t="shared" si="4"/>
        <v>Up</v>
      </c>
      <c r="N57">
        <v>26.475092991029104</v>
      </c>
    </row>
    <row r="58" spans="1:14" x14ac:dyDescent="0.25">
      <c r="A58" t="s">
        <v>129</v>
      </c>
      <c r="B58" t="s">
        <v>205</v>
      </c>
      <c r="C58" t="s">
        <v>178</v>
      </c>
      <c r="D58">
        <v>1</v>
      </c>
      <c r="E58">
        <v>6.1423420193067715</v>
      </c>
      <c r="F58">
        <v>7.8732400759000072</v>
      </c>
      <c r="G58">
        <v>159.5</v>
      </c>
      <c r="H58">
        <f t="shared" ref="H58:J60" si="18">E59-E58</f>
        <v>-0.1913379124975183</v>
      </c>
      <c r="I58">
        <f t="shared" si="18"/>
        <v>0.55017327574444508</v>
      </c>
      <c r="J58">
        <f t="shared" si="18"/>
        <v>17.833333333333343</v>
      </c>
      <c r="K58" t="str">
        <f t="shared" si="2"/>
        <v>Down</v>
      </c>
      <c r="L58" t="str">
        <f t="shared" si="3"/>
        <v>Up</v>
      </c>
      <c r="M58" t="str">
        <f t="shared" si="4"/>
        <v>Up</v>
      </c>
      <c r="N58">
        <v>10.51059949851836</v>
      </c>
    </row>
    <row r="59" spans="1:14" x14ac:dyDescent="0.25">
      <c r="A59" t="s">
        <v>132</v>
      </c>
      <c r="B59" t="s">
        <v>205</v>
      </c>
      <c r="C59" t="s">
        <v>178</v>
      </c>
      <c r="D59">
        <v>7</v>
      </c>
      <c r="E59">
        <v>5.9510041068092532</v>
      </c>
      <c r="F59">
        <v>8.4234133516444523</v>
      </c>
      <c r="G59">
        <v>177.33333333333334</v>
      </c>
      <c r="H59">
        <f t="shared" si="18"/>
        <v>-0.19705846835918894</v>
      </c>
      <c r="I59">
        <f t="shared" si="18"/>
        <v>-0.32655156462221235</v>
      </c>
      <c r="J59">
        <f t="shared" si="18"/>
        <v>-17.733333333333348</v>
      </c>
      <c r="K59" t="str">
        <f t="shared" si="2"/>
        <v>Down</v>
      </c>
      <c r="L59" t="str">
        <f t="shared" si="3"/>
        <v>Down</v>
      </c>
      <c r="M59" t="str">
        <f t="shared" si="4"/>
        <v>Down</v>
      </c>
      <c r="N59">
        <v>10.51059949851836</v>
      </c>
    </row>
    <row r="60" spans="1:14" x14ac:dyDescent="0.25">
      <c r="A60" t="s">
        <v>130</v>
      </c>
      <c r="B60" t="s">
        <v>205</v>
      </c>
      <c r="C60" t="s">
        <v>178</v>
      </c>
      <c r="D60">
        <v>14</v>
      </c>
      <c r="E60">
        <v>5.7539456384500642</v>
      </c>
      <c r="F60">
        <v>8.0968617870222399</v>
      </c>
      <c r="G60">
        <v>159.6</v>
      </c>
      <c r="H60">
        <f t="shared" si="18"/>
        <v>4.6928689292601078E-2</v>
      </c>
      <c r="I60">
        <f t="shared" si="18"/>
        <v>-8.9421222633340847E-2</v>
      </c>
      <c r="J60">
        <f t="shared" si="18"/>
        <v>19.377777777777794</v>
      </c>
      <c r="K60" t="str">
        <f t="shared" si="2"/>
        <v>Up</v>
      </c>
      <c r="L60" t="str">
        <f t="shared" si="3"/>
        <v>Down</v>
      </c>
      <c r="M60" t="str">
        <f t="shared" si="4"/>
        <v>Up</v>
      </c>
      <c r="N60">
        <v>10.51059949851836</v>
      </c>
    </row>
    <row r="61" spans="1:14" x14ac:dyDescent="0.25">
      <c r="A61" t="s">
        <v>131</v>
      </c>
      <c r="B61" t="s">
        <v>205</v>
      </c>
      <c r="C61" t="s">
        <v>178</v>
      </c>
      <c r="D61">
        <v>84</v>
      </c>
      <c r="E61">
        <v>5.8008743277426653</v>
      </c>
      <c r="F61">
        <v>8.0074405643888991</v>
      </c>
      <c r="G61">
        <v>178.97777777777779</v>
      </c>
      <c r="K61" t="str">
        <f t="shared" si="2"/>
        <v>Up</v>
      </c>
      <c r="L61" t="str">
        <f t="shared" si="3"/>
        <v>Up</v>
      </c>
      <c r="M61" t="str">
        <f t="shared" si="4"/>
        <v>Up</v>
      </c>
      <c r="N61">
        <v>10.51059949851836</v>
      </c>
    </row>
    <row r="62" spans="1:14" x14ac:dyDescent="0.25">
      <c r="A62" t="s">
        <v>137</v>
      </c>
      <c r="B62" t="s">
        <v>207</v>
      </c>
      <c r="C62" t="s">
        <v>178</v>
      </c>
      <c r="D62">
        <v>1</v>
      </c>
      <c r="E62">
        <v>5.4874560882488748</v>
      </c>
      <c r="F62">
        <v>7.3098577410285799</v>
      </c>
      <c r="G62">
        <v>133.30000000000001</v>
      </c>
      <c r="H62">
        <f t="shared" ref="H62:J64" si="19">E63-E62</f>
        <v>-0.59761912548411722</v>
      </c>
      <c r="I62">
        <f t="shared" si="19"/>
        <v>7.4062317643158639</v>
      </c>
      <c r="J62">
        <f t="shared" si="19"/>
        <v>27.411111111111097</v>
      </c>
      <c r="K62" t="str">
        <f t="shared" si="2"/>
        <v>Down</v>
      </c>
      <c r="L62" t="str">
        <f t="shared" si="3"/>
        <v>Up</v>
      </c>
      <c r="M62" t="str">
        <f t="shared" si="4"/>
        <v>Up</v>
      </c>
      <c r="N62">
        <v>-39.80682477584562</v>
      </c>
    </row>
    <row r="63" spans="1:14" x14ac:dyDescent="0.25">
      <c r="A63" t="s">
        <v>140</v>
      </c>
      <c r="B63" t="s">
        <v>207</v>
      </c>
      <c r="C63" t="s">
        <v>178</v>
      </c>
      <c r="D63">
        <v>7</v>
      </c>
      <c r="E63">
        <v>4.8898369627647575</v>
      </c>
      <c r="F63">
        <v>14.716089505344444</v>
      </c>
      <c r="G63">
        <v>160.71111111111111</v>
      </c>
      <c r="H63">
        <f t="shared" si="19"/>
        <v>0.70549419696364257</v>
      </c>
      <c r="I63">
        <f t="shared" si="19"/>
        <v>-6.121968163111104</v>
      </c>
      <c r="J63">
        <f t="shared" si="19"/>
        <v>-29.294444444444451</v>
      </c>
      <c r="K63" t="str">
        <f t="shared" si="2"/>
        <v>Up</v>
      </c>
      <c r="L63" t="str">
        <f t="shared" si="3"/>
        <v>Down</v>
      </c>
      <c r="M63" t="str">
        <f t="shared" si="4"/>
        <v>Down</v>
      </c>
      <c r="N63">
        <v>-39.80682477584562</v>
      </c>
    </row>
    <row r="64" spans="1:14" x14ac:dyDescent="0.25">
      <c r="A64" t="s">
        <v>138</v>
      </c>
      <c r="B64" t="s">
        <v>207</v>
      </c>
      <c r="C64" t="s">
        <v>178</v>
      </c>
      <c r="D64">
        <v>14</v>
      </c>
      <c r="E64">
        <v>5.5953311597284001</v>
      </c>
      <c r="F64">
        <v>8.5941213422333398</v>
      </c>
      <c r="G64">
        <v>131.41666666666666</v>
      </c>
      <c r="H64">
        <f t="shared" si="19"/>
        <v>0.6971834514366364</v>
      </c>
      <c r="I64">
        <f t="shared" si="19"/>
        <v>2.0925212148541661</v>
      </c>
      <c r="J64">
        <f t="shared" si="19"/>
        <v>46.283333333333331</v>
      </c>
      <c r="K64" t="str">
        <f t="shared" si="2"/>
        <v>Up</v>
      </c>
      <c r="L64" t="str">
        <f t="shared" si="3"/>
        <v>Up</v>
      </c>
      <c r="M64" t="str">
        <f t="shared" si="4"/>
        <v>Up</v>
      </c>
      <c r="N64">
        <v>-39.80682477584562</v>
      </c>
    </row>
    <row r="65" spans="1:14" x14ac:dyDescent="0.25">
      <c r="A65" t="s">
        <v>139</v>
      </c>
      <c r="B65" t="s">
        <v>207</v>
      </c>
      <c r="C65" t="s">
        <v>178</v>
      </c>
      <c r="D65">
        <v>84</v>
      </c>
      <c r="E65">
        <v>6.2925146111650365</v>
      </c>
      <c r="F65">
        <v>10.686642557087506</v>
      </c>
      <c r="G65">
        <v>177.7</v>
      </c>
      <c r="K65" t="str">
        <f t="shared" si="2"/>
        <v>Up</v>
      </c>
      <c r="L65" t="str">
        <f t="shared" si="3"/>
        <v>Up</v>
      </c>
      <c r="M65" t="str">
        <f t="shared" si="4"/>
        <v>Up</v>
      </c>
      <c r="N65">
        <v>-39.80682477584562</v>
      </c>
    </row>
    <row r="66" spans="1:14" x14ac:dyDescent="0.25">
      <c r="A66" t="s">
        <v>141</v>
      </c>
      <c r="B66" t="s">
        <v>208</v>
      </c>
      <c r="C66" t="s">
        <v>178</v>
      </c>
      <c r="D66">
        <v>1</v>
      </c>
      <c r="E66">
        <v>6.1344034801403602</v>
      </c>
      <c r="F66">
        <v>8.7342436505833412</v>
      </c>
      <c r="G66">
        <v>136.83333333333334</v>
      </c>
      <c r="H66">
        <f t="shared" ref="H66:J68" si="20">E67-E66</f>
        <v>0.16794890516332828</v>
      </c>
      <c r="I66">
        <f t="shared" si="20"/>
        <v>2.6606194275499284</v>
      </c>
      <c r="J66">
        <f t="shared" si="20"/>
        <v>85.533333333333331</v>
      </c>
      <c r="K66" t="str">
        <f t="shared" si="2"/>
        <v>Up</v>
      </c>
      <c r="L66" t="str">
        <f t="shared" si="3"/>
        <v>Up</v>
      </c>
      <c r="M66" t="str">
        <f t="shared" si="4"/>
        <v>Up</v>
      </c>
      <c r="N66">
        <v>1.8333997608609165</v>
      </c>
    </row>
    <row r="67" spans="1:14" x14ac:dyDescent="0.25">
      <c r="A67" t="s">
        <v>144</v>
      </c>
      <c r="B67" t="s">
        <v>208</v>
      </c>
      <c r="C67" t="s">
        <v>178</v>
      </c>
      <c r="D67">
        <v>7</v>
      </c>
      <c r="E67">
        <v>6.3023523853036885</v>
      </c>
      <c r="F67">
        <v>11.39486307813327</v>
      </c>
      <c r="G67">
        <v>222.36666666666667</v>
      </c>
      <c r="H67">
        <f t="shared" si="20"/>
        <v>0.42324052523551359</v>
      </c>
      <c r="I67">
        <f t="shared" si="20"/>
        <v>4.517477339316704</v>
      </c>
      <c r="J67">
        <f t="shared" si="20"/>
        <v>41.02222222222224</v>
      </c>
      <c r="K67" t="str">
        <f t="shared" ref="K67:K130" si="21">IF(H67&lt;0,"Down","Up")</f>
        <v>Up</v>
      </c>
      <c r="L67" t="str">
        <f t="shared" ref="L67:L130" si="22">IF(I67&lt;0,"Down","Up")</f>
        <v>Up</v>
      </c>
      <c r="M67" t="str">
        <f t="shared" ref="M67:M130" si="23">IF(J67&lt;0,"Down","Up")</f>
        <v>Up</v>
      </c>
      <c r="N67">
        <v>1.8333997608609165</v>
      </c>
    </row>
    <row r="68" spans="1:14" x14ac:dyDescent="0.25">
      <c r="A68" t="s">
        <v>142</v>
      </c>
      <c r="B68" t="s">
        <v>208</v>
      </c>
      <c r="C68" t="s">
        <v>178</v>
      </c>
      <c r="D68">
        <v>14</v>
      </c>
      <c r="E68">
        <v>6.7255929105392021</v>
      </c>
      <c r="F68">
        <v>15.912340417449974</v>
      </c>
      <c r="G68">
        <v>263.38888888888891</v>
      </c>
      <c r="H68">
        <f t="shared" si="20"/>
        <v>0.2177259063912107</v>
      </c>
      <c r="I68">
        <f t="shared" si="20"/>
        <v>2.7687307019944694</v>
      </c>
      <c r="J68">
        <f t="shared" si="20"/>
        <v>68.766666666666652</v>
      </c>
      <c r="K68" t="str">
        <f t="shared" si="21"/>
        <v>Up</v>
      </c>
      <c r="L68" t="str">
        <f t="shared" si="22"/>
        <v>Up</v>
      </c>
      <c r="M68" t="str">
        <f t="shared" si="23"/>
        <v>Up</v>
      </c>
      <c r="N68">
        <v>1.8333997608609165</v>
      </c>
    </row>
    <row r="69" spans="1:14" x14ac:dyDescent="0.25">
      <c r="A69" t="s">
        <v>143</v>
      </c>
      <c r="B69" t="s">
        <v>208</v>
      </c>
      <c r="C69" t="s">
        <v>178</v>
      </c>
      <c r="D69">
        <v>84</v>
      </c>
      <c r="E69">
        <v>6.9433188169304128</v>
      </c>
      <c r="F69">
        <v>18.681071119444443</v>
      </c>
      <c r="G69">
        <v>332.15555555555557</v>
      </c>
      <c r="K69" t="str">
        <f t="shared" si="21"/>
        <v>Up</v>
      </c>
      <c r="L69" t="str">
        <f t="shared" si="22"/>
        <v>Up</v>
      </c>
      <c r="M69" t="str">
        <f t="shared" si="23"/>
        <v>Up</v>
      </c>
      <c r="N69">
        <v>1.8333997608609165</v>
      </c>
    </row>
    <row r="70" spans="1:14" x14ac:dyDescent="0.25">
      <c r="A70" t="s">
        <v>145</v>
      </c>
      <c r="B70" t="s">
        <v>209</v>
      </c>
      <c r="C70" t="s">
        <v>178</v>
      </c>
      <c r="D70">
        <v>1</v>
      </c>
      <c r="E70">
        <v>6.622557768229651</v>
      </c>
      <c r="F70">
        <v>13.590316943411112</v>
      </c>
      <c r="G70">
        <v>229.13333333333333</v>
      </c>
      <c r="H70">
        <f t="shared" ref="H70:J72" si="24">E71-E70</f>
        <v>0.57936213032453399</v>
      </c>
      <c r="I70">
        <f t="shared" si="24"/>
        <v>3.1854156396888929</v>
      </c>
      <c r="J70">
        <f t="shared" si="24"/>
        <v>101.42222222222222</v>
      </c>
      <c r="K70" t="str">
        <f t="shared" si="21"/>
        <v>Up</v>
      </c>
      <c r="L70" t="str">
        <f t="shared" si="22"/>
        <v>Up</v>
      </c>
      <c r="M70" t="str">
        <f t="shared" si="23"/>
        <v>Up</v>
      </c>
      <c r="N70">
        <v>32.68224299065421</v>
      </c>
    </row>
    <row r="71" spans="1:14" x14ac:dyDescent="0.25">
      <c r="A71" t="s">
        <v>148</v>
      </c>
      <c r="B71" t="s">
        <v>209</v>
      </c>
      <c r="C71" t="s">
        <v>178</v>
      </c>
      <c r="D71">
        <v>7</v>
      </c>
      <c r="E71">
        <v>7.201919898554185</v>
      </c>
      <c r="F71">
        <v>16.775732583100005</v>
      </c>
      <c r="G71">
        <v>330.55555555555554</v>
      </c>
      <c r="H71">
        <f t="shared" si="24"/>
        <v>-0.69899054789301029</v>
      </c>
      <c r="I71">
        <f t="shared" si="24"/>
        <v>-4.8912218151667339</v>
      </c>
      <c r="J71">
        <f t="shared" si="24"/>
        <v>-122.92222222222222</v>
      </c>
      <c r="K71" t="str">
        <f t="shared" si="21"/>
        <v>Down</v>
      </c>
      <c r="L71" t="str">
        <f t="shared" si="22"/>
        <v>Down</v>
      </c>
      <c r="M71" t="str">
        <f t="shared" si="23"/>
        <v>Down</v>
      </c>
      <c r="N71">
        <v>32.68224299065421</v>
      </c>
    </row>
    <row r="72" spans="1:14" x14ac:dyDescent="0.25">
      <c r="A72" t="s">
        <v>146</v>
      </c>
      <c r="B72" t="s">
        <v>209</v>
      </c>
      <c r="C72" t="s">
        <v>178</v>
      </c>
      <c r="D72">
        <v>14</v>
      </c>
      <c r="E72">
        <v>6.5029293506611747</v>
      </c>
      <c r="F72">
        <v>11.884510767933271</v>
      </c>
      <c r="G72">
        <v>207.63333333333333</v>
      </c>
      <c r="H72">
        <f t="shared" si="24"/>
        <v>6.5061870382942644E-2</v>
      </c>
      <c r="I72">
        <f t="shared" si="24"/>
        <v>-1.5694585293582595</v>
      </c>
      <c r="J72">
        <f t="shared" si="24"/>
        <v>-18.48333333333332</v>
      </c>
      <c r="K72" t="str">
        <f t="shared" si="21"/>
        <v>Up</v>
      </c>
      <c r="L72" t="str">
        <f t="shared" si="22"/>
        <v>Down</v>
      </c>
      <c r="M72" t="str">
        <f t="shared" si="23"/>
        <v>Down</v>
      </c>
      <c r="N72">
        <v>32.68224299065421</v>
      </c>
    </row>
    <row r="73" spans="1:14" x14ac:dyDescent="0.25">
      <c r="A73" t="s">
        <v>147</v>
      </c>
      <c r="B73" t="s">
        <v>209</v>
      </c>
      <c r="C73" t="s">
        <v>178</v>
      </c>
      <c r="D73">
        <v>84</v>
      </c>
      <c r="E73">
        <v>6.5679912210441174</v>
      </c>
      <c r="F73">
        <v>10.315052238575012</v>
      </c>
      <c r="G73">
        <v>189.15</v>
      </c>
      <c r="K73" t="str">
        <f t="shared" si="21"/>
        <v>Up</v>
      </c>
      <c r="L73" t="str">
        <f t="shared" si="22"/>
        <v>Up</v>
      </c>
      <c r="M73" t="str">
        <f t="shared" si="23"/>
        <v>Up</v>
      </c>
      <c r="N73">
        <v>32.68224299065421</v>
      </c>
    </row>
    <row r="74" spans="1:14" x14ac:dyDescent="0.25">
      <c r="A74" t="s">
        <v>153</v>
      </c>
      <c r="B74" t="s">
        <v>211</v>
      </c>
      <c r="C74" t="s">
        <v>178</v>
      </c>
      <c r="D74">
        <v>1</v>
      </c>
      <c r="E74">
        <v>6.7124247004950011</v>
      </c>
      <c r="F74">
        <v>13.491422662924998</v>
      </c>
      <c r="G74">
        <v>229.17500000000001</v>
      </c>
      <c r="H74">
        <f t="shared" ref="H74:J76" si="25">E75-E74</f>
        <v>0.65800282720336511</v>
      </c>
      <c r="I74">
        <f t="shared" si="25"/>
        <v>6.4540093786694523</v>
      </c>
      <c r="J74">
        <f t="shared" si="25"/>
        <v>108.80277777777775</v>
      </c>
      <c r="K74" t="str">
        <f t="shared" si="21"/>
        <v>Up</v>
      </c>
      <c r="L74" t="str">
        <f t="shared" si="22"/>
        <v>Up</v>
      </c>
      <c r="M74" t="str">
        <f t="shared" si="23"/>
        <v>Up</v>
      </c>
      <c r="N74">
        <v>-46.082422268744665</v>
      </c>
    </row>
    <row r="75" spans="1:14" x14ac:dyDescent="0.25">
      <c r="A75" t="s">
        <v>156</v>
      </c>
      <c r="B75" t="s">
        <v>211</v>
      </c>
      <c r="C75" t="s">
        <v>178</v>
      </c>
      <c r="D75">
        <v>7</v>
      </c>
      <c r="E75">
        <v>7.3704275276983662</v>
      </c>
      <c r="F75">
        <v>19.945432041594451</v>
      </c>
      <c r="G75">
        <v>337.97777777777776</v>
      </c>
      <c r="H75">
        <f t="shared" si="25"/>
        <v>-0.68055847826132165</v>
      </c>
      <c r="I75">
        <f t="shared" si="25"/>
        <v>-7.118809208061128</v>
      </c>
      <c r="J75">
        <f t="shared" si="25"/>
        <v>-84.644444444444417</v>
      </c>
      <c r="K75" t="str">
        <f t="shared" si="21"/>
        <v>Down</v>
      </c>
      <c r="L75" t="str">
        <f t="shared" si="22"/>
        <v>Down</v>
      </c>
      <c r="M75" t="str">
        <f t="shared" si="23"/>
        <v>Down</v>
      </c>
      <c r="N75">
        <v>-46.082422268744665</v>
      </c>
    </row>
    <row r="76" spans="1:14" x14ac:dyDescent="0.25">
      <c r="A76" t="s">
        <v>154</v>
      </c>
      <c r="B76" t="s">
        <v>211</v>
      </c>
      <c r="C76" t="s">
        <v>178</v>
      </c>
      <c r="D76">
        <v>14</v>
      </c>
      <c r="E76">
        <v>6.6898690494370445</v>
      </c>
      <c r="F76">
        <v>12.826622833533323</v>
      </c>
      <c r="G76">
        <v>253.33333333333334</v>
      </c>
      <c r="H76">
        <f t="shared" si="25"/>
        <v>0.43246883767431843</v>
      </c>
      <c r="I76">
        <f t="shared" si="25"/>
        <v>3.6266066482333432</v>
      </c>
      <c r="J76">
        <f t="shared" si="25"/>
        <v>79.499999999999972</v>
      </c>
      <c r="K76" t="str">
        <f t="shared" si="21"/>
        <v>Up</v>
      </c>
      <c r="L76" t="str">
        <f t="shared" si="22"/>
        <v>Up</v>
      </c>
      <c r="M76" t="str">
        <f t="shared" si="23"/>
        <v>Up</v>
      </c>
      <c r="N76">
        <v>-46.082422268744665</v>
      </c>
    </row>
    <row r="77" spans="1:14" x14ac:dyDescent="0.25">
      <c r="A77" t="s">
        <v>155</v>
      </c>
      <c r="B77" t="s">
        <v>211</v>
      </c>
      <c r="C77" t="s">
        <v>178</v>
      </c>
      <c r="D77">
        <v>84</v>
      </c>
      <c r="E77">
        <v>7.122337887111363</v>
      </c>
      <c r="F77">
        <v>16.453229481766666</v>
      </c>
      <c r="G77">
        <v>332.83333333333331</v>
      </c>
      <c r="K77" t="str">
        <f t="shared" si="21"/>
        <v>Up</v>
      </c>
      <c r="L77" t="str">
        <f t="shared" si="22"/>
        <v>Up</v>
      </c>
      <c r="M77" t="str">
        <f t="shared" si="23"/>
        <v>Up</v>
      </c>
      <c r="N77">
        <v>-46.082422268744665</v>
      </c>
    </row>
    <row r="78" spans="1:14" x14ac:dyDescent="0.25">
      <c r="A78" t="s">
        <v>157</v>
      </c>
      <c r="B78" t="s">
        <v>212</v>
      </c>
      <c r="C78" t="s">
        <v>178</v>
      </c>
      <c r="D78">
        <v>1</v>
      </c>
      <c r="E78">
        <v>5.7749779212815433</v>
      </c>
      <c r="F78">
        <v>10.497501622788866</v>
      </c>
      <c r="G78">
        <v>178.48888888888888</v>
      </c>
      <c r="H78">
        <f t="shared" ref="H78:J80" si="26">E79-E78</f>
        <v>-0.8120447301787781</v>
      </c>
      <c r="I78">
        <f t="shared" si="26"/>
        <v>0.53980818324444968</v>
      </c>
      <c r="J78">
        <f t="shared" si="26"/>
        <v>21.01111111111112</v>
      </c>
      <c r="K78" t="str">
        <f t="shared" si="21"/>
        <v>Down</v>
      </c>
      <c r="L78" t="str">
        <f t="shared" si="22"/>
        <v>Up</v>
      </c>
      <c r="M78" t="str">
        <f t="shared" si="23"/>
        <v>Up</v>
      </c>
      <c r="N78">
        <v>30.126671981574983</v>
      </c>
    </row>
    <row r="79" spans="1:14" x14ac:dyDescent="0.25">
      <c r="A79" t="s">
        <v>160</v>
      </c>
      <c r="B79" t="s">
        <v>212</v>
      </c>
      <c r="C79" t="s">
        <v>178</v>
      </c>
      <c r="D79">
        <v>7</v>
      </c>
      <c r="E79">
        <v>4.9629331911027652</v>
      </c>
      <c r="F79">
        <v>11.037309806033315</v>
      </c>
      <c r="G79">
        <v>199.5</v>
      </c>
      <c r="H79">
        <f t="shared" si="26"/>
        <v>-0.29268773782961599</v>
      </c>
      <c r="I79">
        <f t="shared" si="26"/>
        <v>12.145353039094436</v>
      </c>
      <c r="J79">
        <f t="shared" si="26"/>
        <v>141.39999999999998</v>
      </c>
      <c r="K79" t="str">
        <f t="shared" si="21"/>
        <v>Down</v>
      </c>
      <c r="L79" t="str">
        <f t="shared" si="22"/>
        <v>Up</v>
      </c>
      <c r="M79" t="str">
        <f t="shared" si="23"/>
        <v>Up</v>
      </c>
      <c r="N79">
        <v>30.126671981574983</v>
      </c>
    </row>
    <row r="80" spans="1:14" x14ac:dyDescent="0.25">
      <c r="A80" t="s">
        <v>158</v>
      </c>
      <c r="B80" t="s">
        <v>212</v>
      </c>
      <c r="C80" t="s">
        <v>178</v>
      </c>
      <c r="D80">
        <v>14</v>
      </c>
      <c r="E80">
        <v>4.6702454532731492</v>
      </c>
      <c r="F80">
        <v>23.182662845127751</v>
      </c>
      <c r="G80">
        <v>340.9</v>
      </c>
      <c r="H80">
        <f t="shared" si="26"/>
        <v>1.9631770587497934</v>
      </c>
      <c r="I80">
        <f t="shared" si="26"/>
        <v>-8.5756193593722863</v>
      </c>
      <c r="J80">
        <f t="shared" si="26"/>
        <v>-82.599999999999966</v>
      </c>
      <c r="K80" t="str">
        <f t="shared" si="21"/>
        <v>Up</v>
      </c>
      <c r="L80" t="str">
        <f t="shared" si="22"/>
        <v>Down</v>
      </c>
      <c r="M80" t="str">
        <f t="shared" si="23"/>
        <v>Down</v>
      </c>
      <c r="N80">
        <v>30.126671981574983</v>
      </c>
    </row>
    <row r="81" spans="1:14" x14ac:dyDescent="0.25">
      <c r="A81" t="s">
        <v>159</v>
      </c>
      <c r="B81" t="s">
        <v>212</v>
      </c>
      <c r="C81" t="s">
        <v>178</v>
      </c>
      <c r="D81">
        <v>84</v>
      </c>
      <c r="E81">
        <v>6.6334225120229426</v>
      </c>
      <c r="F81">
        <v>14.607043485755465</v>
      </c>
      <c r="G81">
        <v>258.3</v>
      </c>
      <c r="K81" t="str">
        <f t="shared" si="21"/>
        <v>Up</v>
      </c>
      <c r="L81" t="str">
        <f t="shared" si="22"/>
        <v>Up</v>
      </c>
      <c r="M81" t="str">
        <f t="shared" si="23"/>
        <v>Up</v>
      </c>
      <c r="N81">
        <v>30.126671981574983</v>
      </c>
    </row>
    <row r="82" spans="1:14" x14ac:dyDescent="0.25">
      <c r="A82" t="s">
        <v>165</v>
      </c>
      <c r="B82" t="s">
        <v>214</v>
      </c>
      <c r="C82" t="s">
        <v>178</v>
      </c>
      <c r="D82">
        <v>1</v>
      </c>
      <c r="E82">
        <v>6.5568919676739332</v>
      </c>
      <c r="F82">
        <v>12.364897508488889</v>
      </c>
      <c r="G82">
        <v>241.01111111111112</v>
      </c>
      <c r="H82">
        <f t="shared" ref="H82:J84" si="27">E83-E82</f>
        <v>9.8358019093310212E-2</v>
      </c>
      <c r="I82">
        <f t="shared" si="27"/>
        <v>4.1857064603777427</v>
      </c>
      <c r="J82">
        <f t="shared" si="27"/>
        <v>33.188888888888869</v>
      </c>
      <c r="K82" t="str">
        <f t="shared" si="21"/>
        <v>Up</v>
      </c>
      <c r="L82" t="str">
        <f t="shared" si="22"/>
        <v>Up</v>
      </c>
      <c r="M82" t="str">
        <f t="shared" si="23"/>
        <v>Up</v>
      </c>
      <c r="N82">
        <v>-7.7039058012636445</v>
      </c>
    </row>
    <row r="83" spans="1:14" x14ac:dyDescent="0.25">
      <c r="A83" t="s">
        <v>168</v>
      </c>
      <c r="B83" t="s">
        <v>214</v>
      </c>
      <c r="C83" t="s">
        <v>178</v>
      </c>
      <c r="D83">
        <v>7</v>
      </c>
      <c r="E83">
        <v>6.6552499867672434</v>
      </c>
      <c r="F83">
        <v>16.550603968866632</v>
      </c>
      <c r="G83">
        <v>274.2</v>
      </c>
      <c r="H83">
        <f t="shared" si="27"/>
        <v>-0.14106099687443674</v>
      </c>
      <c r="I83">
        <f t="shared" si="27"/>
        <v>0.22609317174448407</v>
      </c>
      <c r="J83">
        <f t="shared" si="27"/>
        <v>-15.055555555555543</v>
      </c>
      <c r="K83" t="str">
        <f t="shared" si="21"/>
        <v>Down</v>
      </c>
      <c r="L83" t="str">
        <f t="shared" si="22"/>
        <v>Up</v>
      </c>
      <c r="M83" t="str">
        <f t="shared" si="23"/>
        <v>Down</v>
      </c>
      <c r="N83">
        <v>-7.7039058012636445</v>
      </c>
    </row>
    <row r="84" spans="1:14" x14ac:dyDescent="0.25">
      <c r="A84" t="s">
        <v>166</v>
      </c>
      <c r="B84" t="s">
        <v>214</v>
      </c>
      <c r="C84" t="s">
        <v>178</v>
      </c>
      <c r="D84">
        <v>14</v>
      </c>
      <c r="E84">
        <v>6.5141889898928067</v>
      </c>
      <c r="F84">
        <v>16.776697140611116</v>
      </c>
      <c r="G84">
        <v>259.14444444444445</v>
      </c>
      <c r="H84">
        <f t="shared" si="27"/>
        <v>0.13479331420896301</v>
      </c>
      <c r="I84">
        <f t="shared" si="27"/>
        <v>0.67328251908886116</v>
      </c>
      <c r="J84">
        <f t="shared" si="27"/>
        <v>32.800000000000011</v>
      </c>
      <c r="K84" t="str">
        <f t="shared" si="21"/>
        <v>Up</v>
      </c>
      <c r="L84" t="str">
        <f t="shared" si="22"/>
        <v>Up</v>
      </c>
      <c r="M84" t="str">
        <f t="shared" si="23"/>
        <v>Up</v>
      </c>
      <c r="N84">
        <v>-7.7039058012636445</v>
      </c>
    </row>
    <row r="85" spans="1:14" x14ac:dyDescent="0.25">
      <c r="A85" t="s">
        <v>167</v>
      </c>
      <c r="B85" t="s">
        <v>214</v>
      </c>
      <c r="C85" t="s">
        <v>178</v>
      </c>
      <c r="D85">
        <v>84</v>
      </c>
      <c r="E85">
        <v>6.6489823041017697</v>
      </c>
      <c r="F85">
        <v>17.449979659699977</v>
      </c>
      <c r="G85">
        <v>291.94444444444446</v>
      </c>
      <c r="K85" t="str">
        <f t="shared" si="21"/>
        <v>Up</v>
      </c>
      <c r="L85" t="str">
        <f t="shared" si="22"/>
        <v>Up</v>
      </c>
      <c r="M85" t="str">
        <f t="shared" si="23"/>
        <v>Up</v>
      </c>
      <c r="N85">
        <v>-7.7039058012636445</v>
      </c>
    </row>
    <row r="86" spans="1:14" x14ac:dyDescent="0.25">
      <c r="A86" t="s">
        <v>1</v>
      </c>
      <c r="B86" t="s">
        <v>171</v>
      </c>
      <c r="C86" t="s">
        <v>172</v>
      </c>
      <c r="D86">
        <v>1</v>
      </c>
      <c r="E86">
        <v>7.2575667451679324</v>
      </c>
      <c r="F86">
        <v>15.098173019499995</v>
      </c>
      <c r="G86">
        <v>324.13333333333333</v>
      </c>
      <c r="H86">
        <f t="shared" ref="H86:J88" si="28">E87-E86</f>
        <v>-1.233124891806483</v>
      </c>
      <c r="I86">
        <f t="shared" si="28"/>
        <v>0.22316505142221921</v>
      </c>
      <c r="J86">
        <f t="shared" si="28"/>
        <v>-57.233333333333348</v>
      </c>
      <c r="K86" t="str">
        <f t="shared" si="21"/>
        <v>Down</v>
      </c>
      <c r="L86" t="str">
        <f t="shared" si="22"/>
        <v>Up</v>
      </c>
      <c r="M86" t="str">
        <f t="shared" si="23"/>
        <v>Down</v>
      </c>
      <c r="N86">
        <v>126.86436841084017</v>
      </c>
    </row>
    <row r="87" spans="1:14" x14ac:dyDescent="0.25">
      <c r="A87" t="s">
        <v>4</v>
      </c>
      <c r="B87" t="s">
        <v>171</v>
      </c>
      <c r="C87" t="s">
        <v>172</v>
      </c>
      <c r="D87">
        <v>7</v>
      </c>
      <c r="E87">
        <v>6.0244418533614494</v>
      </c>
      <c r="F87">
        <v>15.321338070922215</v>
      </c>
      <c r="G87">
        <v>266.89999999999998</v>
      </c>
      <c r="H87">
        <f t="shared" si="28"/>
        <v>-1.9308466620110796</v>
      </c>
      <c r="I87">
        <f t="shared" si="28"/>
        <v>-0.42544880718890887</v>
      </c>
      <c r="J87">
        <f t="shared" si="28"/>
        <v>-1.3333333333333144</v>
      </c>
      <c r="K87" t="str">
        <f t="shared" si="21"/>
        <v>Down</v>
      </c>
      <c r="L87" t="str">
        <f t="shared" si="22"/>
        <v>Down</v>
      </c>
      <c r="M87" t="str">
        <f t="shared" si="23"/>
        <v>Down</v>
      </c>
      <c r="N87">
        <v>126.86436841084017</v>
      </c>
    </row>
    <row r="88" spans="1:14" x14ac:dyDescent="0.25">
      <c r="A88" t="s">
        <v>2</v>
      </c>
      <c r="B88" t="s">
        <v>171</v>
      </c>
      <c r="C88" t="s">
        <v>172</v>
      </c>
      <c r="D88">
        <v>14</v>
      </c>
      <c r="E88">
        <v>4.0935951913503699</v>
      </c>
      <c r="F88">
        <v>14.895889263733306</v>
      </c>
      <c r="G88">
        <v>265.56666666666666</v>
      </c>
      <c r="H88">
        <f t="shared" si="28"/>
        <v>2.4022901087612567</v>
      </c>
      <c r="I88">
        <f t="shared" si="28"/>
        <v>-3.1030887933888724</v>
      </c>
      <c r="J88">
        <f t="shared" si="28"/>
        <v>-50.888888888888886</v>
      </c>
      <c r="K88" t="str">
        <f t="shared" si="21"/>
        <v>Up</v>
      </c>
      <c r="L88" t="str">
        <f t="shared" si="22"/>
        <v>Down</v>
      </c>
      <c r="M88" t="str">
        <f t="shared" si="23"/>
        <v>Down</v>
      </c>
      <c r="N88">
        <v>126.86436841084017</v>
      </c>
    </row>
    <row r="89" spans="1:14" x14ac:dyDescent="0.25">
      <c r="A89" t="s">
        <v>3</v>
      </c>
      <c r="B89" t="s">
        <v>171</v>
      </c>
      <c r="C89" t="s">
        <v>172</v>
      </c>
      <c r="D89">
        <v>84</v>
      </c>
      <c r="E89">
        <v>6.4958853001116266</v>
      </c>
      <c r="F89">
        <v>11.792800470344433</v>
      </c>
      <c r="G89">
        <v>214.67777777777778</v>
      </c>
      <c r="K89" t="str">
        <f t="shared" si="21"/>
        <v>Up</v>
      </c>
      <c r="L89" t="str">
        <f t="shared" si="22"/>
        <v>Up</v>
      </c>
      <c r="M89" t="str">
        <f t="shared" si="23"/>
        <v>Up</v>
      </c>
      <c r="N89">
        <v>126.86436841084017</v>
      </c>
    </row>
    <row r="90" spans="1:14" x14ac:dyDescent="0.25">
      <c r="A90" t="s">
        <v>5</v>
      </c>
      <c r="B90" t="s">
        <v>173</v>
      </c>
      <c r="C90" t="s">
        <v>172</v>
      </c>
      <c r="D90">
        <v>1</v>
      </c>
      <c r="E90">
        <v>3.801838380806152</v>
      </c>
      <c r="F90">
        <v>14.136311372044437</v>
      </c>
      <c r="G90">
        <v>289.54444444444442</v>
      </c>
      <c r="H90">
        <f t="shared" ref="H90:J92" si="29">E91-E90</f>
        <v>-1.4534621194487793</v>
      </c>
      <c r="I90">
        <f t="shared" si="29"/>
        <v>-3.4933900390555799</v>
      </c>
      <c r="J90">
        <f t="shared" si="29"/>
        <v>-139.77777777777774</v>
      </c>
      <c r="K90" t="str">
        <f t="shared" si="21"/>
        <v>Down</v>
      </c>
      <c r="L90" t="str">
        <f t="shared" si="22"/>
        <v>Down</v>
      </c>
      <c r="M90" t="str">
        <f t="shared" si="23"/>
        <v>Down</v>
      </c>
      <c r="N90">
        <v>99.562654497052662</v>
      </c>
    </row>
    <row r="91" spans="1:14" x14ac:dyDescent="0.25">
      <c r="A91" t="s">
        <v>8</v>
      </c>
      <c r="B91" t="s">
        <v>173</v>
      </c>
      <c r="C91" t="s">
        <v>172</v>
      </c>
      <c r="D91">
        <v>7</v>
      </c>
      <c r="E91">
        <v>2.3483762613573727</v>
      </c>
      <c r="F91">
        <v>10.642921332988857</v>
      </c>
      <c r="G91">
        <v>149.76666666666668</v>
      </c>
      <c r="H91">
        <f t="shared" si="29"/>
        <v>2.6727135247740286E-2</v>
      </c>
      <c r="I91">
        <f t="shared" si="29"/>
        <v>0.95590595706670634</v>
      </c>
      <c r="J91">
        <f t="shared" si="29"/>
        <v>50.822222222222223</v>
      </c>
      <c r="K91" t="str">
        <f t="shared" si="21"/>
        <v>Up</v>
      </c>
      <c r="L91" t="str">
        <f t="shared" si="22"/>
        <v>Up</v>
      </c>
      <c r="M91" t="str">
        <f t="shared" si="23"/>
        <v>Up</v>
      </c>
      <c r="N91">
        <v>99.562654497052662</v>
      </c>
    </row>
    <row r="92" spans="1:14" x14ac:dyDescent="0.25">
      <c r="A92" t="s">
        <v>6</v>
      </c>
      <c r="B92" t="s">
        <v>173</v>
      </c>
      <c r="C92" t="s">
        <v>172</v>
      </c>
      <c r="D92">
        <v>14</v>
      </c>
      <c r="E92">
        <v>2.3751033966051129</v>
      </c>
      <c r="F92">
        <v>11.598827290055564</v>
      </c>
      <c r="G92">
        <v>200.5888888888889</v>
      </c>
      <c r="H92">
        <f t="shared" si="29"/>
        <v>0.23526562203246559</v>
      </c>
      <c r="I92">
        <f t="shared" si="29"/>
        <v>0.97998420279997944</v>
      </c>
      <c r="J92">
        <f t="shared" si="29"/>
        <v>48.877777777777766</v>
      </c>
      <c r="K92" t="str">
        <f t="shared" si="21"/>
        <v>Up</v>
      </c>
      <c r="L92" t="str">
        <f t="shared" si="22"/>
        <v>Up</v>
      </c>
      <c r="M92" t="str">
        <f t="shared" si="23"/>
        <v>Up</v>
      </c>
      <c r="N92">
        <v>99.562654497052662</v>
      </c>
    </row>
    <row r="93" spans="1:14" x14ac:dyDescent="0.25">
      <c r="A93" t="s">
        <v>7</v>
      </c>
      <c r="B93" t="s">
        <v>173</v>
      </c>
      <c r="C93" t="s">
        <v>172</v>
      </c>
      <c r="D93">
        <v>84</v>
      </c>
      <c r="E93">
        <v>2.6103690186375785</v>
      </c>
      <c r="F93">
        <v>12.578811492855543</v>
      </c>
      <c r="G93">
        <v>249.46666666666667</v>
      </c>
      <c r="K93" t="str">
        <f t="shared" si="21"/>
        <v>Up</v>
      </c>
      <c r="L93" t="str">
        <f t="shared" si="22"/>
        <v>Up</v>
      </c>
      <c r="M93" t="str">
        <f t="shared" si="23"/>
        <v>Up</v>
      </c>
      <c r="N93">
        <v>99.562654497052662</v>
      </c>
    </row>
    <row r="94" spans="1:14" x14ac:dyDescent="0.25">
      <c r="A94" t="s">
        <v>9</v>
      </c>
      <c r="B94" t="s">
        <v>174</v>
      </c>
      <c r="C94" t="s">
        <v>172</v>
      </c>
      <c r="D94">
        <v>1</v>
      </c>
      <c r="E94">
        <v>1.7679130744877034</v>
      </c>
      <c r="F94">
        <v>10.713494508422222</v>
      </c>
      <c r="G94">
        <v>172.22222222222223</v>
      </c>
      <c r="H94">
        <f t="shared" ref="H94:J96" si="30">E95-E94</f>
        <v>-0.57255582730513388</v>
      </c>
      <c r="I94">
        <f t="shared" si="30"/>
        <v>8.8240636957333187</v>
      </c>
      <c r="J94">
        <f t="shared" si="30"/>
        <v>-36.411111111111126</v>
      </c>
      <c r="K94" t="str">
        <f t="shared" si="21"/>
        <v>Down</v>
      </c>
      <c r="L94" t="str">
        <f t="shared" si="22"/>
        <v>Up</v>
      </c>
      <c r="M94" t="str">
        <f t="shared" si="23"/>
        <v>Down</v>
      </c>
      <c r="N94">
        <v>262.90631891840059</v>
      </c>
    </row>
    <row r="95" spans="1:14" x14ac:dyDescent="0.25">
      <c r="A95" t="s">
        <v>12</v>
      </c>
      <c r="B95" t="s">
        <v>174</v>
      </c>
      <c r="C95" t="s">
        <v>172</v>
      </c>
      <c r="D95">
        <v>7</v>
      </c>
      <c r="E95">
        <v>1.1953572471825695</v>
      </c>
      <c r="F95">
        <v>19.537558204155541</v>
      </c>
      <c r="G95">
        <v>135.8111111111111</v>
      </c>
      <c r="H95">
        <f t="shared" si="30"/>
        <v>0.18682680875169999</v>
      </c>
      <c r="I95">
        <f t="shared" si="30"/>
        <v>-7.699803454733317</v>
      </c>
      <c r="J95">
        <f t="shared" si="30"/>
        <v>38.833333333333343</v>
      </c>
      <c r="K95" t="str">
        <f t="shared" si="21"/>
        <v>Up</v>
      </c>
      <c r="L95" t="str">
        <f t="shared" si="22"/>
        <v>Down</v>
      </c>
      <c r="M95" t="str">
        <f t="shared" si="23"/>
        <v>Up</v>
      </c>
      <c r="N95">
        <v>262.90631891840059</v>
      </c>
    </row>
    <row r="96" spans="1:14" x14ac:dyDescent="0.25">
      <c r="A96" t="s">
        <v>10</v>
      </c>
      <c r="B96" t="s">
        <v>174</v>
      </c>
      <c r="C96" t="s">
        <v>172</v>
      </c>
      <c r="D96">
        <v>14</v>
      </c>
      <c r="E96">
        <v>1.3821840559342695</v>
      </c>
      <c r="F96">
        <v>11.837754749422224</v>
      </c>
      <c r="G96">
        <v>174.64444444444445</v>
      </c>
      <c r="H96">
        <f t="shared" si="30"/>
        <v>-0.26717978477539561</v>
      </c>
      <c r="I96">
        <f t="shared" si="30"/>
        <v>-1.8135260357222567</v>
      </c>
      <c r="J96">
        <f t="shared" si="30"/>
        <v>-33.055555555555543</v>
      </c>
      <c r="K96" t="str">
        <f t="shared" si="21"/>
        <v>Down</v>
      </c>
      <c r="L96" t="str">
        <f t="shared" si="22"/>
        <v>Down</v>
      </c>
      <c r="M96" t="str">
        <f t="shared" si="23"/>
        <v>Down</v>
      </c>
      <c r="N96">
        <v>262.90631891840059</v>
      </c>
    </row>
    <row r="97" spans="1:14" x14ac:dyDescent="0.25">
      <c r="A97" t="s">
        <v>11</v>
      </c>
      <c r="B97" t="s">
        <v>174</v>
      </c>
      <c r="C97" t="s">
        <v>172</v>
      </c>
      <c r="D97">
        <v>84</v>
      </c>
      <c r="E97">
        <v>1.1150042711588739</v>
      </c>
      <c r="F97">
        <v>10.024228713699967</v>
      </c>
      <c r="G97">
        <v>141.5888888888889</v>
      </c>
      <c r="K97" t="str">
        <f t="shared" si="21"/>
        <v>Up</v>
      </c>
      <c r="L97" t="str">
        <f t="shared" si="22"/>
        <v>Up</v>
      </c>
      <c r="M97" t="str">
        <f t="shared" si="23"/>
        <v>Up</v>
      </c>
      <c r="N97">
        <v>262.90631891840059</v>
      </c>
    </row>
    <row r="98" spans="1:14" x14ac:dyDescent="0.25">
      <c r="A98" t="s">
        <v>13</v>
      </c>
      <c r="B98" t="s">
        <v>175</v>
      </c>
      <c r="C98" t="s">
        <v>172</v>
      </c>
      <c r="D98">
        <v>1</v>
      </c>
      <c r="E98">
        <v>7.0692735605583117</v>
      </c>
      <c r="F98">
        <v>16.163508095511098</v>
      </c>
      <c r="G98">
        <v>333.74444444444447</v>
      </c>
      <c r="H98">
        <f t="shared" ref="H98:J100" si="31">E99-E98</f>
        <v>-2.5895879506878217E-2</v>
      </c>
      <c r="I98">
        <f t="shared" si="31"/>
        <v>-2.2403950043110807</v>
      </c>
      <c r="J98">
        <f t="shared" si="31"/>
        <v>-61.877777777777794</v>
      </c>
      <c r="K98" t="str">
        <f t="shared" si="21"/>
        <v>Down</v>
      </c>
      <c r="L98" t="str">
        <f t="shared" si="22"/>
        <v>Down</v>
      </c>
      <c r="M98" t="str">
        <f t="shared" si="23"/>
        <v>Down</v>
      </c>
      <c r="N98">
        <v>114.42127865900117</v>
      </c>
    </row>
    <row r="99" spans="1:14" x14ac:dyDescent="0.25">
      <c r="A99" t="s">
        <v>16</v>
      </c>
      <c r="B99" t="s">
        <v>175</v>
      </c>
      <c r="C99" t="s">
        <v>172</v>
      </c>
      <c r="D99">
        <v>7</v>
      </c>
      <c r="E99">
        <v>7.0433776810514335</v>
      </c>
      <c r="F99">
        <v>13.923113091200017</v>
      </c>
      <c r="G99">
        <v>271.86666666666667</v>
      </c>
      <c r="H99">
        <f t="shared" si="31"/>
        <v>-1.0653238652611456</v>
      </c>
      <c r="I99">
        <f t="shared" si="31"/>
        <v>-0.20712087930003698</v>
      </c>
      <c r="J99">
        <f t="shared" si="31"/>
        <v>-53.855555555555554</v>
      </c>
      <c r="K99" t="str">
        <f t="shared" si="21"/>
        <v>Down</v>
      </c>
      <c r="L99" t="str">
        <f t="shared" si="22"/>
        <v>Down</v>
      </c>
      <c r="M99" t="str">
        <f t="shared" si="23"/>
        <v>Down</v>
      </c>
      <c r="N99">
        <v>114.42127865900117</v>
      </c>
    </row>
    <row r="100" spans="1:14" x14ac:dyDescent="0.25">
      <c r="A100" t="s">
        <v>14</v>
      </c>
      <c r="B100" t="s">
        <v>175</v>
      </c>
      <c r="C100" t="s">
        <v>172</v>
      </c>
      <c r="D100">
        <v>14</v>
      </c>
      <c r="E100">
        <v>5.9780538157902878</v>
      </c>
      <c r="F100">
        <v>13.71599221189998</v>
      </c>
      <c r="G100">
        <v>218.01111111111112</v>
      </c>
      <c r="H100">
        <f t="shared" si="31"/>
        <v>-0.4518739271901735</v>
      </c>
      <c r="I100">
        <f t="shared" si="31"/>
        <v>-2.0531950076111016</v>
      </c>
      <c r="J100">
        <f t="shared" si="31"/>
        <v>-27.144444444444446</v>
      </c>
      <c r="K100" t="str">
        <f t="shared" si="21"/>
        <v>Down</v>
      </c>
      <c r="L100" t="str">
        <f t="shared" si="22"/>
        <v>Down</v>
      </c>
      <c r="M100" t="str">
        <f t="shared" si="23"/>
        <v>Down</v>
      </c>
      <c r="N100">
        <v>114.42127865900117</v>
      </c>
    </row>
    <row r="101" spans="1:14" x14ac:dyDescent="0.25">
      <c r="A101" t="s">
        <v>15</v>
      </c>
      <c r="B101" t="s">
        <v>175</v>
      </c>
      <c r="C101" t="s">
        <v>172</v>
      </c>
      <c r="D101">
        <v>84</v>
      </c>
      <c r="E101">
        <v>5.5261798886001143</v>
      </c>
      <c r="F101">
        <v>11.662797204288879</v>
      </c>
      <c r="G101">
        <v>190.86666666666667</v>
      </c>
      <c r="K101" t="str">
        <f t="shared" si="21"/>
        <v>Up</v>
      </c>
      <c r="L101" t="str">
        <f t="shared" si="22"/>
        <v>Up</v>
      </c>
      <c r="M101" t="str">
        <f t="shared" si="23"/>
        <v>Up</v>
      </c>
      <c r="N101">
        <v>114.42127865900117</v>
      </c>
    </row>
    <row r="102" spans="1:14" x14ac:dyDescent="0.25">
      <c r="A102" t="s">
        <v>17</v>
      </c>
      <c r="B102" t="s">
        <v>176</v>
      </c>
      <c r="C102" t="s">
        <v>172</v>
      </c>
      <c r="D102">
        <v>1</v>
      </c>
      <c r="E102">
        <v>4.8640421765441975</v>
      </c>
      <c r="F102">
        <v>11.44882092387777</v>
      </c>
      <c r="G102">
        <v>200.11111111111111</v>
      </c>
      <c r="H102">
        <f t="shared" ref="H102:J104" si="32">E103-E102</f>
        <v>0.89743291758908761</v>
      </c>
      <c r="I102">
        <f t="shared" si="32"/>
        <v>-2.0145654895555563</v>
      </c>
      <c r="J102">
        <f t="shared" si="32"/>
        <v>-28.75555555555556</v>
      </c>
      <c r="K102" t="str">
        <f t="shared" si="21"/>
        <v>Up</v>
      </c>
      <c r="L102" t="str">
        <f t="shared" si="22"/>
        <v>Down</v>
      </c>
      <c r="M102" t="str">
        <f t="shared" si="23"/>
        <v>Down</v>
      </c>
      <c r="N102">
        <v>63.091755319148945</v>
      </c>
    </row>
    <row r="103" spans="1:14" x14ac:dyDescent="0.25">
      <c r="A103" t="s">
        <v>20</v>
      </c>
      <c r="B103" t="s">
        <v>176</v>
      </c>
      <c r="C103" t="s">
        <v>172</v>
      </c>
      <c r="D103">
        <v>7</v>
      </c>
      <c r="E103">
        <v>5.7614750941332851</v>
      </c>
      <c r="F103">
        <v>9.434255434322214</v>
      </c>
      <c r="G103">
        <v>171.35555555555555</v>
      </c>
      <c r="H103">
        <f t="shared" si="32"/>
        <v>-0.25967653210731001</v>
      </c>
      <c r="I103">
        <f t="shared" si="32"/>
        <v>3.9654028644666202</v>
      </c>
      <c r="J103">
        <f t="shared" si="32"/>
        <v>70.51111111111112</v>
      </c>
      <c r="K103" t="str">
        <f t="shared" si="21"/>
        <v>Down</v>
      </c>
      <c r="L103" t="str">
        <f t="shared" si="22"/>
        <v>Up</v>
      </c>
      <c r="M103" t="str">
        <f t="shared" si="23"/>
        <v>Up</v>
      </c>
      <c r="N103">
        <v>63.091755319148945</v>
      </c>
    </row>
    <row r="104" spans="1:14" x14ac:dyDescent="0.25">
      <c r="A104" t="s">
        <v>18</v>
      </c>
      <c r="B104" t="s">
        <v>176</v>
      </c>
      <c r="C104" t="s">
        <v>172</v>
      </c>
      <c r="D104">
        <v>14</v>
      </c>
      <c r="E104">
        <v>5.5017985620259751</v>
      </c>
      <c r="F104">
        <v>13.399658298788834</v>
      </c>
      <c r="G104">
        <v>241.86666666666667</v>
      </c>
      <c r="H104">
        <f t="shared" si="32"/>
        <v>-0.39379499554466868</v>
      </c>
      <c r="I104">
        <f t="shared" si="32"/>
        <v>-4.2920095564443752</v>
      </c>
      <c r="J104">
        <f t="shared" si="32"/>
        <v>-73.533333333333331</v>
      </c>
      <c r="K104" t="str">
        <f t="shared" si="21"/>
        <v>Down</v>
      </c>
      <c r="L104" t="str">
        <f t="shared" si="22"/>
        <v>Down</v>
      </c>
      <c r="M104" t="str">
        <f t="shared" si="23"/>
        <v>Down</v>
      </c>
      <c r="N104">
        <v>63.091755319148945</v>
      </c>
    </row>
    <row r="105" spans="1:14" x14ac:dyDescent="0.25">
      <c r="A105" t="s">
        <v>19</v>
      </c>
      <c r="B105" t="s">
        <v>176</v>
      </c>
      <c r="C105" t="s">
        <v>172</v>
      </c>
      <c r="D105">
        <v>84</v>
      </c>
      <c r="E105">
        <v>5.1080035664813064</v>
      </c>
      <c r="F105">
        <v>9.107648742344459</v>
      </c>
      <c r="G105">
        <v>168.33333333333334</v>
      </c>
      <c r="K105" t="str">
        <f t="shared" si="21"/>
        <v>Up</v>
      </c>
      <c r="L105" t="str">
        <f t="shared" si="22"/>
        <v>Up</v>
      </c>
      <c r="M105" t="str">
        <f t="shared" si="23"/>
        <v>Up</v>
      </c>
      <c r="N105">
        <v>63.091755319148945</v>
      </c>
    </row>
    <row r="106" spans="1:14" x14ac:dyDescent="0.25">
      <c r="A106" t="s">
        <v>25</v>
      </c>
      <c r="B106" t="s">
        <v>179</v>
      </c>
      <c r="C106" t="s">
        <v>172</v>
      </c>
      <c r="D106">
        <v>1</v>
      </c>
      <c r="E106">
        <v>7.1457588167528732</v>
      </c>
      <c r="F106">
        <v>18.3626514712</v>
      </c>
      <c r="G106">
        <v>329.2</v>
      </c>
      <c r="H106">
        <f t="shared" ref="H106:J108" si="33">E107-E106</f>
        <v>-1.2050411502188112</v>
      </c>
      <c r="I106">
        <f t="shared" si="33"/>
        <v>-2.6402029338777879</v>
      </c>
      <c r="J106">
        <f t="shared" si="33"/>
        <v>12.822222222222251</v>
      </c>
      <c r="K106" t="str">
        <f t="shared" si="21"/>
        <v>Down</v>
      </c>
      <c r="L106" t="str">
        <f t="shared" si="22"/>
        <v>Down</v>
      </c>
      <c r="M106" t="str">
        <f t="shared" si="23"/>
        <v>Up</v>
      </c>
      <c r="N106">
        <v>28.670067501417019</v>
      </c>
    </row>
    <row r="107" spans="1:14" x14ac:dyDescent="0.25">
      <c r="A107" t="s">
        <v>28</v>
      </c>
      <c r="B107" t="s">
        <v>179</v>
      </c>
      <c r="C107" t="s">
        <v>172</v>
      </c>
      <c r="D107">
        <v>7</v>
      </c>
      <c r="E107">
        <v>5.940717666534062</v>
      </c>
      <c r="F107">
        <v>15.722448537322212</v>
      </c>
      <c r="G107">
        <v>342.02222222222224</v>
      </c>
      <c r="H107">
        <f t="shared" si="33"/>
        <v>0.35203941514804882</v>
      </c>
      <c r="I107">
        <f t="shared" si="33"/>
        <v>-5.9337570889333211</v>
      </c>
      <c r="J107">
        <f t="shared" si="33"/>
        <v>-170.14444444444447</v>
      </c>
      <c r="K107" t="str">
        <f t="shared" si="21"/>
        <v>Up</v>
      </c>
      <c r="L107" t="str">
        <f t="shared" si="22"/>
        <v>Down</v>
      </c>
      <c r="M107" t="str">
        <f t="shared" si="23"/>
        <v>Down</v>
      </c>
      <c r="N107">
        <v>28.670067501417019</v>
      </c>
    </row>
    <row r="108" spans="1:14" x14ac:dyDescent="0.25">
      <c r="A108" t="s">
        <v>26</v>
      </c>
      <c r="B108" t="s">
        <v>179</v>
      </c>
      <c r="C108" t="s">
        <v>172</v>
      </c>
      <c r="D108">
        <v>14</v>
      </c>
      <c r="E108">
        <v>6.2927570816821108</v>
      </c>
      <c r="F108">
        <v>9.7886914483888905</v>
      </c>
      <c r="G108">
        <v>171.87777777777777</v>
      </c>
      <c r="H108">
        <f t="shared" si="33"/>
        <v>-0.11841283122947921</v>
      </c>
      <c r="I108">
        <f t="shared" si="33"/>
        <v>0.611957330266657</v>
      </c>
      <c r="J108">
        <f t="shared" si="33"/>
        <v>15.311111111111131</v>
      </c>
      <c r="K108" t="str">
        <f t="shared" si="21"/>
        <v>Down</v>
      </c>
      <c r="L108" t="str">
        <f t="shared" si="22"/>
        <v>Up</v>
      </c>
      <c r="M108" t="str">
        <f t="shared" si="23"/>
        <v>Up</v>
      </c>
      <c r="N108">
        <v>28.670067501417019</v>
      </c>
    </row>
    <row r="109" spans="1:14" x14ac:dyDescent="0.25">
      <c r="A109" t="s">
        <v>27</v>
      </c>
      <c r="B109" t="s">
        <v>179</v>
      </c>
      <c r="C109" t="s">
        <v>172</v>
      </c>
      <c r="D109">
        <v>84</v>
      </c>
      <c r="E109">
        <v>6.1743442504526316</v>
      </c>
      <c r="F109">
        <v>10.400648778655547</v>
      </c>
      <c r="G109">
        <v>187.1888888888889</v>
      </c>
      <c r="K109" t="str">
        <f t="shared" si="21"/>
        <v>Up</v>
      </c>
      <c r="L109" t="str">
        <f t="shared" si="22"/>
        <v>Up</v>
      </c>
      <c r="M109" t="str">
        <f t="shared" si="23"/>
        <v>Up</v>
      </c>
      <c r="N109">
        <v>28.670067501417019</v>
      </c>
    </row>
    <row r="110" spans="1:14" x14ac:dyDescent="0.25">
      <c r="A110" t="s">
        <v>41</v>
      </c>
      <c r="B110" t="s">
        <v>183</v>
      </c>
      <c r="C110" t="s">
        <v>172</v>
      </c>
      <c r="D110">
        <v>1</v>
      </c>
      <c r="E110">
        <v>4.9493673763362498</v>
      </c>
      <c r="F110">
        <v>11.208768484444452</v>
      </c>
      <c r="G110">
        <v>192.66666666666666</v>
      </c>
      <c r="H110">
        <f t="shared" ref="H110:J112" si="34">E111-E110</f>
        <v>1.8325796916982755</v>
      </c>
      <c r="I110">
        <f t="shared" si="34"/>
        <v>-0.30113661107302825</v>
      </c>
      <c r="J110">
        <f t="shared" si="34"/>
        <v>13.004761904761921</v>
      </c>
      <c r="K110" t="str">
        <f t="shared" si="21"/>
        <v>Up</v>
      </c>
      <c r="L110" t="str">
        <f t="shared" si="22"/>
        <v>Down</v>
      </c>
      <c r="M110" t="str">
        <f t="shared" si="23"/>
        <v>Up</v>
      </c>
      <c r="N110">
        <v>79.941802626343019</v>
      </c>
    </row>
    <row r="111" spans="1:14" x14ac:dyDescent="0.25">
      <c r="A111" t="s">
        <v>44</v>
      </c>
      <c r="B111" t="s">
        <v>183</v>
      </c>
      <c r="C111" t="s">
        <v>172</v>
      </c>
      <c r="D111">
        <v>7</v>
      </c>
      <c r="E111">
        <v>6.7819470680345253</v>
      </c>
      <c r="F111">
        <v>10.907631873371423</v>
      </c>
      <c r="G111">
        <v>205.67142857142858</v>
      </c>
      <c r="H111">
        <f t="shared" si="34"/>
        <v>-0.25846665049395767</v>
      </c>
      <c r="I111">
        <f t="shared" si="34"/>
        <v>2.0796057328785551</v>
      </c>
      <c r="J111">
        <f t="shared" si="34"/>
        <v>-2.2214285714285893</v>
      </c>
      <c r="K111" t="str">
        <f t="shared" si="21"/>
        <v>Down</v>
      </c>
      <c r="L111" t="str">
        <f t="shared" si="22"/>
        <v>Up</v>
      </c>
      <c r="M111" t="str">
        <f t="shared" si="23"/>
        <v>Down</v>
      </c>
      <c r="N111">
        <v>79.941802626343019</v>
      </c>
    </row>
    <row r="112" spans="1:14" x14ac:dyDescent="0.25">
      <c r="A112" t="s">
        <v>42</v>
      </c>
      <c r="B112" t="s">
        <v>183</v>
      </c>
      <c r="C112" t="s">
        <v>172</v>
      </c>
      <c r="D112">
        <v>14</v>
      </c>
      <c r="E112">
        <v>6.5234804175405676</v>
      </c>
      <c r="F112">
        <v>12.987237606249979</v>
      </c>
      <c r="G112">
        <v>203.45</v>
      </c>
      <c r="H112">
        <f t="shared" si="34"/>
        <v>-0.56644522322515023</v>
      </c>
      <c r="I112">
        <f t="shared" si="34"/>
        <v>-2.3710942647642597</v>
      </c>
      <c r="J112">
        <f t="shared" si="34"/>
        <v>-51.607142857142833</v>
      </c>
      <c r="K112" t="str">
        <f t="shared" si="21"/>
        <v>Down</v>
      </c>
      <c r="L112" t="str">
        <f t="shared" si="22"/>
        <v>Down</v>
      </c>
      <c r="M112" t="str">
        <f t="shared" si="23"/>
        <v>Down</v>
      </c>
      <c r="N112">
        <v>79.941802626343019</v>
      </c>
    </row>
    <row r="113" spans="1:14" x14ac:dyDescent="0.25">
      <c r="A113" t="s">
        <v>43</v>
      </c>
      <c r="B113" t="s">
        <v>183</v>
      </c>
      <c r="C113" t="s">
        <v>172</v>
      </c>
      <c r="D113">
        <v>84</v>
      </c>
      <c r="E113">
        <v>5.9570351943154174</v>
      </c>
      <c r="F113">
        <v>10.616143341485719</v>
      </c>
      <c r="G113">
        <v>151.84285714285716</v>
      </c>
      <c r="K113" t="str">
        <f t="shared" si="21"/>
        <v>Up</v>
      </c>
      <c r="L113" t="str">
        <f t="shared" si="22"/>
        <v>Up</v>
      </c>
      <c r="M113" t="str">
        <f t="shared" si="23"/>
        <v>Up</v>
      </c>
      <c r="N113">
        <v>79.941802626343019</v>
      </c>
    </row>
    <row r="114" spans="1:14" x14ac:dyDescent="0.25">
      <c r="A114" t="s">
        <v>45</v>
      </c>
      <c r="B114" t="s">
        <v>184</v>
      </c>
      <c r="C114" t="s">
        <v>172</v>
      </c>
      <c r="D114">
        <v>1</v>
      </c>
      <c r="E114">
        <v>6.5472493706626524</v>
      </c>
      <c r="F114">
        <v>10.753171500974926</v>
      </c>
      <c r="G114">
        <v>217.6875</v>
      </c>
      <c r="H114">
        <f t="shared" ref="H114:J116" si="35">E115-E114</f>
        <v>-0.54897329256388616</v>
      </c>
      <c r="I114">
        <f t="shared" si="35"/>
        <v>-1.1281594176999103</v>
      </c>
      <c r="J114">
        <f t="shared" si="35"/>
        <v>-42.574999999999989</v>
      </c>
      <c r="K114" t="str">
        <f t="shared" si="21"/>
        <v>Down</v>
      </c>
      <c r="L114" t="str">
        <f t="shared" si="22"/>
        <v>Down</v>
      </c>
      <c r="M114" t="str">
        <f t="shared" si="23"/>
        <v>Down</v>
      </c>
      <c r="N114">
        <v>3.8945586014370175</v>
      </c>
    </row>
    <row r="115" spans="1:14" x14ac:dyDescent="0.25">
      <c r="A115" t="s">
        <v>48</v>
      </c>
      <c r="B115" t="s">
        <v>184</v>
      </c>
      <c r="C115" t="s">
        <v>172</v>
      </c>
      <c r="D115">
        <v>7</v>
      </c>
      <c r="E115">
        <v>5.9982760780987663</v>
      </c>
      <c r="F115">
        <v>9.6250120832750152</v>
      </c>
      <c r="G115">
        <v>175.11250000000001</v>
      </c>
      <c r="H115">
        <f t="shared" si="35"/>
        <v>9.6758662811003759E-2</v>
      </c>
      <c r="I115">
        <f t="shared" si="35"/>
        <v>-0.15499188420358045</v>
      </c>
      <c r="J115">
        <f t="shared" si="35"/>
        <v>-11.341071428571439</v>
      </c>
      <c r="K115" t="str">
        <f t="shared" si="21"/>
        <v>Up</v>
      </c>
      <c r="L115" t="str">
        <f t="shared" si="22"/>
        <v>Down</v>
      </c>
      <c r="M115" t="str">
        <f t="shared" si="23"/>
        <v>Down</v>
      </c>
      <c r="N115">
        <v>3.8945586014370175</v>
      </c>
    </row>
    <row r="116" spans="1:14" x14ac:dyDescent="0.25">
      <c r="A116" t="s">
        <v>46</v>
      </c>
      <c r="B116" t="s">
        <v>184</v>
      </c>
      <c r="C116" t="s">
        <v>172</v>
      </c>
      <c r="D116">
        <v>14</v>
      </c>
      <c r="E116">
        <v>6.09503474090977</v>
      </c>
      <c r="F116">
        <v>9.4700201990714348</v>
      </c>
      <c r="G116">
        <v>163.77142857142857</v>
      </c>
      <c r="H116">
        <f t="shared" si="35"/>
        <v>7.9177754189239558E-2</v>
      </c>
      <c r="I116">
        <f t="shared" si="35"/>
        <v>-0.14750917554919241</v>
      </c>
      <c r="J116">
        <f t="shared" si="35"/>
        <v>8.6952380952380963</v>
      </c>
      <c r="K116" t="str">
        <f t="shared" si="21"/>
        <v>Up</v>
      </c>
      <c r="L116" t="str">
        <f t="shared" si="22"/>
        <v>Down</v>
      </c>
      <c r="M116" t="str">
        <f t="shared" si="23"/>
        <v>Up</v>
      </c>
      <c r="N116">
        <v>3.8945586014370175</v>
      </c>
    </row>
    <row r="117" spans="1:14" x14ac:dyDescent="0.25">
      <c r="A117" t="s">
        <v>47</v>
      </c>
      <c r="B117" t="s">
        <v>184</v>
      </c>
      <c r="C117" t="s">
        <v>172</v>
      </c>
      <c r="D117">
        <v>84</v>
      </c>
      <c r="E117">
        <v>6.1742124950990096</v>
      </c>
      <c r="F117">
        <v>9.3225110235222424</v>
      </c>
      <c r="G117">
        <v>172.46666666666667</v>
      </c>
      <c r="K117" t="str">
        <f t="shared" si="21"/>
        <v>Up</v>
      </c>
      <c r="L117" t="str">
        <f t="shared" si="22"/>
        <v>Up</v>
      </c>
      <c r="M117" t="str">
        <f t="shared" si="23"/>
        <v>Up</v>
      </c>
      <c r="N117">
        <v>3.8945586014370175</v>
      </c>
    </row>
    <row r="118" spans="1:14" x14ac:dyDescent="0.25">
      <c r="A118" t="s">
        <v>57</v>
      </c>
      <c r="B118" t="s">
        <v>187</v>
      </c>
      <c r="C118" t="s">
        <v>172</v>
      </c>
      <c r="D118">
        <v>1</v>
      </c>
      <c r="E118">
        <v>4.9277352721589844</v>
      </c>
      <c r="F118">
        <v>12.326466877577756</v>
      </c>
      <c r="G118">
        <v>192.93333333333334</v>
      </c>
      <c r="H118">
        <f t="shared" ref="H118:J120" si="36">E119-E118</f>
        <v>1.752454095012788</v>
      </c>
      <c r="I118">
        <f t="shared" si="36"/>
        <v>0.14549507938475692</v>
      </c>
      <c r="J118">
        <f t="shared" si="36"/>
        <v>16.604166666666657</v>
      </c>
      <c r="K118" t="str">
        <f t="shared" si="21"/>
        <v>Up</v>
      </c>
      <c r="L118" t="str">
        <f t="shared" si="22"/>
        <v>Up</v>
      </c>
      <c r="M118" t="str">
        <f t="shared" si="23"/>
        <v>Up</v>
      </c>
      <c r="N118">
        <v>138.11785488117854</v>
      </c>
    </row>
    <row r="119" spans="1:14" x14ac:dyDescent="0.25">
      <c r="A119" t="s">
        <v>60</v>
      </c>
      <c r="B119" t="s">
        <v>187</v>
      </c>
      <c r="C119" t="s">
        <v>172</v>
      </c>
      <c r="D119">
        <v>7</v>
      </c>
      <c r="E119">
        <v>6.6801893671717725</v>
      </c>
      <c r="F119">
        <v>12.471961956962513</v>
      </c>
      <c r="G119">
        <v>209.53749999999999</v>
      </c>
      <c r="H119">
        <f t="shared" si="36"/>
        <v>-0.12239037600105362</v>
      </c>
      <c r="I119">
        <f t="shared" si="36"/>
        <v>0.86093242536243331</v>
      </c>
      <c r="J119">
        <f t="shared" si="36"/>
        <v>16.212500000000006</v>
      </c>
      <c r="K119" t="str">
        <f t="shared" si="21"/>
        <v>Down</v>
      </c>
      <c r="L119" t="str">
        <f t="shared" si="22"/>
        <v>Up</v>
      </c>
      <c r="M119" t="str">
        <f t="shared" si="23"/>
        <v>Up</v>
      </c>
      <c r="N119">
        <v>138.11785488117854</v>
      </c>
    </row>
    <row r="120" spans="1:14" x14ac:dyDescent="0.25">
      <c r="A120" t="s">
        <v>58</v>
      </c>
      <c r="B120" t="s">
        <v>187</v>
      </c>
      <c r="C120" t="s">
        <v>172</v>
      </c>
      <c r="D120">
        <v>14</v>
      </c>
      <c r="E120">
        <v>6.5577989911707188</v>
      </c>
      <c r="F120">
        <v>13.332894382324946</v>
      </c>
      <c r="G120">
        <v>225.75</v>
      </c>
      <c r="H120">
        <f t="shared" si="36"/>
        <v>-0.23181180414645297</v>
      </c>
      <c r="I120">
        <f t="shared" si="36"/>
        <v>-2.5457057041916933</v>
      </c>
      <c r="J120">
        <f t="shared" si="36"/>
        <v>-36.805555555555543</v>
      </c>
      <c r="K120" t="str">
        <f t="shared" si="21"/>
        <v>Down</v>
      </c>
      <c r="L120" t="str">
        <f t="shared" si="22"/>
        <v>Down</v>
      </c>
      <c r="M120" t="str">
        <f t="shared" si="23"/>
        <v>Down</v>
      </c>
      <c r="N120">
        <v>138.11785488117854</v>
      </c>
    </row>
    <row r="121" spans="1:14" x14ac:dyDescent="0.25">
      <c r="A121" t="s">
        <v>59</v>
      </c>
      <c r="B121" t="s">
        <v>187</v>
      </c>
      <c r="C121" t="s">
        <v>172</v>
      </c>
      <c r="D121">
        <v>84</v>
      </c>
      <c r="E121">
        <v>6.3259871870242659</v>
      </c>
      <c r="F121">
        <v>10.787188678133253</v>
      </c>
      <c r="G121">
        <v>188.94444444444446</v>
      </c>
      <c r="H121" s="2"/>
      <c r="I121" s="2"/>
      <c r="J121" s="2"/>
      <c r="K121" t="str">
        <f t="shared" si="21"/>
        <v>Up</v>
      </c>
      <c r="L121" t="str">
        <f t="shared" si="22"/>
        <v>Up</v>
      </c>
      <c r="M121" t="str">
        <f t="shared" si="23"/>
        <v>Up</v>
      </c>
      <c r="N121">
        <v>138.11785488117854</v>
      </c>
    </row>
    <row r="122" spans="1:14" x14ac:dyDescent="0.25">
      <c r="A122" t="s">
        <v>61</v>
      </c>
      <c r="B122" t="s">
        <v>188</v>
      </c>
      <c r="C122" t="s">
        <v>172</v>
      </c>
      <c r="D122">
        <v>1</v>
      </c>
      <c r="E122">
        <v>1.6435380309315009</v>
      </c>
      <c r="F122">
        <v>15.541329161233323</v>
      </c>
      <c r="G122">
        <v>133.5</v>
      </c>
      <c r="H122">
        <f t="shared" ref="H122:J124" si="37">E123-E122</f>
        <v>2.219302231625127</v>
      </c>
      <c r="I122">
        <f t="shared" si="37"/>
        <v>-5.2184828774555498</v>
      </c>
      <c r="J122">
        <f t="shared" si="37"/>
        <v>26.855555555555554</v>
      </c>
      <c r="K122" t="str">
        <f t="shared" si="21"/>
        <v>Up</v>
      </c>
      <c r="L122" t="str">
        <f t="shared" si="22"/>
        <v>Down</v>
      </c>
      <c r="M122" t="str">
        <f t="shared" si="23"/>
        <v>Up</v>
      </c>
      <c r="N122">
        <v>8.1719305584605646</v>
      </c>
    </row>
    <row r="123" spans="1:14" x14ac:dyDescent="0.25">
      <c r="A123" t="s">
        <v>64</v>
      </c>
      <c r="B123" t="s">
        <v>188</v>
      </c>
      <c r="C123" t="s">
        <v>172</v>
      </c>
      <c r="D123">
        <v>7</v>
      </c>
      <c r="E123">
        <v>3.8628402625566278</v>
      </c>
      <c r="F123">
        <v>10.322846283777773</v>
      </c>
      <c r="G123">
        <v>160.35555555555555</v>
      </c>
      <c r="H123">
        <f t="shared" si="37"/>
        <v>-1.6542994498375929E-2</v>
      </c>
      <c r="I123">
        <f t="shared" si="37"/>
        <v>0.6431870682666414</v>
      </c>
      <c r="J123">
        <f t="shared" si="37"/>
        <v>0.37777777777776578</v>
      </c>
      <c r="K123" t="str">
        <f t="shared" si="21"/>
        <v>Down</v>
      </c>
      <c r="L123" t="str">
        <f t="shared" si="22"/>
        <v>Up</v>
      </c>
      <c r="M123" t="str">
        <f t="shared" si="23"/>
        <v>Up</v>
      </c>
      <c r="N123">
        <v>8.1719305584605646</v>
      </c>
    </row>
    <row r="124" spans="1:14" x14ac:dyDescent="0.25">
      <c r="A124" t="s">
        <v>62</v>
      </c>
      <c r="B124" t="s">
        <v>188</v>
      </c>
      <c r="C124" t="s">
        <v>172</v>
      </c>
      <c r="D124">
        <v>14</v>
      </c>
      <c r="E124">
        <v>3.8462972680582519</v>
      </c>
      <c r="F124">
        <v>10.966033352044414</v>
      </c>
      <c r="G124">
        <v>160.73333333333332</v>
      </c>
      <c r="H124">
        <f t="shared" si="37"/>
        <v>1.8665623349405083</v>
      </c>
      <c r="I124">
        <f t="shared" si="37"/>
        <v>-0.53327052608885772</v>
      </c>
      <c r="J124">
        <f t="shared" si="37"/>
        <v>-3.4111111111110972</v>
      </c>
      <c r="K124" t="str">
        <f t="shared" si="21"/>
        <v>Up</v>
      </c>
      <c r="L124" t="str">
        <f t="shared" si="22"/>
        <v>Down</v>
      </c>
      <c r="M124" t="str">
        <f t="shared" si="23"/>
        <v>Down</v>
      </c>
      <c r="N124">
        <v>8.1719305584605646</v>
      </c>
    </row>
    <row r="125" spans="1:14" x14ac:dyDescent="0.25">
      <c r="A125" t="s">
        <v>63</v>
      </c>
      <c r="B125" t="s">
        <v>188</v>
      </c>
      <c r="C125" t="s">
        <v>172</v>
      </c>
      <c r="D125">
        <v>84</v>
      </c>
      <c r="E125">
        <v>5.7128596029987602</v>
      </c>
      <c r="F125">
        <v>10.432762825955557</v>
      </c>
      <c r="G125">
        <v>157.32222222222222</v>
      </c>
      <c r="K125" t="str">
        <f t="shared" si="21"/>
        <v>Up</v>
      </c>
      <c r="L125" t="str">
        <f t="shared" si="22"/>
        <v>Up</v>
      </c>
      <c r="M125" t="str">
        <f t="shared" si="23"/>
        <v>Up</v>
      </c>
      <c r="N125">
        <v>8.1719305584605646</v>
      </c>
    </row>
    <row r="126" spans="1:14" x14ac:dyDescent="0.25">
      <c r="A126" t="s">
        <v>65</v>
      </c>
      <c r="B126" t="s">
        <v>189</v>
      </c>
      <c r="C126" t="s">
        <v>172</v>
      </c>
      <c r="D126">
        <v>1</v>
      </c>
      <c r="E126">
        <v>6.8405081143800883</v>
      </c>
      <c r="F126">
        <v>10.529648039155475</v>
      </c>
      <c r="G126">
        <v>230.8111111111111</v>
      </c>
      <c r="H126">
        <f t="shared" ref="H126:J128" si="38">E127-E126</f>
        <v>-0.28332861049110925</v>
      </c>
      <c r="I126">
        <f t="shared" si="38"/>
        <v>2.2232062294889641</v>
      </c>
      <c r="J126">
        <f t="shared" si="38"/>
        <v>24.144444444444446</v>
      </c>
      <c r="K126" t="str">
        <f t="shared" si="21"/>
        <v>Down</v>
      </c>
      <c r="L126" t="str">
        <f t="shared" si="22"/>
        <v>Up</v>
      </c>
      <c r="M126" t="str">
        <f t="shared" si="23"/>
        <v>Up</v>
      </c>
      <c r="N126">
        <v>89.103796789052353</v>
      </c>
    </row>
    <row r="127" spans="1:14" x14ac:dyDescent="0.25">
      <c r="A127" t="s">
        <v>68</v>
      </c>
      <c r="B127" t="s">
        <v>189</v>
      </c>
      <c r="C127" t="s">
        <v>172</v>
      </c>
      <c r="D127">
        <v>7</v>
      </c>
      <c r="E127">
        <v>6.5571795038889791</v>
      </c>
      <c r="F127">
        <v>12.752854268644439</v>
      </c>
      <c r="G127">
        <v>254.95555555555555</v>
      </c>
      <c r="H127">
        <f t="shared" si="38"/>
        <v>0.40733886871367986</v>
      </c>
      <c r="I127">
        <f t="shared" si="38"/>
        <v>7.723094832727659</v>
      </c>
      <c r="J127">
        <f t="shared" si="38"/>
        <v>32.911111111111126</v>
      </c>
      <c r="K127" t="str">
        <f t="shared" si="21"/>
        <v>Up</v>
      </c>
      <c r="L127" t="str">
        <f t="shared" si="22"/>
        <v>Up</v>
      </c>
      <c r="M127" t="str">
        <f t="shared" si="23"/>
        <v>Up</v>
      </c>
      <c r="N127">
        <v>89.103796789052353</v>
      </c>
    </row>
    <row r="128" spans="1:14" x14ac:dyDescent="0.25">
      <c r="A128" t="s">
        <v>66</v>
      </c>
      <c r="B128" t="s">
        <v>189</v>
      </c>
      <c r="C128" t="s">
        <v>172</v>
      </c>
      <c r="D128">
        <v>14</v>
      </c>
      <c r="E128">
        <v>6.9645183726026589</v>
      </c>
      <c r="F128">
        <v>20.475949101372098</v>
      </c>
      <c r="G128">
        <v>287.86666666666667</v>
      </c>
      <c r="H128">
        <f t="shared" si="38"/>
        <v>-0.65402389053616705</v>
      </c>
      <c r="I128">
        <f t="shared" si="38"/>
        <v>-9.3857437923165516</v>
      </c>
      <c r="J128">
        <f t="shared" si="38"/>
        <v>-102.34444444444446</v>
      </c>
      <c r="K128" t="str">
        <f t="shared" si="21"/>
        <v>Down</v>
      </c>
      <c r="L128" t="str">
        <f t="shared" si="22"/>
        <v>Down</v>
      </c>
      <c r="M128" t="str">
        <f t="shared" si="23"/>
        <v>Down</v>
      </c>
      <c r="N128">
        <v>89.103796789052353</v>
      </c>
    </row>
    <row r="129" spans="1:14" x14ac:dyDescent="0.25">
      <c r="A129" t="s">
        <v>67</v>
      </c>
      <c r="B129" t="s">
        <v>189</v>
      </c>
      <c r="C129" t="s">
        <v>172</v>
      </c>
      <c r="D129">
        <v>84</v>
      </c>
      <c r="E129">
        <v>6.3104944820664919</v>
      </c>
      <c r="F129">
        <v>11.090205309055547</v>
      </c>
      <c r="G129">
        <v>185.52222222222221</v>
      </c>
      <c r="K129" t="str">
        <f t="shared" si="21"/>
        <v>Up</v>
      </c>
      <c r="L129" t="str">
        <f t="shared" si="22"/>
        <v>Up</v>
      </c>
      <c r="M129" t="str">
        <f t="shared" si="23"/>
        <v>Up</v>
      </c>
      <c r="N129">
        <v>89.103796789052353</v>
      </c>
    </row>
    <row r="130" spans="1:14" x14ac:dyDescent="0.25">
      <c r="A130" t="s">
        <v>69</v>
      </c>
      <c r="B130" t="s">
        <v>190</v>
      </c>
      <c r="C130" t="s">
        <v>172</v>
      </c>
      <c r="D130">
        <v>1</v>
      </c>
      <c r="E130">
        <v>4.7970734048999919</v>
      </c>
      <c r="F130">
        <v>12.372658390555557</v>
      </c>
      <c r="G130">
        <v>220.36666666666667</v>
      </c>
      <c r="H130">
        <f t="shared" ref="H130:J132" si="39">E131-E130</f>
        <v>0.20724849326817196</v>
      </c>
      <c r="I130">
        <f t="shared" si="39"/>
        <v>3.9150555915444407</v>
      </c>
      <c r="J130">
        <f t="shared" si="39"/>
        <v>6.0888888888888744</v>
      </c>
      <c r="K130" t="str">
        <f t="shared" si="21"/>
        <v>Up</v>
      </c>
      <c r="L130" t="str">
        <f t="shared" si="22"/>
        <v>Up</v>
      </c>
      <c r="M130" t="str">
        <f t="shared" si="23"/>
        <v>Up</v>
      </c>
      <c r="N130">
        <v>56.60815319889744</v>
      </c>
    </row>
    <row r="131" spans="1:14" x14ac:dyDescent="0.25">
      <c r="A131" t="s">
        <v>72</v>
      </c>
      <c r="B131" t="s">
        <v>190</v>
      </c>
      <c r="C131" t="s">
        <v>172</v>
      </c>
      <c r="D131">
        <v>7</v>
      </c>
      <c r="E131">
        <v>5.0043218981681639</v>
      </c>
      <c r="F131">
        <v>16.287713982099998</v>
      </c>
      <c r="G131">
        <v>226.45555555555555</v>
      </c>
      <c r="H131">
        <f t="shared" si="39"/>
        <v>1.0303072999631926</v>
      </c>
      <c r="I131">
        <f t="shared" si="39"/>
        <v>-6.3018989854500109</v>
      </c>
      <c r="J131">
        <f t="shared" si="39"/>
        <v>-65.94305555555556</v>
      </c>
      <c r="K131" t="str">
        <f t="shared" ref="K131:K165" si="40">IF(H131&lt;0,"Down","Up")</f>
        <v>Up</v>
      </c>
      <c r="L131" t="str">
        <f t="shared" ref="L131:L165" si="41">IF(I131&lt;0,"Down","Up")</f>
        <v>Down</v>
      </c>
      <c r="M131" t="str">
        <f t="shared" ref="M131:M165" si="42">IF(J131&lt;0,"Down","Up")</f>
        <v>Down</v>
      </c>
      <c r="N131">
        <v>56.60815319889744</v>
      </c>
    </row>
    <row r="132" spans="1:14" x14ac:dyDescent="0.25">
      <c r="A132" t="s">
        <v>70</v>
      </c>
      <c r="B132" t="s">
        <v>190</v>
      </c>
      <c r="C132" t="s">
        <v>172</v>
      </c>
      <c r="D132">
        <v>14</v>
      </c>
      <c r="E132">
        <v>6.0346291981313565</v>
      </c>
      <c r="F132">
        <v>9.985814996649987</v>
      </c>
      <c r="G132">
        <v>160.51249999999999</v>
      </c>
      <c r="H132">
        <f t="shared" si="39"/>
        <v>-1.3047836579082466</v>
      </c>
      <c r="I132">
        <f t="shared" si="39"/>
        <v>1.4968147268055549</v>
      </c>
      <c r="J132">
        <f t="shared" si="39"/>
        <v>32.909722222222229</v>
      </c>
      <c r="K132" t="str">
        <f t="shared" si="40"/>
        <v>Down</v>
      </c>
      <c r="L132" t="str">
        <f t="shared" si="41"/>
        <v>Up</v>
      </c>
      <c r="M132" t="str">
        <f t="shared" si="42"/>
        <v>Up</v>
      </c>
      <c r="N132">
        <v>56.60815319889744</v>
      </c>
    </row>
    <row r="133" spans="1:14" x14ac:dyDescent="0.25">
      <c r="A133" t="s">
        <v>71</v>
      </c>
      <c r="B133" t="s">
        <v>190</v>
      </c>
      <c r="C133" t="s">
        <v>172</v>
      </c>
      <c r="D133">
        <v>84</v>
      </c>
      <c r="E133">
        <v>4.7298455402231099</v>
      </c>
      <c r="F133">
        <v>11.482629723455542</v>
      </c>
      <c r="G133">
        <v>193.42222222222222</v>
      </c>
      <c r="K133" t="str">
        <f t="shared" si="40"/>
        <v>Up</v>
      </c>
      <c r="L133" t="str">
        <f t="shared" si="41"/>
        <v>Up</v>
      </c>
      <c r="M133" t="str">
        <f t="shared" si="42"/>
        <v>Up</v>
      </c>
      <c r="N133">
        <v>56.60815319889744</v>
      </c>
    </row>
    <row r="134" spans="1:14" x14ac:dyDescent="0.25">
      <c r="A134" t="s">
        <v>73</v>
      </c>
      <c r="B134" t="s">
        <v>191</v>
      </c>
      <c r="C134" t="s">
        <v>172</v>
      </c>
      <c r="D134">
        <v>1</v>
      </c>
      <c r="E134">
        <v>5.5365599748758241</v>
      </c>
      <c r="F134">
        <v>7.6621709046222222</v>
      </c>
      <c r="G134">
        <v>151.94444444444446</v>
      </c>
      <c r="H134">
        <f t="shared" ref="H134:J136" si="43">E135-E134</f>
        <v>0.77384638461325128</v>
      </c>
      <c r="I134">
        <f t="shared" si="43"/>
        <v>1.2564019420444623</v>
      </c>
      <c r="J134">
        <f t="shared" si="43"/>
        <v>18.588888888888874</v>
      </c>
      <c r="K134" t="str">
        <f t="shared" si="40"/>
        <v>Up</v>
      </c>
      <c r="L134" t="str">
        <f t="shared" si="41"/>
        <v>Up</v>
      </c>
      <c r="M134" t="str">
        <f t="shared" si="42"/>
        <v>Up</v>
      </c>
      <c r="N134">
        <v>211.55510307966404</v>
      </c>
    </row>
    <row r="135" spans="1:14" x14ac:dyDescent="0.25">
      <c r="A135" t="s">
        <v>76</v>
      </c>
      <c r="B135" t="s">
        <v>191</v>
      </c>
      <c r="C135" t="s">
        <v>172</v>
      </c>
      <c r="D135">
        <v>7</v>
      </c>
      <c r="E135">
        <v>6.3104063594890754</v>
      </c>
      <c r="F135">
        <v>8.9185728466666845</v>
      </c>
      <c r="G135">
        <v>170.53333333333333</v>
      </c>
      <c r="H135">
        <f t="shared" si="43"/>
        <v>-0.35432060661580778</v>
      </c>
      <c r="I135">
        <f t="shared" si="43"/>
        <v>-1.2529529902333501</v>
      </c>
      <c r="J135">
        <f t="shared" si="43"/>
        <v>-24.311111111111103</v>
      </c>
      <c r="K135" t="str">
        <f t="shared" si="40"/>
        <v>Down</v>
      </c>
      <c r="L135" t="str">
        <f t="shared" si="41"/>
        <v>Down</v>
      </c>
      <c r="M135" t="str">
        <f t="shared" si="42"/>
        <v>Down</v>
      </c>
      <c r="N135">
        <v>211.55510307966404</v>
      </c>
    </row>
    <row r="136" spans="1:14" x14ac:dyDescent="0.25">
      <c r="A136" t="s">
        <v>74</v>
      </c>
      <c r="B136" t="s">
        <v>191</v>
      </c>
      <c r="C136" t="s">
        <v>172</v>
      </c>
      <c r="D136">
        <v>14</v>
      </c>
      <c r="E136">
        <v>5.9560857528732676</v>
      </c>
      <c r="F136">
        <v>7.6656198564333344</v>
      </c>
      <c r="G136">
        <v>146.22222222222223</v>
      </c>
      <c r="H136">
        <f t="shared" si="43"/>
        <v>-3.1814023355202892E-2</v>
      </c>
      <c r="I136">
        <f t="shared" si="43"/>
        <v>1.5586141588555638</v>
      </c>
      <c r="J136">
        <f t="shared" si="43"/>
        <v>2.4777777777777601</v>
      </c>
      <c r="K136" t="str">
        <f t="shared" si="40"/>
        <v>Down</v>
      </c>
      <c r="L136" t="str">
        <f t="shared" si="41"/>
        <v>Up</v>
      </c>
      <c r="M136" t="str">
        <f t="shared" si="42"/>
        <v>Up</v>
      </c>
      <c r="N136">
        <v>211.55510307966404</v>
      </c>
    </row>
    <row r="137" spans="1:14" x14ac:dyDescent="0.25">
      <c r="A137" t="s">
        <v>75</v>
      </c>
      <c r="B137" t="s">
        <v>191</v>
      </c>
      <c r="C137" t="s">
        <v>172</v>
      </c>
      <c r="D137">
        <v>84</v>
      </c>
      <c r="E137">
        <v>5.9242717295180647</v>
      </c>
      <c r="F137">
        <v>9.2242340152888982</v>
      </c>
      <c r="G137">
        <v>148.69999999999999</v>
      </c>
      <c r="K137" t="str">
        <f t="shared" si="40"/>
        <v>Up</v>
      </c>
      <c r="L137" t="str">
        <f t="shared" si="41"/>
        <v>Up</v>
      </c>
      <c r="M137" t="str">
        <f t="shared" si="42"/>
        <v>Up</v>
      </c>
      <c r="N137">
        <v>211.55510307966404</v>
      </c>
    </row>
    <row r="138" spans="1:14" x14ac:dyDescent="0.25">
      <c r="A138" t="s">
        <v>77</v>
      </c>
      <c r="B138" t="s">
        <v>192</v>
      </c>
      <c r="C138" t="s">
        <v>172</v>
      </c>
      <c r="D138">
        <v>1</v>
      </c>
      <c r="E138">
        <v>6.0551655646514453</v>
      </c>
      <c r="F138">
        <v>8.4810821535111067</v>
      </c>
      <c r="G138">
        <v>157.34444444444443</v>
      </c>
      <c r="H138">
        <f t="shared" ref="H138:J140" si="44">E139-E138</f>
        <v>0.10968408445690159</v>
      </c>
      <c r="I138">
        <f t="shared" si="44"/>
        <v>-0.6394858941888879</v>
      </c>
      <c r="J138">
        <f t="shared" si="44"/>
        <v>6.7111111111111086</v>
      </c>
      <c r="K138" t="str">
        <f t="shared" si="40"/>
        <v>Up</v>
      </c>
      <c r="L138" t="str">
        <f t="shared" si="41"/>
        <v>Down</v>
      </c>
      <c r="M138" t="str">
        <f t="shared" si="42"/>
        <v>Up</v>
      </c>
      <c r="N138">
        <v>50.770773638968492</v>
      </c>
    </row>
    <row r="139" spans="1:14" x14ac:dyDescent="0.25">
      <c r="A139" t="s">
        <v>80</v>
      </c>
      <c r="B139" t="s">
        <v>192</v>
      </c>
      <c r="C139" t="s">
        <v>172</v>
      </c>
      <c r="D139">
        <v>7</v>
      </c>
      <c r="E139">
        <v>6.1648496491083469</v>
      </c>
      <c r="F139">
        <v>7.8415962593222188</v>
      </c>
      <c r="G139">
        <v>164.05555555555554</v>
      </c>
      <c r="H139">
        <f t="shared" si="44"/>
        <v>0.91786930626041041</v>
      </c>
      <c r="I139">
        <f t="shared" si="44"/>
        <v>7.1314533850634154</v>
      </c>
      <c r="J139">
        <f t="shared" si="44"/>
        <v>100.84444444444443</v>
      </c>
      <c r="K139" t="str">
        <f t="shared" si="40"/>
        <v>Up</v>
      </c>
      <c r="L139" t="str">
        <f t="shared" si="41"/>
        <v>Up</v>
      </c>
      <c r="M139" t="str">
        <f t="shared" si="42"/>
        <v>Up</v>
      </c>
      <c r="N139">
        <v>50.770773638968492</v>
      </c>
    </row>
    <row r="140" spans="1:14" x14ac:dyDescent="0.25">
      <c r="A140" t="s">
        <v>78</v>
      </c>
      <c r="B140" t="s">
        <v>192</v>
      </c>
      <c r="C140" t="s">
        <v>172</v>
      </c>
      <c r="D140">
        <v>14</v>
      </c>
      <c r="E140">
        <v>7.0827189553687573</v>
      </c>
      <c r="F140">
        <v>14.973049644385634</v>
      </c>
      <c r="G140">
        <v>264.89999999999998</v>
      </c>
      <c r="H140">
        <f t="shared" si="44"/>
        <v>-3.3801905701171986</v>
      </c>
      <c r="I140">
        <f t="shared" si="44"/>
        <v>2.8681602209810517</v>
      </c>
      <c r="J140">
        <f t="shared" si="44"/>
        <v>-56.277777777777743</v>
      </c>
      <c r="K140" t="str">
        <f t="shared" si="40"/>
        <v>Down</v>
      </c>
      <c r="L140" t="str">
        <f t="shared" si="41"/>
        <v>Up</v>
      </c>
      <c r="M140" t="str">
        <f t="shared" si="42"/>
        <v>Down</v>
      </c>
      <c r="N140">
        <v>50.770773638968492</v>
      </c>
    </row>
    <row r="141" spans="1:14" x14ac:dyDescent="0.25">
      <c r="A141" t="s">
        <v>79</v>
      </c>
      <c r="B141" t="s">
        <v>192</v>
      </c>
      <c r="C141" t="s">
        <v>172</v>
      </c>
      <c r="D141">
        <v>84</v>
      </c>
      <c r="E141">
        <v>3.7025283852515587</v>
      </c>
      <c r="F141">
        <v>17.841209865366686</v>
      </c>
      <c r="G141">
        <v>208.62222222222223</v>
      </c>
      <c r="K141" t="str">
        <f t="shared" si="40"/>
        <v>Up</v>
      </c>
      <c r="L141" t="str">
        <f t="shared" si="41"/>
        <v>Up</v>
      </c>
      <c r="M141" t="str">
        <f t="shared" si="42"/>
        <v>Up</v>
      </c>
      <c r="N141">
        <v>50.770773638968492</v>
      </c>
    </row>
    <row r="142" spans="1:14" x14ac:dyDescent="0.25">
      <c r="A142" t="s">
        <v>81</v>
      </c>
      <c r="B142" t="s">
        <v>193</v>
      </c>
      <c r="C142" t="s">
        <v>172</v>
      </c>
      <c r="D142">
        <v>1</v>
      </c>
      <c r="E142">
        <v>4.1393492004159134</v>
      </c>
      <c r="F142">
        <v>10.117192630333328</v>
      </c>
      <c r="G142">
        <v>153.45555555555555</v>
      </c>
      <c r="H142">
        <f t="shared" ref="H142:J144" si="45">E143-E142</f>
        <v>1.8812001576925912</v>
      </c>
      <c r="I142">
        <f t="shared" si="45"/>
        <v>-1.3970769011999931</v>
      </c>
      <c r="J142">
        <f t="shared" si="45"/>
        <v>-16.455555555555549</v>
      </c>
      <c r="K142" t="str">
        <f t="shared" si="40"/>
        <v>Up</v>
      </c>
      <c r="L142" t="str">
        <f t="shared" si="41"/>
        <v>Down</v>
      </c>
      <c r="M142" t="str">
        <f t="shared" si="42"/>
        <v>Down</v>
      </c>
      <c r="N142">
        <v>193.5325882205199</v>
      </c>
    </row>
    <row r="143" spans="1:14" x14ac:dyDescent="0.25">
      <c r="A143" t="s">
        <v>84</v>
      </c>
      <c r="B143" t="s">
        <v>193</v>
      </c>
      <c r="C143" t="s">
        <v>172</v>
      </c>
      <c r="D143">
        <v>7</v>
      </c>
      <c r="E143">
        <v>6.0205493581085046</v>
      </c>
      <c r="F143">
        <v>8.7201157291333349</v>
      </c>
      <c r="G143">
        <v>137</v>
      </c>
      <c r="H143">
        <f t="shared" si="45"/>
        <v>3.2728985703158742E-2</v>
      </c>
      <c r="I143">
        <f t="shared" si="45"/>
        <v>0.78182747022380283</v>
      </c>
      <c r="J143">
        <f t="shared" si="45"/>
        <v>13.042857142857144</v>
      </c>
      <c r="K143" t="str">
        <f t="shared" si="40"/>
        <v>Up</v>
      </c>
      <c r="L143" t="str">
        <f t="shared" si="41"/>
        <v>Up</v>
      </c>
      <c r="M143" t="str">
        <f t="shared" si="42"/>
        <v>Up</v>
      </c>
      <c r="N143">
        <v>193.5325882205199</v>
      </c>
    </row>
    <row r="144" spans="1:14" x14ac:dyDescent="0.25">
      <c r="A144" t="s">
        <v>82</v>
      </c>
      <c r="B144" t="s">
        <v>193</v>
      </c>
      <c r="C144" t="s">
        <v>172</v>
      </c>
      <c r="D144">
        <v>14</v>
      </c>
      <c r="E144">
        <v>6.0532783438116633</v>
      </c>
      <c r="F144">
        <v>9.5019431993571377</v>
      </c>
      <c r="G144">
        <v>150.04285714285714</v>
      </c>
      <c r="H144">
        <f t="shared" si="45"/>
        <v>-2.756754887965958</v>
      </c>
      <c r="I144">
        <f t="shared" si="45"/>
        <v>3.8725859344428386</v>
      </c>
      <c r="J144">
        <f t="shared" si="45"/>
        <v>104.0126984126984</v>
      </c>
      <c r="K144" t="str">
        <f t="shared" si="40"/>
        <v>Down</v>
      </c>
      <c r="L144" t="str">
        <f t="shared" si="41"/>
        <v>Up</v>
      </c>
      <c r="M144" t="str">
        <f t="shared" si="42"/>
        <v>Up</v>
      </c>
      <c r="N144">
        <v>193.5325882205199</v>
      </c>
    </row>
    <row r="145" spans="1:14" x14ac:dyDescent="0.25">
      <c r="A145" t="s">
        <v>83</v>
      </c>
      <c r="B145" t="s">
        <v>193</v>
      </c>
      <c r="C145" t="s">
        <v>172</v>
      </c>
      <c r="D145">
        <v>84</v>
      </c>
      <c r="E145">
        <v>3.2965234558457053</v>
      </c>
      <c r="F145">
        <v>13.374529133799976</v>
      </c>
      <c r="G145">
        <v>254.05555555555554</v>
      </c>
      <c r="H145" s="2"/>
      <c r="I145" s="2"/>
      <c r="J145" s="2"/>
      <c r="K145" t="str">
        <f t="shared" si="40"/>
        <v>Up</v>
      </c>
      <c r="L145" t="str">
        <f t="shared" si="41"/>
        <v>Up</v>
      </c>
      <c r="M145" t="str">
        <f t="shared" si="42"/>
        <v>Up</v>
      </c>
      <c r="N145">
        <v>193.5325882205199</v>
      </c>
    </row>
    <row r="146" spans="1:14" x14ac:dyDescent="0.25">
      <c r="A146" t="s">
        <v>93</v>
      </c>
      <c r="B146" t="s">
        <v>196</v>
      </c>
      <c r="C146" t="s">
        <v>172</v>
      </c>
      <c r="D146">
        <v>1</v>
      </c>
      <c r="E146">
        <v>6.3501999855574303</v>
      </c>
      <c r="F146">
        <v>12.023195545344416</v>
      </c>
      <c r="G146">
        <v>231.74444444444444</v>
      </c>
      <c r="H146">
        <f t="shared" ref="H146:J148" si="46">E147-E146</f>
        <v>-1.3301436704367173</v>
      </c>
      <c r="I146">
        <f t="shared" si="46"/>
        <v>1.2382987500444589</v>
      </c>
      <c r="J146">
        <f t="shared" si="46"/>
        <v>0.96666666666666856</v>
      </c>
      <c r="K146" t="str">
        <f t="shared" si="40"/>
        <v>Down</v>
      </c>
      <c r="L146" t="str">
        <f t="shared" si="41"/>
        <v>Up</v>
      </c>
      <c r="M146" t="str">
        <f t="shared" si="42"/>
        <v>Up</v>
      </c>
      <c r="N146">
        <v>62.455444789661286</v>
      </c>
    </row>
    <row r="147" spans="1:14" x14ac:dyDescent="0.25">
      <c r="A147" t="s">
        <v>96</v>
      </c>
      <c r="B147" t="s">
        <v>196</v>
      </c>
      <c r="C147" t="s">
        <v>172</v>
      </c>
      <c r="D147">
        <v>7</v>
      </c>
      <c r="E147">
        <v>5.0200563151207129</v>
      </c>
      <c r="F147">
        <v>13.261494295388875</v>
      </c>
      <c r="G147">
        <v>232.71111111111111</v>
      </c>
      <c r="H147">
        <f t="shared" si="46"/>
        <v>0.29702478946995559</v>
      </c>
      <c r="I147">
        <f t="shared" si="46"/>
        <v>-4.5433263144444336</v>
      </c>
      <c r="J147">
        <f t="shared" si="46"/>
        <v>-73.211111111111109</v>
      </c>
      <c r="K147" t="str">
        <f t="shared" si="40"/>
        <v>Up</v>
      </c>
      <c r="L147" t="str">
        <f t="shared" si="41"/>
        <v>Down</v>
      </c>
      <c r="M147" t="str">
        <f t="shared" si="42"/>
        <v>Down</v>
      </c>
      <c r="N147">
        <v>62.455444789661286</v>
      </c>
    </row>
    <row r="148" spans="1:14" x14ac:dyDescent="0.25">
      <c r="A148" t="s">
        <v>94</v>
      </c>
      <c r="B148" t="s">
        <v>196</v>
      </c>
      <c r="C148" t="s">
        <v>172</v>
      </c>
      <c r="D148">
        <v>14</v>
      </c>
      <c r="E148">
        <v>5.3170811045906685</v>
      </c>
      <c r="F148">
        <v>8.7181679809444415</v>
      </c>
      <c r="G148">
        <v>159.5</v>
      </c>
      <c r="H148">
        <f t="shared" si="46"/>
        <v>1.4401080550266689</v>
      </c>
      <c r="I148">
        <f t="shared" si="46"/>
        <v>3.1191585344777746</v>
      </c>
      <c r="J148">
        <f t="shared" si="46"/>
        <v>96.600000000000023</v>
      </c>
      <c r="K148" t="str">
        <f t="shared" si="40"/>
        <v>Up</v>
      </c>
      <c r="L148" t="str">
        <f t="shared" si="41"/>
        <v>Up</v>
      </c>
      <c r="M148" t="str">
        <f t="shared" si="42"/>
        <v>Up</v>
      </c>
      <c r="N148">
        <v>62.455444789661286</v>
      </c>
    </row>
    <row r="149" spans="1:14" x14ac:dyDescent="0.25">
      <c r="A149" t="s">
        <v>95</v>
      </c>
      <c r="B149" t="s">
        <v>196</v>
      </c>
      <c r="C149" t="s">
        <v>172</v>
      </c>
      <c r="D149">
        <v>84</v>
      </c>
      <c r="E149">
        <v>6.7571891596173375</v>
      </c>
      <c r="F149">
        <v>11.837326515422216</v>
      </c>
      <c r="G149">
        <v>256.10000000000002</v>
      </c>
      <c r="K149" t="str">
        <f t="shared" si="40"/>
        <v>Up</v>
      </c>
      <c r="L149" t="str">
        <f t="shared" si="41"/>
        <v>Up</v>
      </c>
      <c r="M149" t="str">
        <f t="shared" si="42"/>
        <v>Up</v>
      </c>
      <c r="N149">
        <v>62.455444789661286</v>
      </c>
    </row>
    <row r="150" spans="1:14" x14ac:dyDescent="0.25">
      <c r="A150" t="s">
        <v>101</v>
      </c>
      <c r="B150" t="s">
        <v>198</v>
      </c>
      <c r="C150" t="s">
        <v>172</v>
      </c>
      <c r="D150">
        <v>1</v>
      </c>
      <c r="E150">
        <v>6.3781113692451195</v>
      </c>
      <c r="F150">
        <v>12.619229121177767</v>
      </c>
      <c r="G150">
        <v>219.74444444444444</v>
      </c>
      <c r="H150">
        <f t="shared" ref="H150:J152" si="47">E151-E150</f>
        <v>-1.0227916037626041</v>
      </c>
      <c r="I150">
        <f t="shared" si="47"/>
        <v>2.3524536110388841</v>
      </c>
      <c r="J150">
        <f t="shared" si="47"/>
        <v>10.677777777777777</v>
      </c>
      <c r="K150" t="str">
        <f t="shared" si="40"/>
        <v>Down</v>
      </c>
      <c r="L150" t="str">
        <f t="shared" si="41"/>
        <v>Up</v>
      </c>
      <c r="M150" t="str">
        <f t="shared" si="42"/>
        <v>Up</v>
      </c>
      <c r="N150">
        <v>24.055720305915401</v>
      </c>
    </row>
    <row r="151" spans="1:14" x14ac:dyDescent="0.25">
      <c r="A151" t="s">
        <v>104</v>
      </c>
      <c r="B151" t="s">
        <v>198</v>
      </c>
      <c r="C151" t="s">
        <v>172</v>
      </c>
      <c r="D151">
        <v>7</v>
      </c>
      <c r="E151">
        <v>5.3553197654825153</v>
      </c>
      <c r="F151">
        <v>14.971682732216651</v>
      </c>
      <c r="G151">
        <v>230.42222222222222</v>
      </c>
      <c r="H151">
        <f t="shared" si="47"/>
        <v>-0.76628634846331867</v>
      </c>
      <c r="I151">
        <f t="shared" si="47"/>
        <v>-0.56639607691667315</v>
      </c>
      <c r="J151">
        <f t="shared" si="47"/>
        <v>44.633333333333326</v>
      </c>
      <c r="K151" t="str">
        <f t="shared" si="40"/>
        <v>Down</v>
      </c>
      <c r="L151" t="str">
        <f t="shared" si="41"/>
        <v>Down</v>
      </c>
      <c r="M151" t="str">
        <f t="shared" si="42"/>
        <v>Up</v>
      </c>
      <c r="N151">
        <v>24.055720305915401</v>
      </c>
    </row>
    <row r="152" spans="1:14" x14ac:dyDescent="0.25">
      <c r="A152" t="s">
        <v>102</v>
      </c>
      <c r="B152" t="s">
        <v>198</v>
      </c>
      <c r="C152" t="s">
        <v>172</v>
      </c>
      <c r="D152">
        <v>14</v>
      </c>
      <c r="E152">
        <v>4.5890334170191966</v>
      </c>
      <c r="F152">
        <v>14.405286655299978</v>
      </c>
      <c r="G152">
        <v>275.05555555555554</v>
      </c>
      <c r="H152">
        <f t="shared" si="47"/>
        <v>-0.86944632921827525</v>
      </c>
      <c r="I152">
        <f t="shared" si="47"/>
        <v>1.1136729017111033</v>
      </c>
      <c r="J152">
        <f t="shared" si="47"/>
        <v>43.811111111111131</v>
      </c>
      <c r="K152" t="str">
        <f t="shared" si="40"/>
        <v>Down</v>
      </c>
      <c r="L152" t="str">
        <f t="shared" si="41"/>
        <v>Up</v>
      </c>
      <c r="M152" t="str">
        <f t="shared" si="42"/>
        <v>Up</v>
      </c>
      <c r="N152">
        <v>24.055720305915401</v>
      </c>
    </row>
    <row r="153" spans="1:14" x14ac:dyDescent="0.25">
      <c r="A153" t="s">
        <v>103</v>
      </c>
      <c r="B153" t="s">
        <v>198</v>
      </c>
      <c r="C153" t="s">
        <v>172</v>
      </c>
      <c r="D153">
        <v>84</v>
      </c>
      <c r="E153">
        <v>3.7195870878009214</v>
      </c>
      <c r="F153">
        <v>15.518959557011081</v>
      </c>
      <c r="G153">
        <v>318.86666666666667</v>
      </c>
      <c r="K153" t="str">
        <f t="shared" si="40"/>
        <v>Up</v>
      </c>
      <c r="L153" t="str">
        <f t="shared" si="41"/>
        <v>Up</v>
      </c>
      <c r="M153" t="str">
        <f t="shared" si="42"/>
        <v>Up</v>
      </c>
      <c r="N153">
        <v>24.055720305915401</v>
      </c>
    </row>
    <row r="154" spans="1:14" x14ac:dyDescent="0.25">
      <c r="A154" t="s">
        <v>105</v>
      </c>
      <c r="B154" t="s">
        <v>199</v>
      </c>
      <c r="C154" t="s">
        <v>172</v>
      </c>
      <c r="D154">
        <v>1</v>
      </c>
      <c r="E154">
        <v>3.7680441702383201</v>
      </c>
      <c r="F154">
        <v>13.956065274177758</v>
      </c>
      <c r="G154">
        <v>280.61111111111109</v>
      </c>
      <c r="H154">
        <f t="shared" ref="H154:J156" si="48">E155-E154</f>
        <v>-0.7526638036836153</v>
      </c>
      <c r="I154">
        <f t="shared" si="48"/>
        <v>-1.2607104153333264</v>
      </c>
      <c r="J154">
        <f t="shared" si="48"/>
        <v>-81.855555555555526</v>
      </c>
      <c r="K154" t="str">
        <f t="shared" si="40"/>
        <v>Down</v>
      </c>
      <c r="L154" t="str">
        <f t="shared" si="41"/>
        <v>Down</v>
      </c>
      <c r="M154" t="str">
        <f t="shared" si="42"/>
        <v>Down</v>
      </c>
      <c r="N154">
        <v>98.678717731972171</v>
      </c>
    </row>
    <row r="155" spans="1:14" x14ac:dyDescent="0.25">
      <c r="A155" t="s">
        <v>108</v>
      </c>
      <c r="B155" t="s">
        <v>199</v>
      </c>
      <c r="C155" t="s">
        <v>172</v>
      </c>
      <c r="D155">
        <v>7</v>
      </c>
      <c r="E155">
        <v>3.0153803665547048</v>
      </c>
      <c r="F155">
        <v>12.695354858844432</v>
      </c>
      <c r="G155">
        <v>198.75555555555556</v>
      </c>
      <c r="H155">
        <f t="shared" si="48"/>
        <v>-0.25823108496654523</v>
      </c>
      <c r="I155">
        <f t="shared" si="48"/>
        <v>2.687751722188878</v>
      </c>
      <c r="J155">
        <f t="shared" si="48"/>
        <v>76.166666666666657</v>
      </c>
      <c r="K155" t="str">
        <f t="shared" si="40"/>
        <v>Down</v>
      </c>
      <c r="L155" t="str">
        <f t="shared" si="41"/>
        <v>Up</v>
      </c>
      <c r="M155" t="str">
        <f t="shared" si="42"/>
        <v>Up</v>
      </c>
      <c r="N155">
        <v>98.678717731972171</v>
      </c>
    </row>
    <row r="156" spans="1:14" x14ac:dyDescent="0.25">
      <c r="A156" t="s">
        <v>106</v>
      </c>
      <c r="B156" t="s">
        <v>199</v>
      </c>
      <c r="C156" t="s">
        <v>172</v>
      </c>
      <c r="D156">
        <v>14</v>
      </c>
      <c r="E156">
        <v>2.7571492815881595</v>
      </c>
      <c r="F156">
        <v>15.38310658103331</v>
      </c>
      <c r="G156">
        <v>274.92222222222222</v>
      </c>
      <c r="H156">
        <f t="shared" si="48"/>
        <v>0.97971177480872118</v>
      </c>
      <c r="I156">
        <f t="shared" si="48"/>
        <v>1.691038755766666</v>
      </c>
      <c r="J156">
        <f t="shared" si="48"/>
        <v>27.311111111111131</v>
      </c>
      <c r="K156" t="str">
        <f t="shared" si="40"/>
        <v>Up</v>
      </c>
      <c r="L156" t="str">
        <f t="shared" si="41"/>
        <v>Up</v>
      </c>
      <c r="M156" t="str">
        <f t="shared" si="42"/>
        <v>Up</v>
      </c>
      <c r="N156">
        <v>98.678717731972171</v>
      </c>
    </row>
    <row r="157" spans="1:14" x14ac:dyDescent="0.25">
      <c r="A157" t="s">
        <v>107</v>
      </c>
      <c r="B157" t="s">
        <v>199</v>
      </c>
      <c r="C157" t="s">
        <v>172</v>
      </c>
      <c r="D157">
        <v>84</v>
      </c>
      <c r="E157">
        <v>3.7368610563968807</v>
      </c>
      <c r="F157">
        <v>17.074145336799976</v>
      </c>
      <c r="G157">
        <v>302.23333333333335</v>
      </c>
      <c r="K157" t="str">
        <f t="shared" si="40"/>
        <v>Up</v>
      </c>
      <c r="L157" t="str">
        <f t="shared" si="41"/>
        <v>Up</v>
      </c>
      <c r="M157" t="str">
        <f t="shared" si="42"/>
        <v>Up</v>
      </c>
      <c r="N157">
        <v>98.678717731972171</v>
      </c>
    </row>
    <row r="158" spans="1:14" x14ac:dyDescent="0.25">
      <c r="A158" t="s">
        <v>133</v>
      </c>
      <c r="B158" t="s">
        <v>206</v>
      </c>
      <c r="C158" t="s">
        <v>172</v>
      </c>
      <c r="D158">
        <v>1</v>
      </c>
      <c r="E158">
        <v>6.8776439334849764</v>
      </c>
      <c r="F158">
        <v>14.546076148814238</v>
      </c>
      <c r="G158">
        <v>253.18571428571428</v>
      </c>
      <c r="H158">
        <f t="shared" ref="H158:J160" si="49">E159-E158</f>
        <v>2.9714536604740438E-2</v>
      </c>
      <c r="I158">
        <f t="shared" si="49"/>
        <v>-3.4084071820393138</v>
      </c>
      <c r="J158">
        <f t="shared" si="49"/>
        <v>-19.635714285714272</v>
      </c>
      <c r="K158" t="str">
        <f t="shared" si="40"/>
        <v>Up</v>
      </c>
      <c r="L158" t="str">
        <f t="shared" si="41"/>
        <v>Down</v>
      </c>
      <c r="M158" t="str">
        <f t="shared" si="42"/>
        <v>Down</v>
      </c>
      <c r="N158">
        <v>150.34383421615092</v>
      </c>
    </row>
    <row r="159" spans="1:14" x14ac:dyDescent="0.25">
      <c r="A159" t="s">
        <v>136</v>
      </c>
      <c r="B159" t="s">
        <v>206</v>
      </c>
      <c r="C159" t="s">
        <v>172</v>
      </c>
      <c r="D159">
        <v>7</v>
      </c>
      <c r="E159">
        <v>6.9073584700897168</v>
      </c>
      <c r="F159">
        <v>11.137668966774925</v>
      </c>
      <c r="G159">
        <v>233.55</v>
      </c>
      <c r="H159">
        <f t="shared" si="49"/>
        <v>-1.1509487664612346</v>
      </c>
      <c r="I159">
        <f t="shared" si="49"/>
        <v>-3.5947802471499397</v>
      </c>
      <c r="J159">
        <f t="shared" si="49"/>
        <v>-103.20000000000002</v>
      </c>
      <c r="K159" t="str">
        <f t="shared" si="40"/>
        <v>Down</v>
      </c>
      <c r="L159" t="str">
        <f t="shared" si="41"/>
        <v>Down</v>
      </c>
      <c r="M159" t="str">
        <f t="shared" si="42"/>
        <v>Down</v>
      </c>
      <c r="N159">
        <v>150.34383421615092</v>
      </c>
    </row>
    <row r="160" spans="1:14" x14ac:dyDescent="0.25">
      <c r="A160" t="s">
        <v>134</v>
      </c>
      <c r="B160" t="s">
        <v>206</v>
      </c>
      <c r="C160" t="s">
        <v>172</v>
      </c>
      <c r="D160">
        <v>14</v>
      </c>
      <c r="E160">
        <v>5.7564097036284823</v>
      </c>
      <c r="F160">
        <v>7.542888719624985</v>
      </c>
      <c r="G160">
        <v>130.35</v>
      </c>
      <c r="H160">
        <f t="shared" si="49"/>
        <v>0.75197320092317455</v>
      </c>
      <c r="I160">
        <f t="shared" si="49"/>
        <v>3.2560909759178767</v>
      </c>
      <c r="J160">
        <f t="shared" si="49"/>
        <v>59.607142857142861</v>
      </c>
      <c r="K160" t="str">
        <f t="shared" si="40"/>
        <v>Up</v>
      </c>
      <c r="L160" t="str">
        <f t="shared" si="41"/>
        <v>Up</v>
      </c>
      <c r="M160" t="str">
        <f t="shared" si="42"/>
        <v>Up</v>
      </c>
      <c r="N160">
        <v>150.34383421615092</v>
      </c>
    </row>
    <row r="161" spans="1:14" x14ac:dyDescent="0.25">
      <c r="A161" t="s">
        <v>135</v>
      </c>
      <c r="B161" t="s">
        <v>206</v>
      </c>
      <c r="C161" t="s">
        <v>172</v>
      </c>
      <c r="D161">
        <v>84</v>
      </c>
      <c r="E161">
        <v>6.5083829045516568</v>
      </c>
      <c r="F161">
        <v>10.798979695542862</v>
      </c>
      <c r="G161">
        <v>189.95714285714286</v>
      </c>
      <c r="K161" t="str">
        <f t="shared" si="40"/>
        <v>Up</v>
      </c>
      <c r="L161" t="str">
        <f t="shared" si="41"/>
        <v>Up</v>
      </c>
      <c r="M161" t="str">
        <f t="shared" si="42"/>
        <v>Up</v>
      </c>
      <c r="N161">
        <v>150.34383421615092</v>
      </c>
    </row>
    <row r="162" spans="1:14" x14ac:dyDescent="0.25">
      <c r="A162" t="s">
        <v>161</v>
      </c>
      <c r="B162" t="s">
        <v>213</v>
      </c>
      <c r="C162" t="s">
        <v>172</v>
      </c>
      <c r="D162">
        <v>1</v>
      </c>
      <c r="E162">
        <v>5.9920240418478166</v>
      </c>
      <c r="F162">
        <v>11.379794501644442</v>
      </c>
      <c r="G162">
        <v>218.03333333333333</v>
      </c>
      <c r="H162">
        <f t="shared" ref="H162:J164" si="50">E163-E162</f>
        <v>0.14194972681290707</v>
      </c>
      <c r="I162">
        <f t="shared" si="50"/>
        <v>-0.51320224904452516</v>
      </c>
      <c r="J162">
        <f t="shared" si="50"/>
        <v>-11.477777777777789</v>
      </c>
      <c r="K162" t="str">
        <f t="shared" si="40"/>
        <v>Up</v>
      </c>
      <c r="L162" t="str">
        <f t="shared" si="41"/>
        <v>Down</v>
      </c>
      <c r="M162" t="str">
        <f t="shared" si="42"/>
        <v>Down</v>
      </c>
      <c r="N162">
        <v>58.345363235264223</v>
      </c>
    </row>
    <row r="163" spans="1:14" x14ac:dyDescent="0.25">
      <c r="A163" t="s">
        <v>164</v>
      </c>
      <c r="B163" t="s">
        <v>213</v>
      </c>
      <c r="C163" t="s">
        <v>172</v>
      </c>
      <c r="D163">
        <v>7</v>
      </c>
      <c r="E163">
        <v>6.1339737686607236</v>
      </c>
      <c r="F163">
        <v>10.866592252599917</v>
      </c>
      <c r="G163">
        <v>206.55555555555554</v>
      </c>
      <c r="H163">
        <f t="shared" si="50"/>
        <v>0.22804740601874052</v>
      </c>
      <c r="I163">
        <f t="shared" si="50"/>
        <v>1.1665135307445134</v>
      </c>
      <c r="J163">
        <f t="shared" si="50"/>
        <v>17.244444444444468</v>
      </c>
      <c r="K163" t="str">
        <f t="shared" si="40"/>
        <v>Up</v>
      </c>
      <c r="L163" t="str">
        <f t="shared" si="41"/>
        <v>Up</v>
      </c>
      <c r="M163" t="str">
        <f t="shared" si="42"/>
        <v>Up</v>
      </c>
      <c r="N163">
        <v>58.345363235264223</v>
      </c>
    </row>
    <row r="164" spans="1:14" x14ac:dyDescent="0.25">
      <c r="A164" t="s">
        <v>162</v>
      </c>
      <c r="B164" t="s">
        <v>213</v>
      </c>
      <c r="C164" t="s">
        <v>172</v>
      </c>
      <c r="D164">
        <v>14</v>
      </c>
      <c r="E164">
        <v>6.3620211746794642</v>
      </c>
      <c r="F164">
        <v>12.03310578334443</v>
      </c>
      <c r="G164">
        <v>223.8</v>
      </c>
      <c r="H164">
        <f t="shared" si="50"/>
        <v>-0.50883866668238831</v>
      </c>
      <c r="I164">
        <f t="shared" si="50"/>
        <v>0.40688960902217453</v>
      </c>
      <c r="J164">
        <f t="shared" si="50"/>
        <v>-6.2666666666666799</v>
      </c>
      <c r="K164" t="str">
        <f t="shared" si="40"/>
        <v>Down</v>
      </c>
      <c r="L164" t="str">
        <f t="shared" si="41"/>
        <v>Up</v>
      </c>
      <c r="M164" t="str">
        <f t="shared" si="42"/>
        <v>Down</v>
      </c>
      <c r="N164">
        <v>58.345363235264223</v>
      </c>
    </row>
    <row r="165" spans="1:14" x14ac:dyDescent="0.25">
      <c r="A165" t="s">
        <v>163</v>
      </c>
      <c r="B165" t="s">
        <v>213</v>
      </c>
      <c r="C165" t="s">
        <v>172</v>
      </c>
      <c r="D165">
        <v>84</v>
      </c>
      <c r="E165">
        <v>5.8531825079970758</v>
      </c>
      <c r="F165">
        <v>12.439995392366605</v>
      </c>
      <c r="G165">
        <v>217.53333333333333</v>
      </c>
      <c r="K165" t="str">
        <f t="shared" si="40"/>
        <v>Up</v>
      </c>
      <c r="L165" t="str">
        <f t="shared" si="41"/>
        <v>Up</v>
      </c>
      <c r="M165" t="str">
        <f t="shared" si="42"/>
        <v>Up</v>
      </c>
      <c r="N165">
        <v>58.345363235264223</v>
      </c>
    </row>
  </sheetData>
  <autoFilter ref="A1:U165" xr:uid="{00000000-0001-0000-0000-000000000000}">
    <sortState xmlns:xlrd2="http://schemas.microsoft.com/office/spreadsheetml/2017/richdata2" ref="A2:O165">
      <sortCondition ref="C1:C16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AA8B-EC2D-407A-968B-768332761FCF}">
  <dimension ref="A1:X42"/>
  <sheetViews>
    <sheetView topLeftCell="B1" workbookViewId="0">
      <selection activeCell="X20" sqref="X20"/>
    </sheetView>
  </sheetViews>
  <sheetFormatPr defaultRowHeight="15" x14ac:dyDescent="0.25"/>
  <cols>
    <col min="2" max="2" width="10.28515625" bestFit="1" customWidth="1"/>
    <col min="3" max="6" width="12" bestFit="1" customWidth="1"/>
    <col min="7" max="7" width="12" customWidth="1"/>
    <col min="8" max="8" width="12.5703125" bestFit="1" customWidth="1"/>
    <col min="9" max="9" width="12" customWidth="1"/>
    <col min="10" max="13" width="12" bestFit="1" customWidth="1"/>
    <col min="14" max="16" width="12" customWidth="1"/>
    <col min="17" max="20" width="12" bestFit="1" customWidth="1"/>
  </cols>
  <sheetData>
    <row r="1" spans="1:24" x14ac:dyDescent="0.25">
      <c r="A1" t="s">
        <v>169</v>
      </c>
      <c r="B1" t="s">
        <v>170</v>
      </c>
      <c r="C1" t="s">
        <v>235</v>
      </c>
      <c r="D1" t="s">
        <v>236</v>
      </c>
      <c r="E1" t="s">
        <v>237</v>
      </c>
      <c r="F1" t="s">
        <v>238</v>
      </c>
      <c r="G1" t="s">
        <v>287</v>
      </c>
      <c r="H1" t="s">
        <v>289</v>
      </c>
      <c r="I1" t="s">
        <v>288</v>
      </c>
      <c r="J1" t="s">
        <v>240</v>
      </c>
      <c r="K1" t="s">
        <v>239</v>
      </c>
      <c r="L1" t="s">
        <v>241</v>
      </c>
      <c r="M1" t="s">
        <v>242</v>
      </c>
      <c r="N1" t="s">
        <v>290</v>
      </c>
      <c r="O1" t="s">
        <v>291</v>
      </c>
      <c r="P1" t="s">
        <v>292</v>
      </c>
      <c r="Q1" t="s">
        <v>243</v>
      </c>
      <c r="R1" t="s">
        <v>244</v>
      </c>
      <c r="S1" t="s">
        <v>245</v>
      </c>
      <c r="T1" t="s">
        <v>246</v>
      </c>
      <c r="U1" t="s">
        <v>293</v>
      </c>
      <c r="V1" t="s">
        <v>294</v>
      </c>
      <c r="W1" t="s">
        <v>295</v>
      </c>
      <c r="X1" t="s">
        <v>299</v>
      </c>
    </row>
    <row r="2" spans="1:24" x14ac:dyDescent="0.25">
      <c r="A2" t="s">
        <v>177</v>
      </c>
      <c r="B2" t="s">
        <v>178</v>
      </c>
      <c r="C2">
        <v>5.1139911075429145</v>
      </c>
      <c r="D2">
        <v>4.3970636524977724</v>
      </c>
      <c r="E2">
        <v>4.1496161971752699</v>
      </c>
      <c r="F2">
        <v>3.6362332376169761</v>
      </c>
      <c r="G2" t="str">
        <f>IF((D2-C2)&lt;0,"Down","Up")</f>
        <v>Down</v>
      </c>
      <c r="H2" t="str">
        <f t="shared" ref="H2:I17" si="0">IF((E2-D2)&lt;0,"Down","Up")</f>
        <v>Down</v>
      </c>
      <c r="I2" t="str">
        <f t="shared" si="0"/>
        <v>Down</v>
      </c>
      <c r="J2">
        <v>13.281179695011085</v>
      </c>
      <c r="K2">
        <v>14.244759170377771</v>
      </c>
      <c r="L2">
        <v>11.937230980044427</v>
      </c>
      <c r="M2">
        <v>14.903359149822194</v>
      </c>
      <c r="N2" t="str">
        <f>IF((K2-J2)&lt;0,"Down","Up")</f>
        <v>Up</v>
      </c>
      <c r="O2" t="str">
        <f t="shared" ref="O2" si="1">IF((L2-K2)&lt;0,"Down","Up")</f>
        <v>Down</v>
      </c>
      <c r="P2" t="str">
        <f t="shared" ref="P2" si="2">IF((M2-L2)&lt;0,"Down","Up")</f>
        <v>Up</v>
      </c>
      <c r="Q2">
        <v>248.02222222222221</v>
      </c>
      <c r="R2">
        <v>285.78888888888889</v>
      </c>
      <c r="S2">
        <v>238.71111111111111</v>
      </c>
      <c r="T2">
        <v>296.53333333333336</v>
      </c>
      <c r="U2" t="str">
        <f>IF((R2-Q2)&lt;0,"Down","Up")</f>
        <v>Up</v>
      </c>
      <c r="V2" t="str">
        <f t="shared" ref="V2" si="3">IF((S2-R2)&lt;0,"Down","Up")</f>
        <v>Down</v>
      </c>
      <c r="W2" t="str">
        <f t="shared" ref="W2" si="4">IF((T2-S2)&lt;0,"Down","Up")</f>
        <v>Up</v>
      </c>
      <c r="X2">
        <v>-8.414892543638377</v>
      </c>
    </row>
    <row r="3" spans="1:24" x14ac:dyDescent="0.25">
      <c r="A3" t="s">
        <v>180</v>
      </c>
      <c r="B3" t="s">
        <v>178</v>
      </c>
      <c r="C3">
        <v>6.405490049624416</v>
      </c>
      <c r="D3">
        <v>4.4327025945867398</v>
      </c>
      <c r="E3">
        <v>4.6907508741352775</v>
      </c>
      <c r="F3">
        <v>6.2589720190635827</v>
      </c>
      <c r="G3" t="str">
        <f t="shared" ref="G3:G42" si="5">IF((D3-C3)&lt;0,"Down","Up")</f>
        <v>Down</v>
      </c>
      <c r="H3" t="str">
        <f t="shared" si="0"/>
        <v>Up</v>
      </c>
      <c r="I3" t="str">
        <f t="shared" si="0"/>
        <v>Up</v>
      </c>
      <c r="J3">
        <v>17.6758564703111</v>
      </c>
      <c r="K3">
        <v>18.180043232133308</v>
      </c>
      <c r="L3">
        <v>23.010587445066651</v>
      </c>
      <c r="M3">
        <v>11.209551094744427</v>
      </c>
      <c r="N3" t="str">
        <f t="shared" ref="N3:N42" si="6">IF((K3-J3)&lt;0,"Down","Up")</f>
        <v>Up</v>
      </c>
      <c r="O3" t="str">
        <f t="shared" ref="O3:O42" si="7">IF((L3-K3)&lt;0,"Down","Up")</f>
        <v>Up</v>
      </c>
      <c r="P3" t="str">
        <f t="shared" ref="P3:P42" si="8">IF((M3-L3)&lt;0,"Down","Up")</f>
        <v>Down</v>
      </c>
      <c r="Q3">
        <v>308.60000000000002</v>
      </c>
      <c r="R3">
        <v>302.04444444444442</v>
      </c>
      <c r="S3">
        <v>324.5888888888889</v>
      </c>
      <c r="T3">
        <v>230.47777777777779</v>
      </c>
      <c r="U3" t="str">
        <f t="shared" ref="U3:U42" si="9">IF((R3-Q3)&lt;0,"Down","Up")</f>
        <v>Down</v>
      </c>
      <c r="V3" t="str">
        <f t="shared" ref="V3:V42" si="10">IF((S3-R3)&lt;0,"Down","Up")</f>
        <v>Up</v>
      </c>
      <c r="W3" t="str">
        <f t="shared" ref="W3:W42" si="11">IF((T3-S3)&lt;0,"Down","Up")</f>
        <v>Down</v>
      </c>
      <c r="X3">
        <v>35.149247915205379</v>
      </c>
    </row>
    <row r="4" spans="1:24" x14ac:dyDescent="0.25">
      <c r="A4" t="s">
        <v>181</v>
      </c>
      <c r="B4" t="s">
        <v>178</v>
      </c>
      <c r="C4">
        <v>6.5344447317023713</v>
      </c>
      <c r="D4">
        <v>6.8089293360412473</v>
      </c>
      <c r="E4">
        <v>5.4259822750870601</v>
      </c>
      <c r="F4">
        <v>5.5679168587174956</v>
      </c>
      <c r="G4" t="str">
        <f t="shared" si="5"/>
        <v>Up</v>
      </c>
      <c r="H4" t="str">
        <f t="shared" si="0"/>
        <v>Down</v>
      </c>
      <c r="I4" t="str">
        <f t="shared" si="0"/>
        <v>Up</v>
      </c>
      <c r="J4">
        <v>11.760989556877774</v>
      </c>
      <c r="K4">
        <v>15.766721447466578</v>
      </c>
      <c r="L4">
        <v>14.105723520311098</v>
      </c>
      <c r="M4">
        <v>14.752933513233325</v>
      </c>
      <c r="N4" t="str">
        <f t="shared" si="6"/>
        <v>Up</v>
      </c>
      <c r="O4" t="str">
        <f t="shared" si="7"/>
        <v>Down</v>
      </c>
      <c r="P4" t="str">
        <f t="shared" si="8"/>
        <v>Up</v>
      </c>
      <c r="Q4">
        <v>237.02222222222221</v>
      </c>
      <c r="R4">
        <v>267.93333333333334</v>
      </c>
      <c r="S4">
        <v>277.78888888888889</v>
      </c>
      <c r="T4">
        <v>294.25555555555553</v>
      </c>
      <c r="U4" t="str">
        <f t="shared" si="9"/>
        <v>Up</v>
      </c>
      <c r="V4" t="str">
        <f t="shared" si="10"/>
        <v>Up</v>
      </c>
      <c r="W4" t="str">
        <f t="shared" si="11"/>
        <v>Up</v>
      </c>
      <c r="X4">
        <v>-31.540554902497536</v>
      </c>
    </row>
    <row r="5" spans="1:24" x14ac:dyDescent="0.25">
      <c r="A5" t="s">
        <v>182</v>
      </c>
      <c r="B5" t="s">
        <v>178</v>
      </c>
      <c r="C5">
        <v>6.2316678498370086</v>
      </c>
      <c r="D5">
        <v>4.832573273301505</v>
      </c>
      <c r="E5">
        <v>6.2523397983688502</v>
      </c>
      <c r="F5">
        <v>5.8943571490006743</v>
      </c>
      <c r="G5" t="str">
        <f t="shared" si="5"/>
        <v>Down</v>
      </c>
      <c r="H5" t="str">
        <f t="shared" si="0"/>
        <v>Up</v>
      </c>
      <c r="I5" t="str">
        <f t="shared" si="0"/>
        <v>Down</v>
      </c>
      <c r="J5">
        <v>7.9147553090833291</v>
      </c>
      <c r="K5">
        <v>9.4512045577333357</v>
      </c>
      <c r="L5">
        <v>8.5694612212571322</v>
      </c>
      <c r="M5">
        <v>6.9827693175874854</v>
      </c>
      <c r="N5" t="str">
        <f t="shared" si="6"/>
        <v>Up</v>
      </c>
      <c r="O5" t="str">
        <f t="shared" si="7"/>
        <v>Down</v>
      </c>
      <c r="P5" t="str">
        <f t="shared" si="8"/>
        <v>Down</v>
      </c>
      <c r="Q5">
        <v>155.76666666666668</v>
      </c>
      <c r="R5">
        <v>165.52222222222221</v>
      </c>
      <c r="S5">
        <v>151.25714285714287</v>
      </c>
      <c r="T5">
        <v>123.71250000000001</v>
      </c>
      <c r="U5" t="str">
        <f t="shared" si="9"/>
        <v>Up</v>
      </c>
      <c r="V5" t="str">
        <f t="shared" si="10"/>
        <v>Down</v>
      </c>
      <c r="W5" t="str">
        <f t="shared" si="11"/>
        <v>Down</v>
      </c>
      <c r="X5">
        <v>-9.8237433928894387</v>
      </c>
    </row>
    <row r="6" spans="1:24" x14ac:dyDescent="0.25">
      <c r="A6" t="s">
        <v>185</v>
      </c>
      <c r="B6" t="s">
        <v>178</v>
      </c>
      <c r="C6">
        <v>6.402297231251306</v>
      </c>
      <c r="D6">
        <v>6.7228059291573787</v>
      </c>
      <c r="E6">
        <v>7.047097781410824</v>
      </c>
      <c r="F6">
        <v>6.5397414975517076</v>
      </c>
      <c r="G6" t="str">
        <f t="shared" si="5"/>
        <v>Up</v>
      </c>
      <c r="H6" t="str">
        <f t="shared" si="0"/>
        <v>Up</v>
      </c>
      <c r="I6" t="str">
        <f t="shared" si="0"/>
        <v>Down</v>
      </c>
      <c r="J6">
        <v>11.074745629599976</v>
      </c>
      <c r="K6">
        <v>13.20478253844443</v>
      </c>
      <c r="L6">
        <v>14.506552129442836</v>
      </c>
      <c r="M6">
        <v>11.071295110287497</v>
      </c>
      <c r="N6" t="str">
        <f t="shared" si="6"/>
        <v>Up</v>
      </c>
      <c r="O6" t="str">
        <f t="shared" si="7"/>
        <v>Up</v>
      </c>
      <c r="P6" t="str">
        <f t="shared" si="8"/>
        <v>Down</v>
      </c>
      <c r="Q6">
        <v>182.76666666666668</v>
      </c>
      <c r="R6">
        <v>230.07777777777778</v>
      </c>
      <c r="S6">
        <v>241.9</v>
      </c>
      <c r="T6">
        <v>194.61250000000001</v>
      </c>
      <c r="U6" t="str">
        <f t="shared" si="9"/>
        <v>Up</v>
      </c>
      <c r="V6" t="str">
        <f t="shared" si="10"/>
        <v>Up</v>
      </c>
      <c r="W6" t="str">
        <f t="shared" si="11"/>
        <v>Down</v>
      </c>
      <c r="X6">
        <v>-11.042345276872965</v>
      </c>
    </row>
    <row r="7" spans="1:24" x14ac:dyDescent="0.25">
      <c r="A7" t="s">
        <v>186</v>
      </c>
      <c r="B7" t="s">
        <v>178</v>
      </c>
      <c r="C7">
        <v>5.8112613973302611</v>
      </c>
      <c r="D7">
        <v>6.9953110459280357</v>
      </c>
      <c r="E7">
        <v>6.0694419132347637</v>
      </c>
      <c r="F7">
        <v>6.2520290751382817</v>
      </c>
      <c r="G7" t="str">
        <f t="shared" si="5"/>
        <v>Up</v>
      </c>
      <c r="H7" t="str">
        <f t="shared" si="0"/>
        <v>Down</v>
      </c>
      <c r="I7" t="str">
        <f t="shared" si="0"/>
        <v>Up</v>
      </c>
      <c r="J7">
        <v>10.11774199550001</v>
      </c>
      <c r="K7">
        <v>12.962350024755533</v>
      </c>
      <c r="L7">
        <v>10.590197405666661</v>
      </c>
      <c r="M7">
        <v>11.648832123842837</v>
      </c>
      <c r="N7" t="str">
        <f t="shared" si="6"/>
        <v>Up</v>
      </c>
      <c r="O7" t="str">
        <f t="shared" si="7"/>
        <v>Down</v>
      </c>
      <c r="P7" t="str">
        <f t="shared" si="8"/>
        <v>Up</v>
      </c>
      <c r="Q7">
        <v>156.88888888888889</v>
      </c>
      <c r="R7">
        <v>256.24444444444447</v>
      </c>
      <c r="S7">
        <v>153.6</v>
      </c>
      <c r="T7">
        <v>173.74285714285713</v>
      </c>
      <c r="U7" t="str">
        <f t="shared" si="9"/>
        <v>Up</v>
      </c>
      <c r="V7" t="str">
        <f t="shared" si="10"/>
        <v>Down</v>
      </c>
      <c r="W7" t="str">
        <f t="shared" si="11"/>
        <v>Up</v>
      </c>
      <c r="X7">
        <v>6.2020905923344962</v>
      </c>
    </row>
    <row r="8" spans="1:24" x14ac:dyDescent="0.25">
      <c r="A8" t="s">
        <v>194</v>
      </c>
      <c r="B8" t="s">
        <v>178</v>
      </c>
      <c r="C8">
        <v>6.1809951630840425</v>
      </c>
      <c r="D8">
        <v>5.4672900634904158</v>
      </c>
      <c r="E8">
        <v>5.7586396887304776</v>
      </c>
      <c r="F8">
        <v>5.6427695266570339</v>
      </c>
      <c r="G8" t="str">
        <f t="shared" si="5"/>
        <v>Down</v>
      </c>
      <c r="H8" t="str">
        <f t="shared" si="0"/>
        <v>Up</v>
      </c>
      <c r="I8" t="str">
        <f t="shared" si="0"/>
        <v>Down</v>
      </c>
      <c r="J8">
        <v>10.710937297255539</v>
      </c>
      <c r="K8">
        <v>9.3312682609333457</v>
      </c>
      <c r="L8">
        <v>10.704988670788833</v>
      </c>
      <c r="M8">
        <v>9.53782525827779</v>
      </c>
      <c r="N8" t="str">
        <f t="shared" si="6"/>
        <v>Down</v>
      </c>
      <c r="O8" t="str">
        <f t="shared" si="7"/>
        <v>Up</v>
      </c>
      <c r="P8" t="str">
        <f t="shared" si="8"/>
        <v>Down</v>
      </c>
      <c r="Q8">
        <v>181.55555555555554</v>
      </c>
      <c r="R8">
        <v>160.19999999999999</v>
      </c>
      <c r="S8">
        <v>167.62222222222223</v>
      </c>
      <c r="T8">
        <v>147.25555555555556</v>
      </c>
      <c r="U8" t="str">
        <f t="shared" si="9"/>
        <v>Down</v>
      </c>
      <c r="V8" t="str">
        <f t="shared" si="10"/>
        <v>Up</v>
      </c>
      <c r="W8" t="str">
        <f t="shared" si="11"/>
        <v>Down</v>
      </c>
      <c r="X8">
        <v>54.406017975771768</v>
      </c>
    </row>
    <row r="9" spans="1:24" x14ac:dyDescent="0.25">
      <c r="A9" t="s">
        <v>195</v>
      </c>
      <c r="B9" t="s">
        <v>178</v>
      </c>
      <c r="C9">
        <v>6.8220555019401479</v>
      </c>
      <c r="D9">
        <v>4.1441861490655736</v>
      </c>
      <c r="E9">
        <v>0.94234955459822001</v>
      </c>
      <c r="F9">
        <v>6.4969761657908567</v>
      </c>
      <c r="G9" t="str">
        <f t="shared" si="5"/>
        <v>Down</v>
      </c>
      <c r="H9" t="str">
        <f t="shared" si="0"/>
        <v>Down</v>
      </c>
      <c r="I9" t="str">
        <f t="shared" si="0"/>
        <v>Up</v>
      </c>
      <c r="J9">
        <v>11.570172980077761</v>
      </c>
      <c r="K9">
        <v>16.702256479911085</v>
      </c>
      <c r="L9">
        <v>16.716517944977756</v>
      </c>
      <c r="M9">
        <v>11.989668626133334</v>
      </c>
      <c r="N9" t="str">
        <f t="shared" si="6"/>
        <v>Up</v>
      </c>
      <c r="O9" t="str">
        <f t="shared" si="7"/>
        <v>Up</v>
      </c>
      <c r="P9" t="str">
        <f t="shared" si="8"/>
        <v>Down</v>
      </c>
      <c r="Q9">
        <v>274.82222222222219</v>
      </c>
      <c r="R9">
        <v>304.74444444444447</v>
      </c>
      <c r="S9">
        <v>105.17777777777778</v>
      </c>
      <c r="T9">
        <v>245.73333333333332</v>
      </c>
      <c r="U9" t="str">
        <f t="shared" si="9"/>
        <v>Up</v>
      </c>
      <c r="V9" t="str">
        <f t="shared" si="10"/>
        <v>Down</v>
      </c>
      <c r="W9" t="str">
        <f t="shared" si="11"/>
        <v>Up</v>
      </c>
      <c r="X9">
        <v>-7.8179358330112079</v>
      </c>
    </row>
    <row r="10" spans="1:24" x14ac:dyDescent="0.25">
      <c r="A10" t="s">
        <v>197</v>
      </c>
      <c r="B10" t="s">
        <v>178</v>
      </c>
      <c r="C10">
        <v>6.5201333330494755</v>
      </c>
      <c r="D10">
        <v>6.3936330584096694</v>
      </c>
      <c r="E10">
        <v>3.7300480971583347</v>
      </c>
      <c r="F10">
        <v>3.4370760279682901</v>
      </c>
      <c r="G10" t="str">
        <f t="shared" si="5"/>
        <v>Down</v>
      </c>
      <c r="H10" t="str">
        <f t="shared" si="0"/>
        <v>Down</v>
      </c>
      <c r="I10" t="str">
        <f t="shared" si="0"/>
        <v>Down</v>
      </c>
      <c r="J10">
        <v>20.296757596444422</v>
      </c>
      <c r="K10">
        <v>19.361387203411109</v>
      </c>
      <c r="L10">
        <v>19.70361540279443</v>
      </c>
      <c r="M10">
        <v>15.002981136844424</v>
      </c>
      <c r="N10" t="str">
        <f t="shared" si="6"/>
        <v>Down</v>
      </c>
      <c r="O10" t="str">
        <f t="shared" si="7"/>
        <v>Up</v>
      </c>
      <c r="P10" t="str">
        <f t="shared" si="8"/>
        <v>Down</v>
      </c>
      <c r="Q10">
        <v>357.64444444444445</v>
      </c>
      <c r="R10">
        <v>417.02222222222224</v>
      </c>
      <c r="S10">
        <v>340</v>
      </c>
      <c r="T10">
        <v>293.8</v>
      </c>
      <c r="U10" t="str">
        <f t="shared" si="9"/>
        <v>Up</v>
      </c>
      <c r="V10" t="str">
        <f t="shared" si="10"/>
        <v>Down</v>
      </c>
      <c r="W10" t="str">
        <f t="shared" si="11"/>
        <v>Down</v>
      </c>
      <c r="X10">
        <v>-11.94029850746268</v>
      </c>
    </row>
    <row r="11" spans="1:24" x14ac:dyDescent="0.25">
      <c r="A11" t="s">
        <v>200</v>
      </c>
      <c r="B11" t="s">
        <v>178</v>
      </c>
      <c r="C11">
        <v>6.093407578497926</v>
      </c>
      <c r="D11">
        <v>5.5174188980006384</v>
      </c>
      <c r="E11">
        <v>3.2655949823740746</v>
      </c>
      <c r="F11">
        <v>5.8495395468907923</v>
      </c>
      <c r="G11" t="str">
        <f t="shared" si="5"/>
        <v>Down</v>
      </c>
      <c r="H11" t="str">
        <f t="shared" si="0"/>
        <v>Down</v>
      </c>
      <c r="I11" t="str">
        <f t="shared" si="0"/>
        <v>Up</v>
      </c>
      <c r="J11">
        <v>8.8847272263999937</v>
      </c>
      <c r="K11">
        <v>9.1905996783444586</v>
      </c>
      <c r="L11">
        <v>15.83345168964442</v>
      </c>
      <c r="M11">
        <v>9.3876855530888861</v>
      </c>
      <c r="N11" t="str">
        <f t="shared" si="6"/>
        <v>Up</v>
      </c>
      <c r="O11" t="str">
        <f t="shared" si="7"/>
        <v>Up</v>
      </c>
      <c r="P11" t="str">
        <f t="shared" si="8"/>
        <v>Down</v>
      </c>
      <c r="Q11">
        <v>162.82222222222222</v>
      </c>
      <c r="R11">
        <v>168.06666666666666</v>
      </c>
      <c r="S11">
        <v>236.22222222222223</v>
      </c>
      <c r="T11">
        <v>155.4111111111111</v>
      </c>
      <c r="U11" t="str">
        <f t="shared" si="9"/>
        <v>Up</v>
      </c>
      <c r="V11" t="str">
        <f t="shared" si="10"/>
        <v>Up</v>
      </c>
      <c r="W11" t="str">
        <f t="shared" si="11"/>
        <v>Down</v>
      </c>
      <c r="X11">
        <v>30.373547689813556</v>
      </c>
    </row>
    <row r="12" spans="1:24" x14ac:dyDescent="0.25">
      <c r="A12" t="s">
        <v>201</v>
      </c>
      <c r="B12" t="s">
        <v>178</v>
      </c>
      <c r="C12">
        <v>6.4918167987445328</v>
      </c>
      <c r="D12">
        <v>6.8687180138216943</v>
      </c>
      <c r="E12">
        <v>4.7440923476532868</v>
      </c>
      <c r="F12">
        <v>6.915914801428638</v>
      </c>
      <c r="G12" t="str">
        <f t="shared" si="5"/>
        <v>Up</v>
      </c>
      <c r="H12" t="str">
        <f t="shared" si="0"/>
        <v>Down</v>
      </c>
      <c r="I12" t="str">
        <f t="shared" si="0"/>
        <v>Up</v>
      </c>
      <c r="J12">
        <v>9.6411335445625124</v>
      </c>
      <c r="K12">
        <v>12.462651541655539</v>
      </c>
      <c r="L12">
        <v>13.456230604622204</v>
      </c>
      <c r="M12">
        <v>13.575119358988859</v>
      </c>
      <c r="N12" t="str">
        <f t="shared" si="6"/>
        <v>Up</v>
      </c>
      <c r="O12" t="str">
        <f t="shared" si="7"/>
        <v>Up</v>
      </c>
      <c r="P12" t="str">
        <f t="shared" si="8"/>
        <v>Up</v>
      </c>
      <c r="Q12">
        <v>189.23750000000001</v>
      </c>
      <c r="R12">
        <v>262.53333333333336</v>
      </c>
      <c r="S12">
        <v>237.57777777777778</v>
      </c>
      <c r="T12">
        <v>258.4111111111111</v>
      </c>
      <c r="U12" t="str">
        <f t="shared" si="9"/>
        <v>Up</v>
      </c>
      <c r="V12" t="str">
        <f t="shared" si="10"/>
        <v>Down</v>
      </c>
      <c r="W12" t="str">
        <f t="shared" si="11"/>
        <v>Up</v>
      </c>
      <c r="X12">
        <v>-18.198043085709475</v>
      </c>
    </row>
    <row r="13" spans="1:24" x14ac:dyDescent="0.25">
      <c r="A13" t="s">
        <v>202</v>
      </c>
      <c r="B13" t="s">
        <v>178</v>
      </c>
      <c r="C13">
        <v>5.050086682212469</v>
      </c>
      <c r="D13">
        <v>3.5249674362166106</v>
      </c>
      <c r="E13">
        <v>5.3955332809475101</v>
      </c>
      <c r="F13">
        <v>4.0886584324945368</v>
      </c>
      <c r="G13" t="str">
        <f t="shared" si="5"/>
        <v>Down</v>
      </c>
      <c r="H13" t="str">
        <f t="shared" si="0"/>
        <v>Up</v>
      </c>
      <c r="I13" t="str">
        <f t="shared" si="0"/>
        <v>Down</v>
      </c>
      <c r="J13">
        <v>7.4802520978624925</v>
      </c>
      <c r="K13">
        <v>14.175983913044428</v>
      </c>
      <c r="L13">
        <v>13.564734932599972</v>
      </c>
      <c r="M13">
        <v>19.855086918083327</v>
      </c>
      <c r="N13" t="str">
        <f t="shared" si="6"/>
        <v>Up</v>
      </c>
      <c r="O13" t="str">
        <f t="shared" si="7"/>
        <v>Down</v>
      </c>
      <c r="P13" t="str">
        <f t="shared" si="8"/>
        <v>Up</v>
      </c>
      <c r="Q13">
        <v>133.19999999999999</v>
      </c>
      <c r="R13">
        <v>241.42222222222222</v>
      </c>
      <c r="S13">
        <v>201.27777777777777</v>
      </c>
      <c r="T13">
        <v>309.23333333333335</v>
      </c>
      <c r="U13" t="str">
        <f t="shared" si="9"/>
        <v>Up</v>
      </c>
      <c r="V13" t="str">
        <f t="shared" si="10"/>
        <v>Down</v>
      </c>
      <c r="W13" t="str">
        <f t="shared" si="11"/>
        <v>Up</v>
      </c>
      <c r="X13">
        <v>8.6899357495472707</v>
      </c>
    </row>
    <row r="14" spans="1:24" x14ac:dyDescent="0.25">
      <c r="A14" t="s">
        <v>203</v>
      </c>
      <c r="B14" t="s">
        <v>178</v>
      </c>
      <c r="C14">
        <v>5.9866163489166802</v>
      </c>
      <c r="D14">
        <v>4.7394612085846628</v>
      </c>
      <c r="E14">
        <v>6.0392240596194586</v>
      </c>
      <c r="F14">
        <v>6.0890906575981791</v>
      </c>
      <c r="G14" t="str">
        <f t="shared" si="5"/>
        <v>Down</v>
      </c>
      <c r="H14" t="str">
        <f t="shared" si="0"/>
        <v>Up</v>
      </c>
      <c r="I14" t="str">
        <f t="shared" si="0"/>
        <v>Up</v>
      </c>
      <c r="J14">
        <v>8.2259987135000081</v>
      </c>
      <c r="K14">
        <v>12.030315864222219</v>
      </c>
      <c r="L14">
        <v>7.8919039559142874</v>
      </c>
      <c r="M14">
        <v>10.12847570299996</v>
      </c>
      <c r="N14" t="str">
        <f t="shared" si="6"/>
        <v>Up</v>
      </c>
      <c r="O14" t="str">
        <f t="shared" si="7"/>
        <v>Down</v>
      </c>
      <c r="P14" t="str">
        <f t="shared" si="8"/>
        <v>Up</v>
      </c>
      <c r="Q14">
        <v>152.85714285714286</v>
      </c>
      <c r="R14">
        <v>167.82222222222222</v>
      </c>
      <c r="S14">
        <v>150.07142857142858</v>
      </c>
      <c r="T14">
        <v>182.4111111111111</v>
      </c>
      <c r="U14" t="str">
        <f t="shared" si="9"/>
        <v>Up</v>
      </c>
      <c r="V14" t="str">
        <f t="shared" si="10"/>
        <v>Down</v>
      </c>
      <c r="W14" t="str">
        <f t="shared" si="11"/>
        <v>Up</v>
      </c>
      <c r="X14">
        <v>-6.6401062416997253E-2</v>
      </c>
    </row>
    <row r="15" spans="1:24" x14ac:dyDescent="0.25">
      <c r="A15" t="s">
        <v>204</v>
      </c>
      <c r="B15" t="s">
        <v>178</v>
      </c>
      <c r="C15">
        <v>5.3569336665205629</v>
      </c>
      <c r="D15">
        <v>4.9758617127556857</v>
      </c>
      <c r="E15">
        <v>5.9886981236866053</v>
      </c>
      <c r="F15">
        <v>5.1943839019623139</v>
      </c>
      <c r="G15" t="str">
        <f t="shared" si="5"/>
        <v>Down</v>
      </c>
      <c r="H15" t="str">
        <f t="shared" si="0"/>
        <v>Up</v>
      </c>
      <c r="I15" t="str">
        <f t="shared" si="0"/>
        <v>Down</v>
      </c>
      <c r="J15">
        <v>11.111326878444443</v>
      </c>
      <c r="K15">
        <v>10.860716477933339</v>
      </c>
      <c r="L15">
        <v>15.948346489177741</v>
      </c>
      <c r="M15">
        <v>12.865904587088883</v>
      </c>
      <c r="N15" t="str">
        <f t="shared" si="6"/>
        <v>Down</v>
      </c>
      <c r="O15" t="str">
        <f t="shared" si="7"/>
        <v>Up</v>
      </c>
      <c r="P15" t="str">
        <f t="shared" si="8"/>
        <v>Down</v>
      </c>
      <c r="Q15">
        <v>163.96666666666667</v>
      </c>
      <c r="R15">
        <v>214.64444444444445</v>
      </c>
      <c r="S15">
        <v>234.74444444444444</v>
      </c>
      <c r="T15">
        <v>152.37777777777777</v>
      </c>
      <c r="U15" t="str">
        <f t="shared" si="9"/>
        <v>Up</v>
      </c>
      <c r="V15" t="str">
        <f t="shared" si="10"/>
        <v>Up</v>
      </c>
      <c r="W15" t="str">
        <f t="shared" si="11"/>
        <v>Down</v>
      </c>
      <c r="X15">
        <v>26.475092991029104</v>
      </c>
    </row>
    <row r="16" spans="1:24" x14ac:dyDescent="0.25">
      <c r="A16" t="s">
        <v>205</v>
      </c>
      <c r="B16" t="s">
        <v>178</v>
      </c>
      <c r="C16">
        <v>6.1423420193067715</v>
      </c>
      <c r="D16">
        <v>5.9510041068092532</v>
      </c>
      <c r="E16">
        <v>5.7539456384500642</v>
      </c>
      <c r="F16">
        <v>5.8008743277426653</v>
      </c>
      <c r="G16" t="str">
        <f t="shared" si="5"/>
        <v>Down</v>
      </c>
      <c r="H16" t="str">
        <f t="shared" si="0"/>
        <v>Down</v>
      </c>
      <c r="I16" t="str">
        <f t="shared" si="0"/>
        <v>Up</v>
      </c>
      <c r="J16">
        <v>7.8732400759000072</v>
      </c>
      <c r="K16">
        <v>8.4234133516444523</v>
      </c>
      <c r="L16">
        <v>8.0968617870222399</v>
      </c>
      <c r="M16">
        <v>8.0074405643888991</v>
      </c>
      <c r="N16" t="str">
        <f t="shared" si="6"/>
        <v>Up</v>
      </c>
      <c r="O16" t="str">
        <f t="shared" si="7"/>
        <v>Down</v>
      </c>
      <c r="P16" t="str">
        <f t="shared" si="8"/>
        <v>Down</v>
      </c>
      <c r="Q16">
        <v>159.5</v>
      </c>
      <c r="R16">
        <v>177.33333333333334</v>
      </c>
      <c r="S16">
        <v>159.6</v>
      </c>
      <c r="T16">
        <v>178.97777777777779</v>
      </c>
      <c r="U16" t="str">
        <f t="shared" si="9"/>
        <v>Up</v>
      </c>
      <c r="V16" t="str">
        <f t="shared" si="10"/>
        <v>Down</v>
      </c>
      <c r="W16" t="str">
        <f t="shared" si="11"/>
        <v>Up</v>
      </c>
      <c r="X16">
        <v>10.51059949851836</v>
      </c>
    </row>
    <row r="17" spans="1:24" x14ac:dyDescent="0.25">
      <c r="A17" t="s">
        <v>207</v>
      </c>
      <c r="B17" t="s">
        <v>178</v>
      </c>
      <c r="C17">
        <v>5.4874560882488748</v>
      </c>
      <c r="D17">
        <v>4.8898369627647575</v>
      </c>
      <c r="E17">
        <v>5.5953311597284001</v>
      </c>
      <c r="F17">
        <v>6.2925146111650365</v>
      </c>
      <c r="G17" t="str">
        <f t="shared" si="5"/>
        <v>Down</v>
      </c>
      <c r="H17" t="str">
        <f t="shared" si="0"/>
        <v>Up</v>
      </c>
      <c r="I17" t="str">
        <f t="shared" si="0"/>
        <v>Up</v>
      </c>
      <c r="J17">
        <v>7.3098577410285799</v>
      </c>
      <c r="K17">
        <v>14.716089505344444</v>
      </c>
      <c r="L17">
        <v>8.5941213422333398</v>
      </c>
      <c r="M17">
        <v>10.686642557087506</v>
      </c>
      <c r="N17" t="str">
        <f t="shared" si="6"/>
        <v>Up</v>
      </c>
      <c r="O17" t="str">
        <f t="shared" si="7"/>
        <v>Down</v>
      </c>
      <c r="P17" t="str">
        <f t="shared" si="8"/>
        <v>Up</v>
      </c>
      <c r="Q17">
        <v>133.30000000000001</v>
      </c>
      <c r="R17">
        <v>160.71111111111111</v>
      </c>
      <c r="S17">
        <v>131.41666666666666</v>
      </c>
      <c r="T17">
        <v>177.7</v>
      </c>
      <c r="U17" t="str">
        <f t="shared" si="9"/>
        <v>Up</v>
      </c>
      <c r="V17" t="str">
        <f t="shared" si="10"/>
        <v>Down</v>
      </c>
      <c r="W17" t="str">
        <f t="shared" si="11"/>
        <v>Up</v>
      </c>
      <c r="X17">
        <v>-39.80682477584562</v>
      </c>
    </row>
    <row r="18" spans="1:24" x14ac:dyDescent="0.25">
      <c r="A18" t="s">
        <v>208</v>
      </c>
      <c r="B18" t="s">
        <v>178</v>
      </c>
      <c r="C18">
        <v>6.1344034801403602</v>
      </c>
      <c r="D18">
        <v>6.3023523853036885</v>
      </c>
      <c r="E18">
        <v>6.7255929105392021</v>
      </c>
      <c r="F18">
        <v>6.9433188169304128</v>
      </c>
      <c r="G18" t="str">
        <f t="shared" si="5"/>
        <v>Up</v>
      </c>
      <c r="H18" t="str">
        <f t="shared" ref="H18:H42" si="12">IF((E18-D18)&lt;0,"Down","Up")</f>
        <v>Up</v>
      </c>
      <c r="I18" t="str">
        <f t="shared" ref="I18:I42" si="13">IF((F18-E18)&lt;0,"Down","Up")</f>
        <v>Up</v>
      </c>
      <c r="J18">
        <v>8.7342436505833412</v>
      </c>
      <c r="K18">
        <v>11.39486307813327</v>
      </c>
      <c r="L18">
        <v>15.912340417449974</v>
      </c>
      <c r="M18">
        <v>18.681071119444443</v>
      </c>
      <c r="N18" t="str">
        <f t="shared" si="6"/>
        <v>Up</v>
      </c>
      <c r="O18" t="str">
        <f t="shared" si="7"/>
        <v>Up</v>
      </c>
      <c r="P18" t="str">
        <f t="shared" si="8"/>
        <v>Up</v>
      </c>
      <c r="Q18">
        <v>136.83333333333334</v>
      </c>
      <c r="R18">
        <v>222.36666666666667</v>
      </c>
      <c r="S18">
        <v>263.38888888888891</v>
      </c>
      <c r="T18">
        <v>332.15555555555557</v>
      </c>
      <c r="U18" t="str">
        <f t="shared" si="9"/>
        <v>Up</v>
      </c>
      <c r="V18" t="str">
        <f t="shared" si="10"/>
        <v>Up</v>
      </c>
      <c r="W18" t="str">
        <f t="shared" si="11"/>
        <v>Up</v>
      </c>
      <c r="X18">
        <v>1.8333997608609165</v>
      </c>
    </row>
    <row r="19" spans="1:24" x14ac:dyDescent="0.25">
      <c r="A19" t="s">
        <v>209</v>
      </c>
      <c r="B19" t="s">
        <v>178</v>
      </c>
      <c r="C19">
        <v>6.622557768229651</v>
      </c>
      <c r="D19">
        <v>7.201919898554185</v>
      </c>
      <c r="E19">
        <v>6.5029293506611747</v>
      </c>
      <c r="F19">
        <v>6.5679912210441174</v>
      </c>
      <c r="G19" t="str">
        <f t="shared" si="5"/>
        <v>Up</v>
      </c>
      <c r="H19" t="str">
        <f t="shared" si="12"/>
        <v>Down</v>
      </c>
      <c r="I19" t="str">
        <f t="shared" si="13"/>
        <v>Up</v>
      </c>
      <c r="J19">
        <v>13.590316943411112</v>
      </c>
      <c r="K19">
        <v>16.775732583100005</v>
      </c>
      <c r="L19">
        <v>11.884510767933271</v>
      </c>
      <c r="M19">
        <v>10.315052238575012</v>
      </c>
      <c r="N19" t="str">
        <f t="shared" si="6"/>
        <v>Up</v>
      </c>
      <c r="O19" t="str">
        <f t="shared" si="7"/>
        <v>Down</v>
      </c>
      <c r="P19" t="str">
        <f t="shared" si="8"/>
        <v>Down</v>
      </c>
      <c r="Q19">
        <v>229.13333333333333</v>
      </c>
      <c r="R19">
        <v>330.55555555555554</v>
      </c>
      <c r="S19">
        <v>207.63333333333333</v>
      </c>
      <c r="T19">
        <v>189.15</v>
      </c>
      <c r="U19" t="str">
        <f t="shared" si="9"/>
        <v>Up</v>
      </c>
      <c r="V19" t="str">
        <f t="shared" si="10"/>
        <v>Down</v>
      </c>
      <c r="W19" t="str">
        <f t="shared" si="11"/>
        <v>Down</v>
      </c>
      <c r="X19">
        <v>32.68224299065421</v>
      </c>
    </row>
    <row r="20" spans="1:24" x14ac:dyDescent="0.25">
      <c r="A20" t="s">
        <v>211</v>
      </c>
      <c r="B20" t="s">
        <v>178</v>
      </c>
      <c r="C20">
        <v>6.7124247004950011</v>
      </c>
      <c r="D20">
        <v>7.3704275276983662</v>
      </c>
      <c r="E20">
        <v>6.6898690494370445</v>
      </c>
      <c r="F20">
        <v>7.122337887111363</v>
      </c>
      <c r="G20" t="str">
        <f t="shared" si="5"/>
        <v>Up</v>
      </c>
      <c r="H20" t="str">
        <f t="shared" si="12"/>
        <v>Down</v>
      </c>
      <c r="I20" t="str">
        <f t="shared" si="13"/>
        <v>Up</v>
      </c>
      <c r="J20">
        <v>13.491422662924998</v>
      </c>
      <c r="K20">
        <v>19.945432041594451</v>
      </c>
      <c r="L20">
        <v>12.826622833533323</v>
      </c>
      <c r="M20">
        <v>16.453229481766666</v>
      </c>
      <c r="N20" t="str">
        <f t="shared" si="6"/>
        <v>Up</v>
      </c>
      <c r="O20" t="str">
        <f t="shared" si="7"/>
        <v>Down</v>
      </c>
      <c r="P20" t="str">
        <f t="shared" si="8"/>
        <v>Up</v>
      </c>
      <c r="Q20">
        <v>229.17500000000001</v>
      </c>
      <c r="R20">
        <v>337.97777777777776</v>
      </c>
      <c r="S20">
        <v>253.33333333333334</v>
      </c>
      <c r="T20">
        <v>332.83333333333331</v>
      </c>
      <c r="U20" t="str">
        <f t="shared" si="9"/>
        <v>Up</v>
      </c>
      <c r="V20" t="str">
        <f t="shared" si="10"/>
        <v>Down</v>
      </c>
      <c r="W20" t="str">
        <f t="shared" si="11"/>
        <v>Up</v>
      </c>
      <c r="X20">
        <v>-46.082422268744665</v>
      </c>
    </row>
    <row r="21" spans="1:24" x14ac:dyDescent="0.25">
      <c r="A21" t="s">
        <v>212</v>
      </c>
      <c r="B21" t="s">
        <v>178</v>
      </c>
      <c r="C21">
        <v>5.7749779212815433</v>
      </c>
      <c r="D21">
        <v>4.9629331911027652</v>
      </c>
      <c r="E21">
        <v>4.6702454532731492</v>
      </c>
      <c r="F21">
        <v>6.6334225120229426</v>
      </c>
      <c r="G21" t="str">
        <f t="shared" si="5"/>
        <v>Down</v>
      </c>
      <c r="H21" t="str">
        <f t="shared" si="12"/>
        <v>Down</v>
      </c>
      <c r="I21" t="str">
        <f t="shared" si="13"/>
        <v>Up</v>
      </c>
      <c r="J21">
        <v>10.497501622788866</v>
      </c>
      <c r="K21">
        <v>11.037309806033315</v>
      </c>
      <c r="L21">
        <v>23.182662845127751</v>
      </c>
      <c r="M21">
        <v>14.607043485755465</v>
      </c>
      <c r="N21" t="str">
        <f t="shared" si="6"/>
        <v>Up</v>
      </c>
      <c r="O21" t="str">
        <f t="shared" si="7"/>
        <v>Up</v>
      </c>
      <c r="P21" t="str">
        <f t="shared" si="8"/>
        <v>Down</v>
      </c>
      <c r="Q21">
        <v>178.48888888888888</v>
      </c>
      <c r="R21">
        <v>199.5</v>
      </c>
      <c r="S21">
        <v>340.9</v>
      </c>
      <c r="T21">
        <v>258.3</v>
      </c>
      <c r="U21" t="str">
        <f t="shared" si="9"/>
        <v>Up</v>
      </c>
      <c r="V21" t="str">
        <f t="shared" si="10"/>
        <v>Up</v>
      </c>
      <c r="W21" t="str">
        <f t="shared" si="11"/>
        <v>Down</v>
      </c>
      <c r="X21">
        <v>30.126671981574983</v>
      </c>
    </row>
    <row r="22" spans="1:24" x14ac:dyDescent="0.25">
      <c r="A22" t="s">
        <v>214</v>
      </c>
      <c r="B22" t="s">
        <v>178</v>
      </c>
      <c r="C22">
        <v>6.5568919676739332</v>
      </c>
      <c r="D22">
        <v>6.6552499867672434</v>
      </c>
      <c r="E22">
        <v>6.5141889898928067</v>
      </c>
      <c r="F22">
        <v>6.6489823041017697</v>
      </c>
      <c r="G22" t="str">
        <f t="shared" si="5"/>
        <v>Up</v>
      </c>
      <c r="H22" t="str">
        <f t="shared" si="12"/>
        <v>Down</v>
      </c>
      <c r="I22" t="str">
        <f t="shared" si="13"/>
        <v>Up</v>
      </c>
      <c r="J22">
        <v>12.364897508488889</v>
      </c>
      <c r="K22">
        <v>16.550603968866632</v>
      </c>
      <c r="L22">
        <v>16.776697140611116</v>
      </c>
      <c r="M22">
        <v>17.449979659699977</v>
      </c>
      <c r="N22" t="str">
        <f t="shared" si="6"/>
        <v>Up</v>
      </c>
      <c r="O22" t="str">
        <f t="shared" si="7"/>
        <v>Up</v>
      </c>
      <c r="P22" t="str">
        <f t="shared" si="8"/>
        <v>Up</v>
      </c>
      <c r="Q22">
        <v>241.01111111111112</v>
      </c>
      <c r="R22">
        <v>274.2</v>
      </c>
      <c r="S22">
        <v>259.14444444444445</v>
      </c>
      <c r="T22">
        <v>291.94444444444446</v>
      </c>
      <c r="U22" t="str">
        <f t="shared" si="9"/>
        <v>Up</v>
      </c>
      <c r="V22" t="str">
        <f t="shared" si="10"/>
        <v>Down</v>
      </c>
      <c r="W22" t="str">
        <f t="shared" si="11"/>
        <v>Up</v>
      </c>
      <c r="X22">
        <v>-7.7039058012636445</v>
      </c>
    </row>
    <row r="23" spans="1:24" x14ac:dyDescent="0.25">
      <c r="A23" t="s">
        <v>171</v>
      </c>
      <c r="B23" t="s">
        <v>172</v>
      </c>
      <c r="C23">
        <v>7.2575667451679324</v>
      </c>
      <c r="D23">
        <v>6.0244418533614494</v>
      </c>
      <c r="E23">
        <v>4.0935951913503699</v>
      </c>
      <c r="F23">
        <v>6.4958853001116266</v>
      </c>
      <c r="G23" t="str">
        <f t="shared" si="5"/>
        <v>Down</v>
      </c>
      <c r="H23" t="str">
        <f t="shared" si="12"/>
        <v>Down</v>
      </c>
      <c r="I23" t="str">
        <f t="shared" si="13"/>
        <v>Up</v>
      </c>
      <c r="J23">
        <v>15.098173019499995</v>
      </c>
      <c r="K23">
        <v>15.321338070922215</v>
      </c>
      <c r="L23">
        <v>14.895889263733306</v>
      </c>
      <c r="M23">
        <v>11.792800470344433</v>
      </c>
      <c r="N23" t="str">
        <f t="shared" si="6"/>
        <v>Up</v>
      </c>
      <c r="O23" t="str">
        <f t="shared" si="7"/>
        <v>Down</v>
      </c>
      <c r="P23" t="str">
        <f t="shared" si="8"/>
        <v>Down</v>
      </c>
      <c r="Q23">
        <v>324.13333333333333</v>
      </c>
      <c r="R23">
        <v>266.89999999999998</v>
      </c>
      <c r="S23">
        <v>265.56666666666666</v>
      </c>
      <c r="T23">
        <v>214.67777777777778</v>
      </c>
      <c r="U23" t="str">
        <f t="shared" si="9"/>
        <v>Down</v>
      </c>
      <c r="V23" t="str">
        <f t="shared" si="10"/>
        <v>Down</v>
      </c>
      <c r="W23" t="str">
        <f t="shared" si="11"/>
        <v>Down</v>
      </c>
      <c r="X23">
        <v>126.86436841084017</v>
      </c>
    </row>
    <row r="24" spans="1:24" x14ac:dyDescent="0.25">
      <c r="A24" t="s">
        <v>173</v>
      </c>
      <c r="B24" t="s">
        <v>172</v>
      </c>
      <c r="C24">
        <v>3.801838380806152</v>
      </c>
      <c r="D24">
        <v>2.3483762613573727</v>
      </c>
      <c r="E24">
        <v>2.3751033966051129</v>
      </c>
      <c r="F24">
        <v>2.6103690186375785</v>
      </c>
      <c r="G24" t="str">
        <f t="shared" si="5"/>
        <v>Down</v>
      </c>
      <c r="H24" t="str">
        <f t="shared" si="12"/>
        <v>Up</v>
      </c>
      <c r="I24" t="str">
        <f t="shared" si="13"/>
        <v>Up</v>
      </c>
      <c r="J24">
        <v>14.136311372044437</v>
      </c>
      <c r="K24">
        <v>10.642921332988857</v>
      </c>
      <c r="L24">
        <v>11.598827290055564</v>
      </c>
      <c r="M24">
        <v>12.578811492855543</v>
      </c>
      <c r="N24" t="str">
        <f t="shared" si="6"/>
        <v>Down</v>
      </c>
      <c r="O24" t="str">
        <f t="shared" si="7"/>
        <v>Up</v>
      </c>
      <c r="P24" t="str">
        <f t="shared" si="8"/>
        <v>Up</v>
      </c>
      <c r="Q24">
        <v>289.54444444444442</v>
      </c>
      <c r="R24">
        <v>149.76666666666668</v>
      </c>
      <c r="S24">
        <v>200.5888888888889</v>
      </c>
      <c r="T24">
        <v>249.46666666666667</v>
      </c>
      <c r="U24" t="str">
        <f t="shared" si="9"/>
        <v>Down</v>
      </c>
      <c r="V24" t="str">
        <f t="shared" si="10"/>
        <v>Up</v>
      </c>
      <c r="W24" t="str">
        <f t="shared" si="11"/>
        <v>Up</v>
      </c>
      <c r="X24">
        <v>99.562654497052662</v>
      </c>
    </row>
    <row r="25" spans="1:24" x14ac:dyDescent="0.25">
      <c r="A25" t="s">
        <v>174</v>
      </c>
      <c r="B25" t="s">
        <v>172</v>
      </c>
      <c r="C25">
        <v>1.7679130744877034</v>
      </c>
      <c r="D25">
        <v>1.1953572471825695</v>
      </c>
      <c r="E25">
        <v>1.3821840559342695</v>
      </c>
      <c r="F25">
        <v>1.1150042711588739</v>
      </c>
      <c r="G25" t="str">
        <f t="shared" si="5"/>
        <v>Down</v>
      </c>
      <c r="H25" t="str">
        <f t="shared" si="12"/>
        <v>Up</v>
      </c>
      <c r="I25" t="str">
        <f t="shared" si="13"/>
        <v>Down</v>
      </c>
      <c r="J25">
        <v>10.713494508422222</v>
      </c>
      <c r="K25">
        <v>19.537558204155541</v>
      </c>
      <c r="L25">
        <v>11.837754749422224</v>
      </c>
      <c r="M25">
        <v>10.024228713699967</v>
      </c>
      <c r="N25" t="str">
        <f t="shared" si="6"/>
        <v>Up</v>
      </c>
      <c r="O25" t="str">
        <f t="shared" si="7"/>
        <v>Down</v>
      </c>
      <c r="P25" t="str">
        <f t="shared" si="8"/>
        <v>Down</v>
      </c>
      <c r="Q25">
        <v>172.22222222222223</v>
      </c>
      <c r="R25">
        <v>135.8111111111111</v>
      </c>
      <c r="S25">
        <v>174.64444444444445</v>
      </c>
      <c r="T25">
        <v>141.5888888888889</v>
      </c>
      <c r="U25" t="str">
        <f t="shared" si="9"/>
        <v>Down</v>
      </c>
      <c r="V25" t="str">
        <f t="shared" si="10"/>
        <v>Up</v>
      </c>
      <c r="W25" t="str">
        <f t="shared" si="11"/>
        <v>Down</v>
      </c>
      <c r="X25">
        <v>262.90631891840059</v>
      </c>
    </row>
    <row r="26" spans="1:24" x14ac:dyDescent="0.25">
      <c r="A26" t="s">
        <v>175</v>
      </c>
      <c r="B26" t="s">
        <v>172</v>
      </c>
      <c r="C26">
        <v>7.0692735605583117</v>
      </c>
      <c r="D26">
        <v>7.0433776810514335</v>
      </c>
      <c r="E26">
        <v>5.9780538157902878</v>
      </c>
      <c r="F26">
        <v>5.5261798886001143</v>
      </c>
      <c r="G26" t="str">
        <f t="shared" si="5"/>
        <v>Down</v>
      </c>
      <c r="H26" t="str">
        <f t="shared" si="12"/>
        <v>Down</v>
      </c>
      <c r="I26" t="str">
        <f t="shared" si="13"/>
        <v>Down</v>
      </c>
      <c r="J26">
        <v>16.163508095511098</v>
      </c>
      <c r="K26">
        <v>13.923113091200017</v>
      </c>
      <c r="L26">
        <v>13.71599221189998</v>
      </c>
      <c r="M26">
        <v>11.662797204288879</v>
      </c>
      <c r="N26" t="str">
        <f t="shared" si="6"/>
        <v>Down</v>
      </c>
      <c r="O26" t="str">
        <f t="shared" si="7"/>
        <v>Down</v>
      </c>
      <c r="P26" t="str">
        <f t="shared" si="8"/>
        <v>Down</v>
      </c>
      <c r="Q26">
        <v>333.74444444444447</v>
      </c>
      <c r="R26">
        <v>271.86666666666667</v>
      </c>
      <c r="S26">
        <v>218.01111111111112</v>
      </c>
      <c r="T26">
        <v>190.86666666666667</v>
      </c>
      <c r="U26" t="str">
        <f t="shared" si="9"/>
        <v>Down</v>
      </c>
      <c r="V26" t="str">
        <f t="shared" si="10"/>
        <v>Down</v>
      </c>
      <c r="W26" t="str">
        <f t="shared" si="11"/>
        <v>Down</v>
      </c>
      <c r="X26">
        <v>114.42127865900117</v>
      </c>
    </row>
    <row r="27" spans="1:24" x14ac:dyDescent="0.25">
      <c r="A27" t="s">
        <v>176</v>
      </c>
      <c r="B27" t="s">
        <v>172</v>
      </c>
      <c r="C27">
        <v>4.8640421765441975</v>
      </c>
      <c r="D27">
        <v>5.7614750941332851</v>
      </c>
      <c r="E27">
        <v>5.5017985620259751</v>
      </c>
      <c r="F27">
        <v>5.1080035664813064</v>
      </c>
      <c r="G27" t="str">
        <f t="shared" si="5"/>
        <v>Up</v>
      </c>
      <c r="H27" t="str">
        <f t="shared" si="12"/>
        <v>Down</v>
      </c>
      <c r="I27" t="str">
        <f t="shared" si="13"/>
        <v>Down</v>
      </c>
      <c r="J27">
        <v>11.44882092387777</v>
      </c>
      <c r="K27">
        <v>9.434255434322214</v>
      </c>
      <c r="L27">
        <v>13.399658298788834</v>
      </c>
      <c r="M27">
        <v>9.107648742344459</v>
      </c>
      <c r="N27" t="str">
        <f t="shared" si="6"/>
        <v>Down</v>
      </c>
      <c r="O27" t="str">
        <f t="shared" si="7"/>
        <v>Up</v>
      </c>
      <c r="P27" t="str">
        <f t="shared" si="8"/>
        <v>Down</v>
      </c>
      <c r="Q27">
        <v>200.11111111111111</v>
      </c>
      <c r="R27">
        <v>171.35555555555555</v>
      </c>
      <c r="S27">
        <v>241.86666666666667</v>
      </c>
      <c r="T27">
        <v>168.33333333333334</v>
      </c>
      <c r="U27" t="str">
        <f t="shared" si="9"/>
        <v>Down</v>
      </c>
      <c r="V27" t="str">
        <f t="shared" si="10"/>
        <v>Up</v>
      </c>
      <c r="W27" t="str">
        <f t="shared" si="11"/>
        <v>Down</v>
      </c>
      <c r="X27">
        <v>63.091755319148945</v>
      </c>
    </row>
    <row r="28" spans="1:24" x14ac:dyDescent="0.25">
      <c r="A28" t="s">
        <v>179</v>
      </c>
      <c r="B28" t="s">
        <v>172</v>
      </c>
      <c r="C28">
        <v>7.1457588167528732</v>
      </c>
      <c r="D28">
        <v>5.940717666534062</v>
      </c>
      <c r="E28">
        <v>6.2927570816821108</v>
      </c>
      <c r="F28">
        <v>6.1743442504526316</v>
      </c>
      <c r="G28" t="str">
        <f t="shared" si="5"/>
        <v>Down</v>
      </c>
      <c r="H28" t="str">
        <f t="shared" si="12"/>
        <v>Up</v>
      </c>
      <c r="I28" t="str">
        <f t="shared" si="13"/>
        <v>Down</v>
      </c>
      <c r="J28">
        <v>18.3626514712</v>
      </c>
      <c r="K28">
        <v>15.722448537322212</v>
      </c>
      <c r="L28">
        <v>9.7886914483888905</v>
      </c>
      <c r="M28">
        <v>10.400648778655547</v>
      </c>
      <c r="N28" t="str">
        <f t="shared" si="6"/>
        <v>Down</v>
      </c>
      <c r="O28" t="str">
        <f t="shared" si="7"/>
        <v>Down</v>
      </c>
      <c r="P28" t="str">
        <f t="shared" si="8"/>
        <v>Up</v>
      </c>
      <c r="Q28">
        <v>329.2</v>
      </c>
      <c r="R28">
        <v>342.02222222222224</v>
      </c>
      <c r="S28">
        <v>171.87777777777777</v>
      </c>
      <c r="T28">
        <v>187.1888888888889</v>
      </c>
      <c r="U28" t="str">
        <f t="shared" si="9"/>
        <v>Up</v>
      </c>
      <c r="V28" t="str">
        <f t="shared" si="10"/>
        <v>Down</v>
      </c>
      <c r="W28" t="str">
        <f t="shared" si="11"/>
        <v>Up</v>
      </c>
      <c r="X28">
        <v>28.670067501417019</v>
      </c>
    </row>
    <row r="29" spans="1:24" x14ac:dyDescent="0.25">
      <c r="A29" t="s">
        <v>183</v>
      </c>
      <c r="B29" t="s">
        <v>172</v>
      </c>
      <c r="C29">
        <v>4.9493673763362498</v>
      </c>
      <c r="D29">
        <v>6.7819470680345253</v>
      </c>
      <c r="E29">
        <v>6.5234804175405676</v>
      </c>
      <c r="F29">
        <v>5.9570351943154174</v>
      </c>
      <c r="G29" t="str">
        <f t="shared" si="5"/>
        <v>Up</v>
      </c>
      <c r="H29" t="str">
        <f t="shared" si="12"/>
        <v>Down</v>
      </c>
      <c r="I29" t="str">
        <f t="shared" si="13"/>
        <v>Down</v>
      </c>
      <c r="J29">
        <v>11.208768484444452</v>
      </c>
      <c r="K29">
        <v>10.907631873371423</v>
      </c>
      <c r="L29">
        <v>12.987237606249979</v>
      </c>
      <c r="M29">
        <v>10.616143341485719</v>
      </c>
      <c r="N29" t="str">
        <f t="shared" si="6"/>
        <v>Down</v>
      </c>
      <c r="O29" t="str">
        <f t="shared" si="7"/>
        <v>Up</v>
      </c>
      <c r="P29" t="str">
        <f t="shared" si="8"/>
        <v>Down</v>
      </c>
      <c r="Q29">
        <v>192.66666666666666</v>
      </c>
      <c r="R29">
        <v>205.67142857142858</v>
      </c>
      <c r="S29">
        <v>203.45</v>
      </c>
      <c r="T29">
        <v>151.84285714285716</v>
      </c>
      <c r="U29" t="str">
        <f t="shared" si="9"/>
        <v>Up</v>
      </c>
      <c r="V29" t="str">
        <f t="shared" si="10"/>
        <v>Down</v>
      </c>
      <c r="W29" t="str">
        <f t="shared" si="11"/>
        <v>Down</v>
      </c>
      <c r="X29">
        <v>79.941802626343019</v>
      </c>
    </row>
    <row r="30" spans="1:24" x14ac:dyDescent="0.25">
      <c r="A30" t="s">
        <v>184</v>
      </c>
      <c r="B30" t="s">
        <v>172</v>
      </c>
      <c r="C30">
        <v>6.5472493706626524</v>
      </c>
      <c r="D30">
        <v>5.9982760780987663</v>
      </c>
      <c r="E30">
        <v>6.09503474090977</v>
      </c>
      <c r="F30">
        <v>6.1742124950990096</v>
      </c>
      <c r="G30" t="str">
        <f t="shared" si="5"/>
        <v>Down</v>
      </c>
      <c r="H30" t="str">
        <f t="shared" si="12"/>
        <v>Up</v>
      </c>
      <c r="I30" t="str">
        <f t="shared" si="13"/>
        <v>Up</v>
      </c>
      <c r="J30">
        <v>10.753171500974926</v>
      </c>
      <c r="K30">
        <v>9.6250120832750152</v>
      </c>
      <c r="L30">
        <v>9.4700201990714348</v>
      </c>
      <c r="M30">
        <v>9.3225110235222424</v>
      </c>
      <c r="N30" t="str">
        <f t="shared" si="6"/>
        <v>Down</v>
      </c>
      <c r="O30" t="str">
        <f t="shared" si="7"/>
        <v>Down</v>
      </c>
      <c r="P30" t="str">
        <f t="shared" si="8"/>
        <v>Down</v>
      </c>
      <c r="Q30">
        <v>217.6875</v>
      </c>
      <c r="R30">
        <v>175.11250000000001</v>
      </c>
      <c r="S30">
        <v>163.77142857142857</v>
      </c>
      <c r="T30">
        <v>172.46666666666667</v>
      </c>
      <c r="U30" t="str">
        <f t="shared" si="9"/>
        <v>Down</v>
      </c>
      <c r="V30" t="str">
        <f t="shared" si="10"/>
        <v>Down</v>
      </c>
      <c r="W30" t="str">
        <f t="shared" si="11"/>
        <v>Up</v>
      </c>
      <c r="X30">
        <v>3.8945586014370175</v>
      </c>
    </row>
    <row r="31" spans="1:24" x14ac:dyDescent="0.25">
      <c r="A31" t="s">
        <v>187</v>
      </c>
      <c r="B31" t="s">
        <v>172</v>
      </c>
      <c r="C31">
        <v>4.9277352721589844</v>
      </c>
      <c r="D31">
        <v>6.6801893671717725</v>
      </c>
      <c r="E31">
        <v>6.5577989911707188</v>
      </c>
      <c r="F31">
        <v>6.3259871870242659</v>
      </c>
      <c r="G31" t="str">
        <f t="shared" si="5"/>
        <v>Up</v>
      </c>
      <c r="H31" t="str">
        <f t="shared" si="12"/>
        <v>Down</v>
      </c>
      <c r="I31" t="str">
        <f t="shared" si="13"/>
        <v>Down</v>
      </c>
      <c r="J31">
        <v>12.326466877577756</v>
      </c>
      <c r="K31">
        <v>12.471961956962513</v>
      </c>
      <c r="L31">
        <v>13.332894382324946</v>
      </c>
      <c r="M31">
        <v>10.787188678133253</v>
      </c>
      <c r="N31" t="str">
        <f t="shared" si="6"/>
        <v>Up</v>
      </c>
      <c r="O31" t="str">
        <f t="shared" si="7"/>
        <v>Up</v>
      </c>
      <c r="P31" t="str">
        <f t="shared" si="8"/>
        <v>Down</v>
      </c>
      <c r="Q31">
        <v>192.93333333333334</v>
      </c>
      <c r="R31">
        <v>209.53749999999999</v>
      </c>
      <c r="S31">
        <v>225.75</v>
      </c>
      <c r="T31">
        <v>188.94444444444446</v>
      </c>
      <c r="U31" t="str">
        <f t="shared" si="9"/>
        <v>Up</v>
      </c>
      <c r="V31" t="str">
        <f t="shared" si="10"/>
        <v>Up</v>
      </c>
      <c r="W31" t="str">
        <f t="shared" si="11"/>
        <v>Down</v>
      </c>
      <c r="X31">
        <v>138.11785488117854</v>
      </c>
    </row>
    <row r="32" spans="1:24" x14ac:dyDescent="0.25">
      <c r="A32" t="s">
        <v>188</v>
      </c>
      <c r="B32" t="s">
        <v>172</v>
      </c>
      <c r="C32">
        <v>1.6435380309315009</v>
      </c>
      <c r="D32">
        <v>3.8628402625566278</v>
      </c>
      <c r="E32">
        <v>3.8462972680582519</v>
      </c>
      <c r="F32">
        <v>5.7128596029987602</v>
      </c>
      <c r="G32" t="str">
        <f t="shared" si="5"/>
        <v>Up</v>
      </c>
      <c r="H32" t="str">
        <f t="shared" si="12"/>
        <v>Down</v>
      </c>
      <c r="I32" t="str">
        <f t="shared" si="13"/>
        <v>Up</v>
      </c>
      <c r="J32">
        <v>15.541329161233323</v>
      </c>
      <c r="K32">
        <v>10.322846283777773</v>
      </c>
      <c r="L32">
        <v>10.966033352044414</v>
      </c>
      <c r="M32">
        <v>10.432762825955557</v>
      </c>
      <c r="N32" t="str">
        <f t="shared" si="6"/>
        <v>Down</v>
      </c>
      <c r="O32" t="str">
        <f t="shared" si="7"/>
        <v>Up</v>
      </c>
      <c r="P32" t="str">
        <f t="shared" si="8"/>
        <v>Down</v>
      </c>
      <c r="Q32">
        <v>133.5</v>
      </c>
      <c r="R32">
        <v>160.35555555555555</v>
      </c>
      <c r="S32">
        <v>160.73333333333332</v>
      </c>
      <c r="T32">
        <v>157.32222222222222</v>
      </c>
      <c r="U32" t="str">
        <f t="shared" si="9"/>
        <v>Up</v>
      </c>
      <c r="V32" t="str">
        <f t="shared" si="10"/>
        <v>Up</v>
      </c>
      <c r="W32" t="str">
        <f t="shared" si="11"/>
        <v>Down</v>
      </c>
      <c r="X32">
        <v>8.1719305584605646</v>
      </c>
    </row>
    <row r="33" spans="1:24" x14ac:dyDescent="0.25">
      <c r="A33" t="s">
        <v>189</v>
      </c>
      <c r="B33" t="s">
        <v>172</v>
      </c>
      <c r="C33">
        <v>6.8405081143800883</v>
      </c>
      <c r="D33">
        <v>6.5571795038889791</v>
      </c>
      <c r="E33">
        <v>6.9645183726026589</v>
      </c>
      <c r="F33">
        <v>6.3104944820664919</v>
      </c>
      <c r="G33" t="str">
        <f t="shared" si="5"/>
        <v>Down</v>
      </c>
      <c r="H33" t="str">
        <f t="shared" si="12"/>
        <v>Up</v>
      </c>
      <c r="I33" t="str">
        <f t="shared" si="13"/>
        <v>Down</v>
      </c>
      <c r="J33">
        <v>10.529648039155475</v>
      </c>
      <c r="K33">
        <v>12.752854268644439</v>
      </c>
      <c r="L33">
        <v>20.475949101372098</v>
      </c>
      <c r="M33">
        <v>11.090205309055547</v>
      </c>
      <c r="N33" t="str">
        <f t="shared" si="6"/>
        <v>Up</v>
      </c>
      <c r="O33" t="str">
        <f t="shared" si="7"/>
        <v>Up</v>
      </c>
      <c r="P33" t="str">
        <f t="shared" si="8"/>
        <v>Down</v>
      </c>
      <c r="Q33">
        <v>230.8111111111111</v>
      </c>
      <c r="R33">
        <v>254.95555555555555</v>
      </c>
      <c r="S33">
        <v>287.86666666666667</v>
      </c>
      <c r="T33">
        <v>185.52222222222221</v>
      </c>
      <c r="U33" t="str">
        <f t="shared" si="9"/>
        <v>Up</v>
      </c>
      <c r="V33" t="str">
        <f t="shared" si="10"/>
        <v>Up</v>
      </c>
      <c r="W33" t="str">
        <f t="shared" si="11"/>
        <v>Down</v>
      </c>
      <c r="X33">
        <v>89.103796789052353</v>
      </c>
    </row>
    <row r="34" spans="1:24" x14ac:dyDescent="0.25">
      <c r="A34" t="s">
        <v>190</v>
      </c>
      <c r="B34" t="s">
        <v>172</v>
      </c>
      <c r="C34">
        <v>4.7970734048999919</v>
      </c>
      <c r="D34">
        <v>5.0043218981681639</v>
      </c>
      <c r="E34">
        <v>6.0346291981313565</v>
      </c>
      <c r="F34">
        <v>4.7298455402231099</v>
      </c>
      <c r="G34" t="str">
        <f t="shared" si="5"/>
        <v>Up</v>
      </c>
      <c r="H34" t="str">
        <f t="shared" si="12"/>
        <v>Up</v>
      </c>
      <c r="I34" t="str">
        <f t="shared" si="13"/>
        <v>Down</v>
      </c>
      <c r="J34">
        <v>12.372658390555557</v>
      </c>
      <c r="K34">
        <v>16.287713982099998</v>
      </c>
      <c r="L34">
        <v>9.985814996649987</v>
      </c>
      <c r="M34">
        <v>11.482629723455542</v>
      </c>
      <c r="N34" t="str">
        <f t="shared" si="6"/>
        <v>Up</v>
      </c>
      <c r="O34" t="str">
        <f t="shared" si="7"/>
        <v>Down</v>
      </c>
      <c r="P34" t="str">
        <f t="shared" si="8"/>
        <v>Up</v>
      </c>
      <c r="Q34">
        <v>220.36666666666667</v>
      </c>
      <c r="R34">
        <v>226.45555555555555</v>
      </c>
      <c r="S34">
        <v>160.51249999999999</v>
      </c>
      <c r="T34">
        <v>193.42222222222222</v>
      </c>
      <c r="U34" t="str">
        <f t="shared" si="9"/>
        <v>Up</v>
      </c>
      <c r="V34" t="str">
        <f t="shared" si="10"/>
        <v>Down</v>
      </c>
      <c r="W34" t="str">
        <f t="shared" si="11"/>
        <v>Up</v>
      </c>
      <c r="X34">
        <v>56.60815319889744</v>
      </c>
    </row>
    <row r="35" spans="1:24" x14ac:dyDescent="0.25">
      <c r="A35" t="s">
        <v>191</v>
      </c>
      <c r="B35" t="s">
        <v>172</v>
      </c>
      <c r="C35">
        <v>5.5365599748758241</v>
      </c>
      <c r="D35">
        <v>6.3104063594890754</v>
      </c>
      <c r="E35">
        <v>5.9560857528732676</v>
      </c>
      <c r="F35">
        <v>5.9242717295180647</v>
      </c>
      <c r="G35" t="str">
        <f t="shared" si="5"/>
        <v>Up</v>
      </c>
      <c r="H35" t="str">
        <f t="shared" si="12"/>
        <v>Down</v>
      </c>
      <c r="I35" t="str">
        <f t="shared" si="13"/>
        <v>Down</v>
      </c>
      <c r="J35">
        <v>7.6621709046222222</v>
      </c>
      <c r="K35">
        <v>8.9185728466666845</v>
      </c>
      <c r="L35">
        <v>7.6656198564333344</v>
      </c>
      <c r="M35">
        <v>9.2242340152888982</v>
      </c>
      <c r="N35" t="str">
        <f t="shared" si="6"/>
        <v>Up</v>
      </c>
      <c r="O35" t="str">
        <f t="shared" si="7"/>
        <v>Down</v>
      </c>
      <c r="P35" t="str">
        <f t="shared" si="8"/>
        <v>Up</v>
      </c>
      <c r="Q35">
        <v>151.94444444444446</v>
      </c>
      <c r="R35">
        <v>170.53333333333333</v>
      </c>
      <c r="S35">
        <v>146.22222222222223</v>
      </c>
      <c r="T35">
        <v>148.69999999999999</v>
      </c>
      <c r="U35" t="str">
        <f t="shared" si="9"/>
        <v>Up</v>
      </c>
      <c r="V35" t="str">
        <f t="shared" si="10"/>
        <v>Down</v>
      </c>
      <c r="W35" t="str">
        <f t="shared" si="11"/>
        <v>Up</v>
      </c>
      <c r="X35">
        <v>211.55510307966404</v>
      </c>
    </row>
    <row r="36" spans="1:24" x14ac:dyDescent="0.25">
      <c r="A36" t="s">
        <v>192</v>
      </c>
      <c r="B36" t="s">
        <v>172</v>
      </c>
      <c r="C36">
        <v>6.0551655646514453</v>
      </c>
      <c r="D36">
        <v>6.1648496491083469</v>
      </c>
      <c r="E36">
        <v>7.0827189553687573</v>
      </c>
      <c r="F36">
        <v>3.7025283852515587</v>
      </c>
      <c r="G36" t="str">
        <f t="shared" si="5"/>
        <v>Up</v>
      </c>
      <c r="H36" t="str">
        <f t="shared" si="12"/>
        <v>Up</v>
      </c>
      <c r="I36" t="str">
        <f t="shared" si="13"/>
        <v>Down</v>
      </c>
      <c r="J36">
        <v>8.4810821535111067</v>
      </c>
      <c r="K36">
        <v>7.8415962593222188</v>
      </c>
      <c r="L36">
        <v>14.973049644385634</v>
      </c>
      <c r="M36">
        <v>17.841209865366686</v>
      </c>
      <c r="N36" t="str">
        <f t="shared" si="6"/>
        <v>Down</v>
      </c>
      <c r="O36" t="str">
        <f t="shared" si="7"/>
        <v>Up</v>
      </c>
      <c r="P36" t="str">
        <f t="shared" si="8"/>
        <v>Up</v>
      </c>
      <c r="Q36">
        <v>157.34444444444443</v>
      </c>
      <c r="R36">
        <v>164.05555555555554</v>
      </c>
      <c r="S36">
        <v>264.89999999999998</v>
      </c>
      <c r="T36">
        <v>208.62222222222223</v>
      </c>
      <c r="U36" t="str">
        <f t="shared" si="9"/>
        <v>Up</v>
      </c>
      <c r="V36" t="str">
        <f t="shared" si="10"/>
        <v>Up</v>
      </c>
      <c r="W36" t="str">
        <f t="shared" si="11"/>
        <v>Down</v>
      </c>
      <c r="X36">
        <v>50.770773638968492</v>
      </c>
    </row>
    <row r="37" spans="1:24" x14ac:dyDescent="0.25">
      <c r="A37" t="s">
        <v>193</v>
      </c>
      <c r="B37" t="s">
        <v>172</v>
      </c>
      <c r="C37">
        <v>4.1393492004159134</v>
      </c>
      <c r="D37">
        <v>6.0205493581085046</v>
      </c>
      <c r="E37">
        <v>6.0532783438116633</v>
      </c>
      <c r="F37">
        <v>3.2965234558457053</v>
      </c>
      <c r="G37" t="str">
        <f t="shared" si="5"/>
        <v>Up</v>
      </c>
      <c r="H37" t="str">
        <f t="shared" si="12"/>
        <v>Up</v>
      </c>
      <c r="I37" t="str">
        <f t="shared" si="13"/>
        <v>Down</v>
      </c>
      <c r="J37">
        <v>10.117192630333328</v>
      </c>
      <c r="K37">
        <v>8.7201157291333349</v>
      </c>
      <c r="L37">
        <v>9.5019431993571377</v>
      </c>
      <c r="M37">
        <v>13.374529133799976</v>
      </c>
      <c r="N37" t="str">
        <f t="shared" si="6"/>
        <v>Down</v>
      </c>
      <c r="O37" t="str">
        <f t="shared" si="7"/>
        <v>Up</v>
      </c>
      <c r="P37" t="str">
        <f t="shared" si="8"/>
        <v>Up</v>
      </c>
      <c r="Q37">
        <v>153.45555555555555</v>
      </c>
      <c r="R37">
        <v>137</v>
      </c>
      <c r="S37">
        <v>150.04285714285714</v>
      </c>
      <c r="T37">
        <v>254.05555555555554</v>
      </c>
      <c r="U37" t="str">
        <f t="shared" si="9"/>
        <v>Down</v>
      </c>
      <c r="V37" t="str">
        <f t="shared" si="10"/>
        <v>Up</v>
      </c>
      <c r="W37" t="str">
        <f t="shared" si="11"/>
        <v>Up</v>
      </c>
      <c r="X37">
        <v>193.5325882205199</v>
      </c>
    </row>
    <row r="38" spans="1:24" x14ac:dyDescent="0.25">
      <c r="A38" t="s">
        <v>196</v>
      </c>
      <c r="B38" t="s">
        <v>172</v>
      </c>
      <c r="C38">
        <v>6.3501999855574303</v>
      </c>
      <c r="D38">
        <v>5.0200563151207129</v>
      </c>
      <c r="E38">
        <v>5.3170811045906685</v>
      </c>
      <c r="F38">
        <v>6.7571891596173375</v>
      </c>
      <c r="G38" t="str">
        <f t="shared" si="5"/>
        <v>Down</v>
      </c>
      <c r="H38" t="str">
        <f t="shared" si="12"/>
        <v>Up</v>
      </c>
      <c r="I38" t="str">
        <f t="shared" si="13"/>
        <v>Up</v>
      </c>
      <c r="J38">
        <v>12.023195545344416</v>
      </c>
      <c r="K38">
        <v>13.261494295388875</v>
      </c>
      <c r="L38">
        <v>8.7181679809444415</v>
      </c>
      <c r="M38">
        <v>11.837326515422216</v>
      </c>
      <c r="N38" t="str">
        <f t="shared" si="6"/>
        <v>Up</v>
      </c>
      <c r="O38" t="str">
        <f t="shared" si="7"/>
        <v>Down</v>
      </c>
      <c r="P38" t="str">
        <f t="shared" si="8"/>
        <v>Up</v>
      </c>
      <c r="Q38">
        <v>231.74444444444444</v>
      </c>
      <c r="R38">
        <v>232.71111111111111</v>
      </c>
      <c r="S38">
        <v>159.5</v>
      </c>
      <c r="T38">
        <v>256.10000000000002</v>
      </c>
      <c r="U38" t="str">
        <f t="shared" si="9"/>
        <v>Up</v>
      </c>
      <c r="V38" t="str">
        <f t="shared" si="10"/>
        <v>Down</v>
      </c>
      <c r="W38" t="str">
        <f t="shared" si="11"/>
        <v>Up</v>
      </c>
      <c r="X38">
        <v>62.455444789661286</v>
      </c>
    </row>
    <row r="39" spans="1:24" x14ac:dyDescent="0.25">
      <c r="A39" t="s">
        <v>198</v>
      </c>
      <c r="B39" t="s">
        <v>172</v>
      </c>
      <c r="C39">
        <v>6.3781113692451195</v>
      </c>
      <c r="D39">
        <v>5.3553197654825153</v>
      </c>
      <c r="E39">
        <v>4.5890334170191966</v>
      </c>
      <c r="F39">
        <v>3.7195870878009214</v>
      </c>
      <c r="G39" t="str">
        <f t="shared" si="5"/>
        <v>Down</v>
      </c>
      <c r="H39" t="str">
        <f t="shared" si="12"/>
        <v>Down</v>
      </c>
      <c r="I39" t="str">
        <f t="shared" si="13"/>
        <v>Down</v>
      </c>
      <c r="J39">
        <v>12.619229121177767</v>
      </c>
      <c r="K39">
        <v>14.971682732216651</v>
      </c>
      <c r="L39">
        <v>14.405286655299978</v>
      </c>
      <c r="M39">
        <v>15.518959557011081</v>
      </c>
      <c r="N39" t="str">
        <f t="shared" si="6"/>
        <v>Up</v>
      </c>
      <c r="O39" t="str">
        <f t="shared" si="7"/>
        <v>Down</v>
      </c>
      <c r="P39" t="str">
        <f t="shared" si="8"/>
        <v>Up</v>
      </c>
      <c r="Q39">
        <v>219.74444444444444</v>
      </c>
      <c r="R39">
        <v>230.42222222222222</v>
      </c>
      <c r="S39">
        <v>275.05555555555554</v>
      </c>
      <c r="T39">
        <v>318.86666666666667</v>
      </c>
      <c r="U39" t="str">
        <f t="shared" si="9"/>
        <v>Up</v>
      </c>
      <c r="V39" t="str">
        <f t="shared" si="10"/>
        <v>Up</v>
      </c>
      <c r="W39" t="str">
        <f t="shared" si="11"/>
        <v>Up</v>
      </c>
      <c r="X39">
        <v>24.055720305915401</v>
      </c>
    </row>
    <row r="40" spans="1:24" x14ac:dyDescent="0.25">
      <c r="A40" t="s">
        <v>199</v>
      </c>
      <c r="B40" t="s">
        <v>172</v>
      </c>
      <c r="C40">
        <v>3.7680441702383201</v>
      </c>
      <c r="D40">
        <v>3.0153803665547048</v>
      </c>
      <c r="E40">
        <v>2.7571492815881595</v>
      </c>
      <c r="F40">
        <v>3.7368610563968807</v>
      </c>
      <c r="G40" t="str">
        <f t="shared" si="5"/>
        <v>Down</v>
      </c>
      <c r="H40" t="str">
        <f t="shared" si="12"/>
        <v>Down</v>
      </c>
      <c r="I40" t="str">
        <f t="shared" si="13"/>
        <v>Up</v>
      </c>
      <c r="J40">
        <v>13.956065274177758</v>
      </c>
      <c r="K40">
        <v>12.695354858844432</v>
      </c>
      <c r="L40">
        <v>15.38310658103331</v>
      </c>
      <c r="M40">
        <v>17.074145336799976</v>
      </c>
      <c r="N40" t="str">
        <f t="shared" si="6"/>
        <v>Down</v>
      </c>
      <c r="O40" t="str">
        <f t="shared" si="7"/>
        <v>Up</v>
      </c>
      <c r="P40" t="str">
        <f t="shared" si="8"/>
        <v>Up</v>
      </c>
      <c r="Q40">
        <v>280.61111111111109</v>
      </c>
      <c r="R40">
        <v>198.75555555555556</v>
      </c>
      <c r="S40">
        <v>274.92222222222222</v>
      </c>
      <c r="T40">
        <v>302.23333333333335</v>
      </c>
      <c r="U40" t="str">
        <f t="shared" si="9"/>
        <v>Down</v>
      </c>
      <c r="V40" t="str">
        <f t="shared" si="10"/>
        <v>Up</v>
      </c>
      <c r="W40" t="str">
        <f t="shared" si="11"/>
        <v>Up</v>
      </c>
      <c r="X40">
        <v>98.678717731972171</v>
      </c>
    </row>
    <row r="41" spans="1:24" x14ac:dyDescent="0.25">
      <c r="A41" t="s">
        <v>206</v>
      </c>
      <c r="B41" t="s">
        <v>172</v>
      </c>
      <c r="C41">
        <v>6.8776439334849764</v>
      </c>
      <c r="D41">
        <v>6.9073584700897168</v>
      </c>
      <c r="E41">
        <v>5.7564097036284823</v>
      </c>
      <c r="F41">
        <v>6.5083829045516568</v>
      </c>
      <c r="G41" t="str">
        <f t="shared" si="5"/>
        <v>Up</v>
      </c>
      <c r="H41" t="str">
        <f t="shared" si="12"/>
        <v>Down</v>
      </c>
      <c r="I41" t="str">
        <f t="shared" si="13"/>
        <v>Up</v>
      </c>
      <c r="J41">
        <v>14.546076148814238</v>
      </c>
      <c r="K41">
        <v>11.137668966774925</v>
      </c>
      <c r="L41">
        <v>7.542888719624985</v>
      </c>
      <c r="M41">
        <v>10.798979695542862</v>
      </c>
      <c r="N41" t="str">
        <f t="shared" si="6"/>
        <v>Down</v>
      </c>
      <c r="O41" t="str">
        <f t="shared" si="7"/>
        <v>Down</v>
      </c>
      <c r="P41" t="str">
        <f t="shared" si="8"/>
        <v>Up</v>
      </c>
      <c r="Q41">
        <v>253.18571428571428</v>
      </c>
      <c r="R41">
        <v>233.55</v>
      </c>
      <c r="S41">
        <v>130.35</v>
      </c>
      <c r="T41">
        <v>189.95714285714286</v>
      </c>
      <c r="U41" t="str">
        <f t="shared" si="9"/>
        <v>Down</v>
      </c>
      <c r="V41" t="str">
        <f t="shared" si="10"/>
        <v>Down</v>
      </c>
      <c r="W41" t="str">
        <f t="shared" si="11"/>
        <v>Up</v>
      </c>
      <c r="X41">
        <v>150.34383421615092</v>
      </c>
    </row>
    <row r="42" spans="1:24" x14ac:dyDescent="0.25">
      <c r="A42" t="s">
        <v>213</v>
      </c>
      <c r="B42" t="s">
        <v>172</v>
      </c>
      <c r="C42">
        <v>5.9920240418478166</v>
      </c>
      <c r="D42">
        <v>6.1339737686607236</v>
      </c>
      <c r="E42">
        <v>6.3620211746794642</v>
      </c>
      <c r="F42">
        <v>5.8531825079970758</v>
      </c>
      <c r="G42" t="str">
        <f t="shared" si="5"/>
        <v>Up</v>
      </c>
      <c r="H42" t="str">
        <f t="shared" si="12"/>
        <v>Up</v>
      </c>
      <c r="I42" t="str">
        <f t="shared" si="13"/>
        <v>Down</v>
      </c>
      <c r="J42">
        <v>11.379794501644442</v>
      </c>
      <c r="K42">
        <v>10.866592252599917</v>
      </c>
      <c r="L42">
        <v>12.03310578334443</v>
      </c>
      <c r="M42">
        <v>12.439995392366605</v>
      </c>
      <c r="N42" t="str">
        <f t="shared" si="6"/>
        <v>Down</v>
      </c>
      <c r="O42" t="str">
        <f t="shared" si="7"/>
        <v>Up</v>
      </c>
      <c r="P42" t="str">
        <f t="shared" si="8"/>
        <v>Up</v>
      </c>
      <c r="Q42">
        <v>218.03333333333333</v>
      </c>
      <c r="R42">
        <v>206.55555555555554</v>
      </c>
      <c r="S42">
        <v>223.8</v>
      </c>
      <c r="T42">
        <v>217.53333333333333</v>
      </c>
      <c r="U42" t="str">
        <f t="shared" si="9"/>
        <v>Down</v>
      </c>
      <c r="V42" t="str">
        <f t="shared" si="10"/>
        <v>Up</v>
      </c>
      <c r="W42" t="str">
        <f t="shared" si="11"/>
        <v>Down</v>
      </c>
      <c r="X42">
        <v>58.345363235264223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D986-54BE-46C8-A198-9540A73AB73D}">
  <dimension ref="A1:R168"/>
  <sheetViews>
    <sheetView topLeftCell="B1" workbookViewId="0">
      <selection activeCell="S7" sqref="S7"/>
    </sheetView>
  </sheetViews>
  <sheetFormatPr defaultColWidth="8.85546875" defaultRowHeight="15" x14ac:dyDescent="0.25"/>
  <cols>
    <col min="1" max="1" width="12" bestFit="1" customWidth="1"/>
    <col min="2" max="2" width="9.85546875" bestFit="1" customWidth="1"/>
    <col min="3" max="3" width="10.28515625" bestFit="1" customWidth="1"/>
    <col min="10" max="10" width="18" bestFit="1" customWidth="1"/>
    <col min="11" max="12" width="18.28515625" bestFit="1" customWidth="1"/>
  </cols>
  <sheetData>
    <row r="1" spans="1:18" x14ac:dyDescent="0.25">
      <c r="A1" t="s">
        <v>0</v>
      </c>
      <c r="B1" t="s">
        <v>169</v>
      </c>
      <c r="C1" t="s">
        <v>170</v>
      </c>
      <c r="D1" t="s">
        <v>215</v>
      </c>
      <c r="E1" t="s">
        <v>216</v>
      </c>
      <c r="F1" t="s">
        <v>217</v>
      </c>
      <c r="G1" t="s">
        <v>218</v>
      </c>
      <c r="H1" t="s">
        <v>222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</row>
    <row r="2" spans="1:18" x14ac:dyDescent="0.25">
      <c r="A2" t="s">
        <v>21</v>
      </c>
      <c r="B2" t="s">
        <v>177</v>
      </c>
      <c r="C2" t="s">
        <v>178</v>
      </c>
      <c r="D2">
        <v>1</v>
      </c>
      <c r="E2">
        <v>5.1139911075429145</v>
      </c>
      <c r="F2">
        <v>13.281179695011085</v>
      </c>
      <c r="G2">
        <v>248.02222222222221</v>
      </c>
      <c r="H2" t="s">
        <v>219</v>
      </c>
      <c r="I2">
        <v>39.643999999999998</v>
      </c>
      <c r="J2" t="str">
        <f t="shared" ref="J2:J33" si="0">IF(I2&lt;20,"Low",IF(I2&lt;50,"Standard","High"))</f>
        <v>Standard</v>
      </c>
    </row>
    <row r="3" spans="1:18" x14ac:dyDescent="0.25">
      <c r="A3" t="s">
        <v>24</v>
      </c>
      <c r="B3" t="s">
        <v>177</v>
      </c>
      <c r="C3" t="s">
        <v>178</v>
      </c>
      <c r="D3">
        <v>7</v>
      </c>
      <c r="E3">
        <v>4.3970636524977724</v>
      </c>
      <c r="F3">
        <v>14.244759170377771</v>
      </c>
      <c r="G3">
        <v>285.78888888888889</v>
      </c>
      <c r="H3" t="s">
        <v>219</v>
      </c>
      <c r="I3">
        <v>39.643999999999998</v>
      </c>
      <c r="J3" t="str">
        <f t="shared" si="0"/>
        <v>Standard</v>
      </c>
    </row>
    <row r="4" spans="1:18" x14ac:dyDescent="0.25">
      <c r="A4" t="s">
        <v>22</v>
      </c>
      <c r="B4" t="s">
        <v>177</v>
      </c>
      <c r="C4" t="s">
        <v>178</v>
      </c>
      <c r="D4">
        <v>14</v>
      </c>
      <c r="E4">
        <v>4.1496161971752699</v>
      </c>
      <c r="F4">
        <v>11.937230980044427</v>
      </c>
      <c r="G4">
        <v>238.71111111111111</v>
      </c>
      <c r="H4" t="s">
        <v>219</v>
      </c>
      <c r="I4">
        <v>39.643999999999998</v>
      </c>
      <c r="J4" t="str">
        <f t="shared" si="0"/>
        <v>Standard</v>
      </c>
    </row>
    <row r="5" spans="1:18" x14ac:dyDescent="0.25">
      <c r="A5" t="s">
        <v>23</v>
      </c>
      <c r="B5" t="s">
        <v>177</v>
      </c>
      <c r="C5" t="s">
        <v>178</v>
      </c>
      <c r="D5">
        <v>50</v>
      </c>
      <c r="E5">
        <v>3.6362332376169761</v>
      </c>
      <c r="F5">
        <v>14.903359149822194</v>
      </c>
      <c r="G5">
        <v>296.53333333333336</v>
      </c>
      <c r="H5" t="s">
        <v>219</v>
      </c>
      <c r="I5">
        <v>39.643999999999998</v>
      </c>
      <c r="J5" t="str">
        <f t="shared" si="0"/>
        <v>Standard</v>
      </c>
      <c r="K5">
        <f>E5-E2</f>
        <v>-1.4777578699259384</v>
      </c>
      <c r="L5">
        <f>F5-F2</f>
        <v>1.6221794548111088</v>
      </c>
      <c r="M5">
        <f>G5-G2</f>
        <v>48.511111111111148</v>
      </c>
    </row>
    <row r="6" spans="1:18" x14ac:dyDescent="0.25">
      <c r="A6" t="s">
        <v>29</v>
      </c>
      <c r="B6" t="s">
        <v>180</v>
      </c>
      <c r="C6" t="s">
        <v>178</v>
      </c>
      <c r="D6">
        <v>1</v>
      </c>
      <c r="E6">
        <v>6.405490049624416</v>
      </c>
      <c r="F6">
        <v>17.6758564703111</v>
      </c>
      <c r="G6">
        <v>308.60000000000002</v>
      </c>
      <c r="H6" t="s">
        <v>220</v>
      </c>
      <c r="I6">
        <v>25.661999999999999</v>
      </c>
      <c r="J6" t="str">
        <f t="shared" si="0"/>
        <v>Standard</v>
      </c>
    </row>
    <row r="7" spans="1:18" x14ac:dyDescent="0.25">
      <c r="A7" t="s">
        <v>32</v>
      </c>
      <c r="B7" t="s">
        <v>180</v>
      </c>
      <c r="C7" t="s">
        <v>178</v>
      </c>
      <c r="D7">
        <v>7</v>
      </c>
      <c r="E7">
        <v>4.4327025945867398</v>
      </c>
      <c r="F7">
        <v>18.180043232133308</v>
      </c>
      <c r="G7">
        <v>302.04444444444442</v>
      </c>
      <c r="H7" t="s">
        <v>220</v>
      </c>
      <c r="I7">
        <v>25.661999999999999</v>
      </c>
      <c r="J7" t="str">
        <f t="shared" si="0"/>
        <v>Standard</v>
      </c>
    </row>
    <row r="8" spans="1:18" x14ac:dyDescent="0.25">
      <c r="A8" t="s">
        <v>30</v>
      </c>
      <c r="B8" t="s">
        <v>180</v>
      </c>
      <c r="C8" t="s">
        <v>178</v>
      </c>
      <c r="D8">
        <v>14</v>
      </c>
      <c r="E8">
        <v>4.6907508741352775</v>
      </c>
      <c r="F8">
        <v>23.010587445066651</v>
      </c>
      <c r="G8">
        <v>324.5888888888889</v>
      </c>
      <c r="H8" t="s">
        <v>220</v>
      </c>
      <c r="I8">
        <v>25.661999999999999</v>
      </c>
      <c r="J8" t="str">
        <f t="shared" si="0"/>
        <v>Standard</v>
      </c>
    </row>
    <row r="9" spans="1:18" x14ac:dyDescent="0.25">
      <c r="A9" t="s">
        <v>31</v>
      </c>
      <c r="B9" t="s">
        <v>180</v>
      </c>
      <c r="C9" t="s">
        <v>178</v>
      </c>
      <c r="D9">
        <v>50</v>
      </c>
      <c r="E9">
        <v>6.2589720190635827</v>
      </c>
      <c r="F9">
        <v>11.209551094744427</v>
      </c>
      <c r="G9">
        <v>230.47777777777779</v>
      </c>
      <c r="H9" t="s">
        <v>220</v>
      </c>
      <c r="I9">
        <v>25.661999999999999</v>
      </c>
      <c r="J9" t="str">
        <f t="shared" si="0"/>
        <v>Standard</v>
      </c>
      <c r="K9">
        <f>E9-E6</f>
        <v>-0.14651803056083335</v>
      </c>
      <c r="L9">
        <f>F9-F6</f>
        <v>-6.4663053755666731</v>
      </c>
      <c r="M9">
        <f>G9-G6</f>
        <v>-78.122222222222234</v>
      </c>
    </row>
    <row r="10" spans="1:18" x14ac:dyDescent="0.25">
      <c r="A10" t="s">
        <v>33</v>
      </c>
      <c r="B10" t="s">
        <v>181</v>
      </c>
      <c r="C10" t="s">
        <v>178</v>
      </c>
      <c r="D10">
        <v>1</v>
      </c>
      <c r="E10">
        <v>6.5344447317023713</v>
      </c>
      <c r="F10">
        <v>11.760989556877774</v>
      </c>
      <c r="G10">
        <v>237.02222222222221</v>
      </c>
      <c r="H10" t="s">
        <v>220</v>
      </c>
      <c r="I10">
        <v>62.100999999999999</v>
      </c>
      <c r="J10" t="str">
        <f t="shared" si="0"/>
        <v>High</v>
      </c>
    </row>
    <row r="11" spans="1:18" x14ac:dyDescent="0.25">
      <c r="A11" t="s">
        <v>36</v>
      </c>
      <c r="B11" t="s">
        <v>181</v>
      </c>
      <c r="C11" t="s">
        <v>178</v>
      </c>
      <c r="D11">
        <v>7</v>
      </c>
      <c r="E11">
        <v>6.8089293360412473</v>
      </c>
      <c r="F11">
        <v>15.766721447466578</v>
      </c>
      <c r="G11">
        <v>267.93333333333334</v>
      </c>
      <c r="H11" t="s">
        <v>220</v>
      </c>
      <c r="I11">
        <v>62.100999999999999</v>
      </c>
      <c r="J11" t="str">
        <f t="shared" si="0"/>
        <v>High</v>
      </c>
    </row>
    <row r="12" spans="1:18" x14ac:dyDescent="0.25">
      <c r="A12" t="s">
        <v>34</v>
      </c>
      <c r="B12" t="s">
        <v>181</v>
      </c>
      <c r="C12" t="s">
        <v>178</v>
      </c>
      <c r="D12">
        <v>14</v>
      </c>
      <c r="E12">
        <v>5.4259822750870601</v>
      </c>
      <c r="F12">
        <v>14.105723520311098</v>
      </c>
      <c r="G12">
        <v>277.78888888888889</v>
      </c>
      <c r="H12" t="s">
        <v>220</v>
      </c>
      <c r="I12">
        <v>62.100999999999999</v>
      </c>
      <c r="J12" t="str">
        <f t="shared" si="0"/>
        <v>High</v>
      </c>
    </row>
    <row r="13" spans="1:18" x14ac:dyDescent="0.25">
      <c r="A13" t="s">
        <v>35</v>
      </c>
      <c r="B13" t="s">
        <v>181</v>
      </c>
      <c r="C13" t="s">
        <v>178</v>
      </c>
      <c r="D13">
        <v>50</v>
      </c>
      <c r="E13">
        <v>5.5679168587174956</v>
      </c>
      <c r="F13">
        <v>14.752933513233325</v>
      </c>
      <c r="G13">
        <v>294.25555555555553</v>
      </c>
      <c r="H13" t="s">
        <v>220</v>
      </c>
      <c r="I13">
        <v>62.100999999999999</v>
      </c>
      <c r="J13" t="str">
        <f t="shared" si="0"/>
        <v>High</v>
      </c>
      <c r="K13">
        <f>E13-E10</f>
        <v>-0.96652787298487564</v>
      </c>
      <c r="L13">
        <f>F13-F10</f>
        <v>2.9919439563555503</v>
      </c>
      <c r="M13">
        <f>G13-G10</f>
        <v>57.23333333333332</v>
      </c>
    </row>
    <row r="14" spans="1:18" x14ac:dyDescent="0.25">
      <c r="A14" t="s">
        <v>37</v>
      </c>
      <c r="B14" t="s">
        <v>182</v>
      </c>
      <c r="C14" t="s">
        <v>178</v>
      </c>
      <c r="D14">
        <v>1</v>
      </c>
      <c r="E14">
        <v>6.2316678498370086</v>
      </c>
      <c r="F14">
        <v>7.9147553090833291</v>
      </c>
      <c r="G14">
        <v>155.76666666666668</v>
      </c>
      <c r="H14" t="s">
        <v>220</v>
      </c>
      <c r="I14">
        <v>49.756999999999998</v>
      </c>
      <c r="J14" t="str">
        <f t="shared" si="0"/>
        <v>Standard</v>
      </c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t="s">
        <v>40</v>
      </c>
      <c r="B15" t="s">
        <v>182</v>
      </c>
      <c r="C15" t="s">
        <v>178</v>
      </c>
      <c r="D15">
        <v>7</v>
      </c>
      <c r="E15">
        <v>4.832573273301505</v>
      </c>
      <c r="F15">
        <v>9.4512045577333357</v>
      </c>
      <c r="G15">
        <v>165.52222222222221</v>
      </c>
      <c r="H15" t="s">
        <v>220</v>
      </c>
      <c r="I15">
        <v>49.756999999999998</v>
      </c>
      <c r="J15" t="str">
        <f t="shared" si="0"/>
        <v>Standard</v>
      </c>
    </row>
    <row r="16" spans="1:18" x14ac:dyDescent="0.25">
      <c r="A16" t="s">
        <v>38</v>
      </c>
      <c r="B16" t="s">
        <v>182</v>
      </c>
      <c r="C16" t="s">
        <v>178</v>
      </c>
      <c r="D16">
        <v>14</v>
      </c>
      <c r="E16">
        <v>6.2523397983688502</v>
      </c>
      <c r="F16">
        <v>8.5694612212571322</v>
      </c>
      <c r="G16">
        <v>151.25714285714287</v>
      </c>
      <c r="H16" t="s">
        <v>220</v>
      </c>
      <c r="I16">
        <v>49.756999999999998</v>
      </c>
      <c r="J16" t="str">
        <f t="shared" si="0"/>
        <v>Standard</v>
      </c>
    </row>
    <row r="17" spans="1:13" x14ac:dyDescent="0.25">
      <c r="A17" t="s">
        <v>39</v>
      </c>
      <c r="B17" t="s">
        <v>182</v>
      </c>
      <c r="C17" t="s">
        <v>178</v>
      </c>
      <c r="D17">
        <v>50</v>
      </c>
      <c r="E17">
        <v>5.8943571490006743</v>
      </c>
      <c r="F17">
        <v>6.9827693175874854</v>
      </c>
      <c r="G17">
        <v>123.71250000000001</v>
      </c>
      <c r="H17" t="s">
        <v>220</v>
      </c>
      <c r="I17">
        <v>49.756999999999998</v>
      </c>
      <c r="J17" t="str">
        <f t="shared" si="0"/>
        <v>Standard</v>
      </c>
      <c r="K17">
        <f>E17-E14</f>
        <v>-0.3373107008363343</v>
      </c>
      <c r="L17">
        <f>F17-F14</f>
        <v>-0.93198599149584371</v>
      </c>
      <c r="M17">
        <f>G17-G14</f>
        <v>-32.054166666666674</v>
      </c>
    </row>
    <row r="18" spans="1:13" x14ac:dyDescent="0.25">
      <c r="A18" t="s">
        <v>49</v>
      </c>
      <c r="B18" t="s">
        <v>185</v>
      </c>
      <c r="C18" t="s">
        <v>178</v>
      </c>
      <c r="D18">
        <v>1</v>
      </c>
      <c r="E18">
        <v>6.402297231251306</v>
      </c>
      <c r="F18">
        <v>11.074745629599976</v>
      </c>
      <c r="G18">
        <v>182.76666666666668</v>
      </c>
      <c r="H18" t="s">
        <v>220</v>
      </c>
      <c r="I18">
        <v>49.12</v>
      </c>
      <c r="J18" t="str">
        <f t="shared" si="0"/>
        <v>Standard</v>
      </c>
    </row>
    <row r="19" spans="1:13" x14ac:dyDescent="0.25">
      <c r="A19" t="s">
        <v>52</v>
      </c>
      <c r="B19" t="s">
        <v>185</v>
      </c>
      <c r="C19" t="s">
        <v>178</v>
      </c>
      <c r="D19">
        <v>7</v>
      </c>
      <c r="E19">
        <v>6.7228059291573787</v>
      </c>
      <c r="F19">
        <v>13.20478253844443</v>
      </c>
      <c r="G19">
        <v>230.07777777777778</v>
      </c>
      <c r="H19" t="s">
        <v>220</v>
      </c>
      <c r="I19">
        <v>49.12</v>
      </c>
      <c r="J19" t="str">
        <f t="shared" si="0"/>
        <v>Standard</v>
      </c>
    </row>
    <row r="20" spans="1:13" x14ac:dyDescent="0.25">
      <c r="A20" t="s">
        <v>50</v>
      </c>
      <c r="B20" t="s">
        <v>185</v>
      </c>
      <c r="C20" t="s">
        <v>178</v>
      </c>
      <c r="D20">
        <v>14</v>
      </c>
      <c r="E20">
        <v>7.047097781410824</v>
      </c>
      <c r="F20">
        <v>14.506552129442836</v>
      </c>
      <c r="G20">
        <v>241.9</v>
      </c>
      <c r="H20" t="s">
        <v>220</v>
      </c>
      <c r="I20">
        <v>49.12</v>
      </c>
      <c r="J20" t="str">
        <f t="shared" si="0"/>
        <v>Standard</v>
      </c>
    </row>
    <row r="21" spans="1:13" x14ac:dyDescent="0.25">
      <c r="A21" t="s">
        <v>51</v>
      </c>
      <c r="B21" t="s">
        <v>185</v>
      </c>
      <c r="C21" t="s">
        <v>178</v>
      </c>
      <c r="D21">
        <v>50</v>
      </c>
      <c r="E21">
        <v>6.5397414975517076</v>
      </c>
      <c r="F21">
        <v>11.071295110287497</v>
      </c>
      <c r="G21">
        <v>194.61250000000001</v>
      </c>
      <c r="H21" t="s">
        <v>220</v>
      </c>
      <c r="I21">
        <v>49.12</v>
      </c>
      <c r="J21" t="str">
        <f t="shared" si="0"/>
        <v>Standard</v>
      </c>
      <c r="K21">
        <f>E21-E18</f>
        <v>0.13744426630040163</v>
      </c>
      <c r="L21">
        <f>F21-F18</f>
        <v>-3.4505193124783062E-3</v>
      </c>
      <c r="M21">
        <f>G21-G18</f>
        <v>11.845833333333331</v>
      </c>
    </row>
    <row r="22" spans="1:13" x14ac:dyDescent="0.25">
      <c r="A22" t="s">
        <v>53</v>
      </c>
      <c r="B22" t="s">
        <v>186</v>
      </c>
      <c r="C22" t="s">
        <v>178</v>
      </c>
      <c r="D22">
        <v>1</v>
      </c>
      <c r="E22">
        <v>5.8112613973302611</v>
      </c>
      <c r="F22">
        <v>10.11774199550001</v>
      </c>
      <c r="G22">
        <v>156.88888888888889</v>
      </c>
      <c r="H22" t="s">
        <v>220</v>
      </c>
      <c r="I22">
        <v>58.835000000000001</v>
      </c>
      <c r="J22" t="str">
        <f t="shared" si="0"/>
        <v>High</v>
      </c>
    </row>
    <row r="23" spans="1:13" x14ac:dyDescent="0.25">
      <c r="A23" t="s">
        <v>56</v>
      </c>
      <c r="B23" t="s">
        <v>186</v>
      </c>
      <c r="C23" t="s">
        <v>178</v>
      </c>
      <c r="D23">
        <v>7</v>
      </c>
      <c r="E23">
        <v>6.9953110459280357</v>
      </c>
      <c r="F23">
        <v>12.962350024755533</v>
      </c>
      <c r="G23">
        <v>256.24444444444447</v>
      </c>
      <c r="H23" t="s">
        <v>220</v>
      </c>
      <c r="I23">
        <v>58.835000000000001</v>
      </c>
      <c r="J23" t="str">
        <f t="shared" si="0"/>
        <v>High</v>
      </c>
    </row>
    <row r="24" spans="1:13" x14ac:dyDescent="0.25">
      <c r="A24" t="s">
        <v>54</v>
      </c>
      <c r="B24" t="s">
        <v>186</v>
      </c>
      <c r="C24" t="s">
        <v>178</v>
      </c>
      <c r="D24">
        <v>14</v>
      </c>
      <c r="E24">
        <v>6.0694419132347637</v>
      </c>
      <c r="F24">
        <v>10.590197405666661</v>
      </c>
      <c r="G24">
        <v>153.6</v>
      </c>
      <c r="H24" t="s">
        <v>220</v>
      </c>
      <c r="I24">
        <v>58.835000000000001</v>
      </c>
      <c r="J24" t="str">
        <f t="shared" si="0"/>
        <v>High</v>
      </c>
    </row>
    <row r="25" spans="1:13" x14ac:dyDescent="0.25">
      <c r="A25" t="s">
        <v>55</v>
      </c>
      <c r="B25" t="s">
        <v>186</v>
      </c>
      <c r="C25" t="s">
        <v>178</v>
      </c>
      <c r="D25">
        <v>50</v>
      </c>
      <c r="E25">
        <v>6.2520290751382817</v>
      </c>
      <c r="F25">
        <v>11.648832123842837</v>
      </c>
      <c r="G25">
        <v>173.74285714285713</v>
      </c>
      <c r="H25" t="s">
        <v>220</v>
      </c>
      <c r="I25">
        <v>58.835000000000001</v>
      </c>
      <c r="J25" t="str">
        <f t="shared" si="0"/>
        <v>High</v>
      </c>
      <c r="K25">
        <f>E25-E22</f>
        <v>0.44076767780802051</v>
      </c>
      <c r="L25">
        <f>F25-F22</f>
        <v>1.5310901283428269</v>
      </c>
      <c r="M25">
        <f>G25-G22</f>
        <v>16.853968253968247</v>
      </c>
    </row>
    <row r="26" spans="1:13" x14ac:dyDescent="0.25">
      <c r="A26" t="s">
        <v>85</v>
      </c>
      <c r="B26" t="s">
        <v>194</v>
      </c>
      <c r="C26" t="s">
        <v>178</v>
      </c>
      <c r="D26">
        <v>1</v>
      </c>
      <c r="E26">
        <v>6.1809951630840425</v>
      </c>
      <c r="F26">
        <v>10.710937297255539</v>
      </c>
      <c r="G26">
        <v>181.55555555555554</v>
      </c>
      <c r="H26" t="s">
        <v>220</v>
      </c>
      <c r="I26">
        <v>20.472000000000001</v>
      </c>
      <c r="J26" t="str">
        <f t="shared" si="0"/>
        <v>Standard</v>
      </c>
    </row>
    <row r="27" spans="1:13" x14ac:dyDescent="0.25">
      <c r="A27" t="s">
        <v>88</v>
      </c>
      <c r="B27" t="s">
        <v>194</v>
      </c>
      <c r="C27" t="s">
        <v>178</v>
      </c>
      <c r="D27">
        <v>7</v>
      </c>
      <c r="E27">
        <v>5.4672900634904158</v>
      </c>
      <c r="F27">
        <v>9.3312682609333457</v>
      </c>
      <c r="G27">
        <v>160.19999999999999</v>
      </c>
      <c r="H27" t="s">
        <v>220</v>
      </c>
      <c r="I27">
        <v>20.472000000000001</v>
      </c>
      <c r="J27" t="str">
        <f t="shared" si="0"/>
        <v>Standard</v>
      </c>
    </row>
    <row r="28" spans="1:13" x14ac:dyDescent="0.25">
      <c r="A28" t="s">
        <v>86</v>
      </c>
      <c r="B28" t="s">
        <v>194</v>
      </c>
      <c r="C28" t="s">
        <v>178</v>
      </c>
      <c r="D28">
        <v>14</v>
      </c>
      <c r="E28">
        <v>5.7586396887304776</v>
      </c>
      <c r="F28">
        <v>10.704988670788833</v>
      </c>
      <c r="G28">
        <v>167.62222222222223</v>
      </c>
      <c r="H28" t="s">
        <v>220</v>
      </c>
      <c r="I28">
        <v>20.472000000000001</v>
      </c>
      <c r="J28" t="str">
        <f t="shared" si="0"/>
        <v>Standard</v>
      </c>
    </row>
    <row r="29" spans="1:13" x14ac:dyDescent="0.25">
      <c r="A29" t="s">
        <v>87</v>
      </c>
      <c r="B29" t="s">
        <v>194</v>
      </c>
      <c r="C29" t="s">
        <v>178</v>
      </c>
      <c r="D29">
        <v>50</v>
      </c>
      <c r="E29">
        <v>5.6427695266570339</v>
      </c>
      <c r="F29">
        <v>9.53782525827779</v>
      </c>
      <c r="G29">
        <v>147.25555555555556</v>
      </c>
      <c r="H29" t="s">
        <v>220</v>
      </c>
      <c r="I29">
        <v>20.472000000000001</v>
      </c>
      <c r="J29" t="str">
        <f t="shared" si="0"/>
        <v>Standard</v>
      </c>
      <c r="K29">
        <f>E29-E26</f>
        <v>-0.5382256364270086</v>
      </c>
      <c r="L29">
        <f>F29-F26</f>
        <v>-1.1731120389777487</v>
      </c>
      <c r="M29">
        <f>G29-G26</f>
        <v>-34.299999999999983</v>
      </c>
    </row>
    <row r="30" spans="1:13" x14ac:dyDescent="0.25">
      <c r="A30" t="s">
        <v>89</v>
      </c>
      <c r="B30" t="s">
        <v>195</v>
      </c>
      <c r="C30" t="s">
        <v>178</v>
      </c>
      <c r="D30">
        <v>1</v>
      </c>
      <c r="E30">
        <v>6.8220555019401479</v>
      </c>
      <c r="F30">
        <v>11.570172980077761</v>
      </c>
      <c r="G30">
        <v>274.82222222222219</v>
      </c>
      <c r="H30" t="s">
        <v>220</v>
      </c>
      <c r="I30">
        <v>31.044</v>
      </c>
      <c r="J30" t="str">
        <f t="shared" si="0"/>
        <v>Standard</v>
      </c>
    </row>
    <row r="31" spans="1:13" x14ac:dyDescent="0.25">
      <c r="A31" t="s">
        <v>92</v>
      </c>
      <c r="B31" t="s">
        <v>195</v>
      </c>
      <c r="C31" t="s">
        <v>178</v>
      </c>
      <c r="D31">
        <v>7</v>
      </c>
      <c r="E31">
        <v>4.1441861490655736</v>
      </c>
      <c r="F31">
        <v>16.702256479911085</v>
      </c>
      <c r="G31">
        <v>304.74444444444447</v>
      </c>
      <c r="H31" t="s">
        <v>220</v>
      </c>
      <c r="I31">
        <v>31.044</v>
      </c>
      <c r="J31" t="str">
        <f t="shared" si="0"/>
        <v>Standard</v>
      </c>
    </row>
    <row r="32" spans="1:13" x14ac:dyDescent="0.25">
      <c r="A32" t="s">
        <v>90</v>
      </c>
      <c r="B32" t="s">
        <v>195</v>
      </c>
      <c r="C32" t="s">
        <v>178</v>
      </c>
      <c r="D32">
        <v>14</v>
      </c>
      <c r="E32">
        <v>0.94234955459822001</v>
      </c>
      <c r="F32">
        <v>16.716517944977756</v>
      </c>
      <c r="G32">
        <v>105.17777777777778</v>
      </c>
      <c r="H32" t="s">
        <v>220</v>
      </c>
      <c r="I32">
        <v>31.044</v>
      </c>
      <c r="J32" t="str">
        <f t="shared" si="0"/>
        <v>Standard</v>
      </c>
    </row>
    <row r="33" spans="1:13" x14ac:dyDescent="0.25">
      <c r="A33" t="s">
        <v>91</v>
      </c>
      <c r="B33" t="s">
        <v>195</v>
      </c>
      <c r="C33" t="s">
        <v>178</v>
      </c>
      <c r="D33">
        <v>50</v>
      </c>
      <c r="E33">
        <v>6.4969761657908567</v>
      </c>
      <c r="F33">
        <v>11.989668626133334</v>
      </c>
      <c r="G33">
        <v>245.73333333333332</v>
      </c>
      <c r="H33" t="s">
        <v>220</v>
      </c>
      <c r="I33">
        <v>31.044</v>
      </c>
      <c r="J33" t="str">
        <f t="shared" si="0"/>
        <v>Standard</v>
      </c>
      <c r="K33">
        <f>E33-E30</f>
        <v>-0.32507933614929119</v>
      </c>
      <c r="L33">
        <f>F33-F30</f>
        <v>0.41949564605557299</v>
      </c>
      <c r="M33">
        <f>G33-G30</f>
        <v>-29.088888888888874</v>
      </c>
    </row>
    <row r="34" spans="1:13" x14ac:dyDescent="0.25">
      <c r="A34" t="s">
        <v>97</v>
      </c>
      <c r="B34" t="s">
        <v>197</v>
      </c>
      <c r="C34" t="s">
        <v>178</v>
      </c>
      <c r="D34">
        <v>1</v>
      </c>
      <c r="E34">
        <v>6.5201333330494755</v>
      </c>
      <c r="F34">
        <v>20.296757596444422</v>
      </c>
      <c r="G34">
        <v>357.64444444444445</v>
      </c>
      <c r="H34" t="s">
        <v>219</v>
      </c>
      <c r="I34">
        <v>27.670999999999999</v>
      </c>
      <c r="J34" t="str">
        <f t="shared" ref="J34:J65" si="1">IF(I34&lt;20,"Low",IF(I34&lt;50,"Standard","High"))</f>
        <v>Standard</v>
      </c>
    </row>
    <row r="35" spans="1:13" x14ac:dyDescent="0.25">
      <c r="A35" t="s">
        <v>100</v>
      </c>
      <c r="B35" t="s">
        <v>197</v>
      </c>
      <c r="C35" t="s">
        <v>178</v>
      </c>
      <c r="D35">
        <v>7</v>
      </c>
      <c r="E35">
        <v>6.3936330584096694</v>
      </c>
      <c r="F35">
        <v>19.361387203411109</v>
      </c>
      <c r="G35">
        <v>417.02222222222224</v>
      </c>
      <c r="H35" t="s">
        <v>219</v>
      </c>
      <c r="I35">
        <v>27.670999999999999</v>
      </c>
      <c r="J35" t="str">
        <f t="shared" si="1"/>
        <v>Standard</v>
      </c>
    </row>
    <row r="36" spans="1:13" x14ac:dyDescent="0.25">
      <c r="A36" t="s">
        <v>98</v>
      </c>
      <c r="B36" t="s">
        <v>197</v>
      </c>
      <c r="C36" t="s">
        <v>178</v>
      </c>
      <c r="D36">
        <v>14</v>
      </c>
      <c r="E36">
        <v>3.7300480971583347</v>
      </c>
      <c r="F36">
        <v>19.70361540279443</v>
      </c>
      <c r="G36">
        <v>340</v>
      </c>
      <c r="H36" t="s">
        <v>219</v>
      </c>
      <c r="I36">
        <v>27.670999999999999</v>
      </c>
      <c r="J36" t="str">
        <f t="shared" si="1"/>
        <v>Standard</v>
      </c>
    </row>
    <row r="37" spans="1:13" x14ac:dyDescent="0.25">
      <c r="A37" t="s">
        <v>99</v>
      </c>
      <c r="B37" t="s">
        <v>197</v>
      </c>
      <c r="C37" t="s">
        <v>178</v>
      </c>
      <c r="D37">
        <v>50</v>
      </c>
      <c r="E37">
        <v>3.4370760279682901</v>
      </c>
      <c r="F37">
        <v>15.002981136844424</v>
      </c>
      <c r="G37">
        <v>293.8</v>
      </c>
      <c r="H37" t="s">
        <v>219</v>
      </c>
      <c r="I37">
        <v>27.670999999999999</v>
      </c>
      <c r="J37" t="str">
        <f t="shared" si="1"/>
        <v>Standard</v>
      </c>
      <c r="K37">
        <f>E37-E34</f>
        <v>-3.0830573050811854</v>
      </c>
      <c r="L37">
        <f>F37-F34</f>
        <v>-5.2937764595999983</v>
      </c>
      <c r="M37">
        <f>G37-G34</f>
        <v>-63.844444444444434</v>
      </c>
    </row>
    <row r="38" spans="1:13" x14ac:dyDescent="0.25">
      <c r="A38" t="s">
        <v>109</v>
      </c>
      <c r="B38" t="s">
        <v>200</v>
      </c>
      <c r="C38" t="s">
        <v>178</v>
      </c>
      <c r="D38">
        <v>1</v>
      </c>
      <c r="E38">
        <v>6.093407578497926</v>
      </c>
      <c r="F38">
        <v>8.8847272263999937</v>
      </c>
      <c r="G38">
        <v>162.82222222222222</v>
      </c>
      <c r="H38" t="s">
        <v>221</v>
      </c>
      <c r="I38">
        <v>29.608000000000001</v>
      </c>
      <c r="J38" t="str">
        <f t="shared" si="1"/>
        <v>Standard</v>
      </c>
    </row>
    <row r="39" spans="1:13" x14ac:dyDescent="0.25">
      <c r="A39" t="s">
        <v>112</v>
      </c>
      <c r="B39" t="s">
        <v>200</v>
      </c>
      <c r="C39" t="s">
        <v>178</v>
      </c>
      <c r="D39">
        <v>7</v>
      </c>
      <c r="E39">
        <v>5.5174188980006384</v>
      </c>
      <c r="F39">
        <v>9.1905996783444586</v>
      </c>
      <c r="G39">
        <v>168.06666666666666</v>
      </c>
      <c r="H39" t="s">
        <v>221</v>
      </c>
      <c r="I39">
        <v>29.608000000000001</v>
      </c>
      <c r="J39" t="str">
        <f t="shared" si="1"/>
        <v>Standard</v>
      </c>
      <c r="K39" s="2"/>
      <c r="L39" s="2"/>
    </row>
    <row r="40" spans="1:13" x14ac:dyDescent="0.25">
      <c r="A40" t="s">
        <v>110</v>
      </c>
      <c r="B40" t="s">
        <v>200</v>
      </c>
      <c r="C40" t="s">
        <v>178</v>
      </c>
      <c r="D40">
        <v>14</v>
      </c>
      <c r="E40">
        <v>3.2655949823740746</v>
      </c>
      <c r="F40">
        <v>15.83345168964442</v>
      </c>
      <c r="G40">
        <v>236.22222222222223</v>
      </c>
      <c r="H40" t="s">
        <v>221</v>
      </c>
      <c r="I40">
        <v>29.608000000000001</v>
      </c>
      <c r="J40" t="str">
        <f t="shared" si="1"/>
        <v>Standard</v>
      </c>
    </row>
    <row r="41" spans="1:13" x14ac:dyDescent="0.25">
      <c r="A41" t="s">
        <v>111</v>
      </c>
      <c r="B41" t="s">
        <v>200</v>
      </c>
      <c r="C41" t="s">
        <v>178</v>
      </c>
      <c r="D41">
        <v>50</v>
      </c>
      <c r="E41">
        <v>5.8495395468907923</v>
      </c>
      <c r="F41">
        <v>9.3876855530888861</v>
      </c>
      <c r="G41">
        <v>155.4111111111111</v>
      </c>
      <c r="H41" t="s">
        <v>221</v>
      </c>
      <c r="I41">
        <v>29.608000000000001</v>
      </c>
      <c r="J41" t="str">
        <f t="shared" si="1"/>
        <v>Standard</v>
      </c>
      <c r="K41">
        <f>E41-E38</f>
        <v>-0.24386803160713377</v>
      </c>
      <c r="L41">
        <f>F41-F38</f>
        <v>0.5029583266888924</v>
      </c>
      <c r="M41">
        <f>G41-G38</f>
        <v>-7.4111111111111256</v>
      </c>
    </row>
    <row r="42" spans="1:13" x14ac:dyDescent="0.25">
      <c r="A42" t="s">
        <v>113</v>
      </c>
      <c r="B42" t="s">
        <v>201</v>
      </c>
      <c r="C42" t="s">
        <v>178</v>
      </c>
      <c r="D42">
        <v>1</v>
      </c>
      <c r="E42">
        <v>6.4918167987445328</v>
      </c>
      <c r="F42">
        <v>9.6411335445625124</v>
      </c>
      <c r="G42">
        <v>189.23750000000001</v>
      </c>
      <c r="H42" t="s">
        <v>219</v>
      </c>
      <c r="I42">
        <v>47.625999999999998</v>
      </c>
      <c r="J42" t="str">
        <f t="shared" si="1"/>
        <v>Standard</v>
      </c>
    </row>
    <row r="43" spans="1:13" x14ac:dyDescent="0.25">
      <c r="A43" t="s">
        <v>116</v>
      </c>
      <c r="B43" t="s">
        <v>201</v>
      </c>
      <c r="C43" t="s">
        <v>178</v>
      </c>
      <c r="D43">
        <v>7</v>
      </c>
      <c r="E43">
        <v>6.8687180138216943</v>
      </c>
      <c r="F43">
        <v>12.462651541655539</v>
      </c>
      <c r="G43">
        <v>262.53333333333336</v>
      </c>
      <c r="H43" t="s">
        <v>219</v>
      </c>
      <c r="I43">
        <v>47.625999999999998</v>
      </c>
      <c r="J43" t="str">
        <f t="shared" si="1"/>
        <v>Standard</v>
      </c>
    </row>
    <row r="44" spans="1:13" x14ac:dyDescent="0.25">
      <c r="A44" t="s">
        <v>114</v>
      </c>
      <c r="B44" t="s">
        <v>201</v>
      </c>
      <c r="C44" t="s">
        <v>178</v>
      </c>
      <c r="D44">
        <v>14</v>
      </c>
      <c r="E44">
        <v>4.7440923476532868</v>
      </c>
      <c r="F44">
        <v>13.456230604622204</v>
      </c>
      <c r="G44">
        <v>237.57777777777778</v>
      </c>
      <c r="H44" t="s">
        <v>219</v>
      </c>
      <c r="I44">
        <v>47.625999999999998</v>
      </c>
      <c r="J44" t="str">
        <f t="shared" si="1"/>
        <v>Standard</v>
      </c>
    </row>
    <row r="45" spans="1:13" x14ac:dyDescent="0.25">
      <c r="A45" t="s">
        <v>115</v>
      </c>
      <c r="B45" t="s">
        <v>201</v>
      </c>
      <c r="C45" t="s">
        <v>178</v>
      </c>
      <c r="D45">
        <v>50</v>
      </c>
      <c r="E45">
        <v>6.915914801428638</v>
      </c>
      <c r="F45">
        <v>13.575119358988859</v>
      </c>
      <c r="G45">
        <v>258.4111111111111</v>
      </c>
      <c r="H45" t="s">
        <v>219</v>
      </c>
      <c r="I45">
        <v>47.625999999999998</v>
      </c>
      <c r="J45" t="str">
        <f t="shared" si="1"/>
        <v>Standard</v>
      </c>
      <c r="K45">
        <f>E45-E42</f>
        <v>0.42409800268410525</v>
      </c>
      <c r="L45">
        <f>F45-F42</f>
        <v>3.9339858144263466</v>
      </c>
      <c r="M45">
        <f>G45-G42</f>
        <v>69.173611111111086</v>
      </c>
    </row>
    <row r="46" spans="1:13" x14ac:dyDescent="0.25">
      <c r="A46" t="s">
        <v>117</v>
      </c>
      <c r="B46" t="s">
        <v>202</v>
      </c>
      <c r="C46" t="s">
        <v>178</v>
      </c>
      <c r="D46">
        <v>1</v>
      </c>
      <c r="E46">
        <v>5.050086682212469</v>
      </c>
      <c r="F46">
        <v>7.4802520978624925</v>
      </c>
      <c r="G46">
        <v>133.19999999999999</v>
      </c>
      <c r="H46" t="s">
        <v>221</v>
      </c>
      <c r="I46">
        <v>40.311</v>
      </c>
      <c r="J46" t="str">
        <f t="shared" si="1"/>
        <v>Standard</v>
      </c>
      <c r="K46" s="1"/>
    </row>
    <row r="47" spans="1:13" x14ac:dyDescent="0.25">
      <c r="A47" t="s">
        <v>120</v>
      </c>
      <c r="B47" t="s">
        <v>202</v>
      </c>
      <c r="C47" t="s">
        <v>178</v>
      </c>
      <c r="D47">
        <v>7</v>
      </c>
      <c r="E47">
        <v>3.5249674362166106</v>
      </c>
      <c r="F47">
        <v>14.175983913044428</v>
      </c>
      <c r="G47">
        <v>241.42222222222222</v>
      </c>
      <c r="H47" t="s">
        <v>221</v>
      </c>
      <c r="I47">
        <v>40.311</v>
      </c>
      <c r="J47" t="str">
        <f t="shared" si="1"/>
        <v>Standard</v>
      </c>
    </row>
    <row r="48" spans="1:13" x14ac:dyDescent="0.25">
      <c r="A48" t="s">
        <v>118</v>
      </c>
      <c r="B48" t="s">
        <v>202</v>
      </c>
      <c r="C48" t="s">
        <v>178</v>
      </c>
      <c r="D48">
        <v>14</v>
      </c>
      <c r="E48">
        <v>5.3955332809475101</v>
      </c>
      <c r="F48">
        <v>13.564734932599972</v>
      </c>
      <c r="G48">
        <v>201.27777777777777</v>
      </c>
      <c r="H48" t="s">
        <v>221</v>
      </c>
      <c r="I48">
        <v>40.311</v>
      </c>
      <c r="J48" t="str">
        <f t="shared" si="1"/>
        <v>Standard</v>
      </c>
    </row>
    <row r="49" spans="1:15" x14ac:dyDescent="0.25">
      <c r="A49" t="s">
        <v>119</v>
      </c>
      <c r="B49" t="s">
        <v>202</v>
      </c>
      <c r="C49" t="s">
        <v>178</v>
      </c>
      <c r="D49">
        <v>50</v>
      </c>
      <c r="E49">
        <v>4.0886584324945368</v>
      </c>
      <c r="F49">
        <v>19.855086918083327</v>
      </c>
      <c r="G49">
        <v>309.23333333333335</v>
      </c>
      <c r="H49" t="s">
        <v>221</v>
      </c>
      <c r="I49">
        <v>40.311</v>
      </c>
      <c r="J49" t="str">
        <f t="shared" si="1"/>
        <v>Standard</v>
      </c>
      <c r="K49">
        <f>E49-E46</f>
        <v>-0.96142824971793228</v>
      </c>
      <c r="L49">
        <f>F49-F46</f>
        <v>12.374834820220833</v>
      </c>
      <c r="M49">
        <f>G49-G46</f>
        <v>176.03333333333336</v>
      </c>
    </row>
    <row r="50" spans="1:15" x14ac:dyDescent="0.25">
      <c r="A50" t="s">
        <v>121</v>
      </c>
      <c r="B50" t="s">
        <v>203</v>
      </c>
      <c r="C50" t="s">
        <v>178</v>
      </c>
      <c r="D50">
        <v>1</v>
      </c>
      <c r="E50">
        <v>5.9866163489166802</v>
      </c>
      <c r="F50">
        <v>8.2259987135000081</v>
      </c>
      <c r="G50">
        <v>152.85714285714286</v>
      </c>
      <c r="H50" t="s">
        <v>219</v>
      </c>
      <c r="I50">
        <v>30.12</v>
      </c>
      <c r="J50" t="str">
        <f t="shared" si="1"/>
        <v>Standard</v>
      </c>
      <c r="K50" s="2"/>
      <c r="L50" s="2"/>
      <c r="M50" s="2"/>
      <c r="N50" s="2"/>
      <c r="O50" s="2"/>
    </row>
    <row r="51" spans="1:15" x14ac:dyDescent="0.25">
      <c r="A51" t="s">
        <v>124</v>
      </c>
      <c r="B51" t="s">
        <v>203</v>
      </c>
      <c r="C51" t="s">
        <v>178</v>
      </c>
      <c r="D51">
        <v>7</v>
      </c>
      <c r="E51">
        <v>4.7394612085846628</v>
      </c>
      <c r="F51">
        <v>12.030315864222219</v>
      </c>
      <c r="G51">
        <v>167.82222222222222</v>
      </c>
      <c r="H51" t="s">
        <v>219</v>
      </c>
      <c r="I51">
        <v>30.12</v>
      </c>
      <c r="J51" t="str">
        <f t="shared" si="1"/>
        <v>Standard</v>
      </c>
    </row>
    <row r="52" spans="1:15" x14ac:dyDescent="0.25">
      <c r="A52" t="s">
        <v>122</v>
      </c>
      <c r="B52" t="s">
        <v>203</v>
      </c>
      <c r="C52" t="s">
        <v>178</v>
      </c>
      <c r="D52">
        <v>14</v>
      </c>
      <c r="E52">
        <v>6.0392240596194586</v>
      </c>
      <c r="F52">
        <v>7.8919039559142874</v>
      </c>
      <c r="G52">
        <v>150.07142857142858</v>
      </c>
      <c r="H52" t="s">
        <v>219</v>
      </c>
      <c r="I52">
        <v>30.12</v>
      </c>
      <c r="J52" t="str">
        <f t="shared" si="1"/>
        <v>Standard</v>
      </c>
    </row>
    <row r="53" spans="1:15" x14ac:dyDescent="0.25">
      <c r="A53" t="s">
        <v>123</v>
      </c>
      <c r="B53" t="s">
        <v>203</v>
      </c>
      <c r="C53" t="s">
        <v>178</v>
      </c>
      <c r="D53">
        <v>50</v>
      </c>
      <c r="E53">
        <v>6.0890906575981791</v>
      </c>
      <c r="F53">
        <v>10.12847570299996</v>
      </c>
      <c r="G53">
        <v>182.4111111111111</v>
      </c>
      <c r="H53" t="s">
        <v>219</v>
      </c>
      <c r="I53">
        <v>30.12</v>
      </c>
      <c r="J53" t="str">
        <f t="shared" si="1"/>
        <v>Standard</v>
      </c>
      <c r="K53">
        <f>E53-E50</f>
        <v>0.10247430868149898</v>
      </c>
      <c r="L53">
        <f>F53-F50</f>
        <v>1.9024769894999523</v>
      </c>
      <c r="M53">
        <f>G53-G50</f>
        <v>29.553968253968236</v>
      </c>
    </row>
    <row r="54" spans="1:15" x14ac:dyDescent="0.25">
      <c r="A54" t="s">
        <v>125</v>
      </c>
      <c r="B54" t="s">
        <v>204</v>
      </c>
      <c r="C54" t="s">
        <v>178</v>
      </c>
      <c r="D54">
        <v>1</v>
      </c>
      <c r="E54">
        <v>5.3569336665205629</v>
      </c>
      <c r="F54">
        <v>11.111326878444443</v>
      </c>
      <c r="G54">
        <v>163.96666666666667</v>
      </c>
      <c r="H54" t="s">
        <v>220</v>
      </c>
      <c r="I54">
        <v>13.711</v>
      </c>
      <c r="J54" t="str">
        <f t="shared" si="1"/>
        <v>Low</v>
      </c>
    </row>
    <row r="55" spans="1:15" x14ac:dyDescent="0.25">
      <c r="A55" t="s">
        <v>128</v>
      </c>
      <c r="B55" t="s">
        <v>204</v>
      </c>
      <c r="C55" t="s">
        <v>178</v>
      </c>
      <c r="D55">
        <v>7</v>
      </c>
      <c r="E55">
        <v>4.9758617127556857</v>
      </c>
      <c r="F55">
        <v>10.860716477933339</v>
      </c>
      <c r="G55">
        <v>214.64444444444445</v>
      </c>
      <c r="H55" t="s">
        <v>220</v>
      </c>
      <c r="I55">
        <v>13.711</v>
      </c>
      <c r="J55" t="str">
        <f t="shared" si="1"/>
        <v>Low</v>
      </c>
    </row>
    <row r="56" spans="1:15" x14ac:dyDescent="0.25">
      <c r="A56" t="s">
        <v>126</v>
      </c>
      <c r="B56" t="s">
        <v>204</v>
      </c>
      <c r="C56" t="s">
        <v>178</v>
      </c>
      <c r="D56">
        <v>14</v>
      </c>
      <c r="E56">
        <v>5.9886981236866053</v>
      </c>
      <c r="F56">
        <v>15.948346489177741</v>
      </c>
      <c r="G56">
        <v>234.74444444444444</v>
      </c>
      <c r="H56" t="s">
        <v>220</v>
      </c>
      <c r="I56">
        <v>13.711</v>
      </c>
      <c r="J56" t="str">
        <f t="shared" si="1"/>
        <v>Low</v>
      </c>
    </row>
    <row r="57" spans="1:15" x14ac:dyDescent="0.25">
      <c r="A57" t="s">
        <v>127</v>
      </c>
      <c r="B57" t="s">
        <v>204</v>
      </c>
      <c r="C57" t="s">
        <v>178</v>
      </c>
      <c r="D57">
        <v>50</v>
      </c>
      <c r="E57">
        <v>5.1943839019623139</v>
      </c>
      <c r="F57">
        <v>12.865904587088883</v>
      </c>
      <c r="G57">
        <v>152.37777777777777</v>
      </c>
      <c r="H57" t="s">
        <v>220</v>
      </c>
      <c r="I57">
        <v>13.711</v>
      </c>
      <c r="J57" t="str">
        <f t="shared" si="1"/>
        <v>Low</v>
      </c>
      <c r="K57">
        <f>E57-E54</f>
        <v>-0.16254976455824899</v>
      </c>
      <c r="L57">
        <f>F57-F54</f>
        <v>1.7545777086444403</v>
      </c>
      <c r="M57">
        <f>G57-G54</f>
        <v>-11.588888888888903</v>
      </c>
    </row>
    <row r="58" spans="1:15" x14ac:dyDescent="0.25">
      <c r="A58" t="s">
        <v>129</v>
      </c>
      <c r="B58" t="s">
        <v>205</v>
      </c>
      <c r="C58" t="s">
        <v>178</v>
      </c>
      <c r="D58">
        <v>1</v>
      </c>
      <c r="E58">
        <v>6.1423420193067715</v>
      </c>
      <c r="F58">
        <v>7.8732400759000072</v>
      </c>
      <c r="G58">
        <v>159.5</v>
      </c>
      <c r="H58" t="s">
        <v>221</v>
      </c>
      <c r="I58">
        <v>43.87</v>
      </c>
      <c r="J58" t="str">
        <f t="shared" si="1"/>
        <v>Standard</v>
      </c>
    </row>
    <row r="59" spans="1:15" x14ac:dyDescent="0.25">
      <c r="A59" t="s">
        <v>132</v>
      </c>
      <c r="B59" t="s">
        <v>205</v>
      </c>
      <c r="C59" t="s">
        <v>178</v>
      </c>
      <c r="D59">
        <v>7</v>
      </c>
      <c r="E59">
        <v>5.9510041068092532</v>
      </c>
      <c r="F59">
        <v>8.4234133516444523</v>
      </c>
      <c r="G59">
        <v>177.33333333333334</v>
      </c>
      <c r="H59" t="s">
        <v>221</v>
      </c>
      <c r="I59">
        <v>43.87</v>
      </c>
      <c r="J59" t="str">
        <f t="shared" si="1"/>
        <v>Standard</v>
      </c>
    </row>
    <row r="60" spans="1:15" x14ac:dyDescent="0.25">
      <c r="A60" t="s">
        <v>130</v>
      </c>
      <c r="B60" t="s">
        <v>205</v>
      </c>
      <c r="C60" t="s">
        <v>178</v>
      </c>
      <c r="D60">
        <v>14</v>
      </c>
      <c r="E60">
        <v>5.7539456384500642</v>
      </c>
      <c r="F60">
        <v>8.0968617870222399</v>
      </c>
      <c r="G60">
        <v>159.6</v>
      </c>
      <c r="H60" t="s">
        <v>221</v>
      </c>
      <c r="I60">
        <v>43.87</v>
      </c>
      <c r="J60" t="str">
        <f t="shared" si="1"/>
        <v>Standard</v>
      </c>
    </row>
    <row r="61" spans="1:15" x14ac:dyDescent="0.25">
      <c r="A61" t="s">
        <v>131</v>
      </c>
      <c r="B61" t="s">
        <v>205</v>
      </c>
      <c r="C61" t="s">
        <v>178</v>
      </c>
      <c r="D61">
        <v>50</v>
      </c>
      <c r="E61">
        <v>5.8008743277426653</v>
      </c>
      <c r="F61">
        <v>8.0074405643888991</v>
      </c>
      <c r="G61">
        <v>178.97777777777779</v>
      </c>
      <c r="H61" t="s">
        <v>221</v>
      </c>
      <c r="I61">
        <v>43.87</v>
      </c>
      <c r="J61" t="str">
        <f t="shared" si="1"/>
        <v>Standard</v>
      </c>
      <c r="K61">
        <f>E61-E58</f>
        <v>-0.34146769156410617</v>
      </c>
      <c r="L61">
        <f>F61-F58</f>
        <v>0.13420048848889188</v>
      </c>
      <c r="M61">
        <f>G61-G58</f>
        <v>19.477777777777789</v>
      </c>
    </row>
    <row r="62" spans="1:15" x14ac:dyDescent="0.25">
      <c r="A62" t="s">
        <v>137</v>
      </c>
      <c r="B62" t="s">
        <v>207</v>
      </c>
      <c r="C62" t="s">
        <v>178</v>
      </c>
      <c r="D62">
        <v>1</v>
      </c>
      <c r="E62">
        <v>5.4874560882488748</v>
      </c>
      <c r="F62">
        <v>7.3098577410285799</v>
      </c>
      <c r="G62">
        <v>133.30000000000001</v>
      </c>
      <c r="H62" t="s">
        <v>219</v>
      </c>
      <c r="I62">
        <v>53.423000000000002</v>
      </c>
      <c r="J62" t="str">
        <f t="shared" si="1"/>
        <v>High</v>
      </c>
    </row>
    <row r="63" spans="1:15" x14ac:dyDescent="0.25">
      <c r="A63" t="s">
        <v>140</v>
      </c>
      <c r="B63" t="s">
        <v>207</v>
      </c>
      <c r="C63" t="s">
        <v>178</v>
      </c>
      <c r="D63">
        <v>7</v>
      </c>
      <c r="E63">
        <v>4.8898369627647575</v>
      </c>
      <c r="F63">
        <v>14.716089505344444</v>
      </c>
      <c r="G63">
        <v>160.71111111111111</v>
      </c>
      <c r="H63" t="s">
        <v>219</v>
      </c>
      <c r="I63">
        <v>53.423000000000002</v>
      </c>
      <c r="J63" t="str">
        <f t="shared" si="1"/>
        <v>High</v>
      </c>
    </row>
    <row r="64" spans="1:15" x14ac:dyDescent="0.25">
      <c r="A64" t="s">
        <v>138</v>
      </c>
      <c r="B64" t="s">
        <v>207</v>
      </c>
      <c r="C64" t="s">
        <v>178</v>
      </c>
      <c r="D64">
        <v>14</v>
      </c>
      <c r="E64">
        <v>5.5953311597284001</v>
      </c>
      <c r="F64">
        <v>8.5941213422333398</v>
      </c>
      <c r="G64">
        <v>131.41666666666666</v>
      </c>
      <c r="H64" t="s">
        <v>219</v>
      </c>
      <c r="I64">
        <v>53.423000000000002</v>
      </c>
      <c r="J64" t="str">
        <f t="shared" si="1"/>
        <v>High</v>
      </c>
    </row>
    <row r="65" spans="1:13" x14ac:dyDescent="0.25">
      <c r="A65" t="s">
        <v>139</v>
      </c>
      <c r="B65" t="s">
        <v>207</v>
      </c>
      <c r="C65" t="s">
        <v>178</v>
      </c>
      <c r="D65">
        <v>50</v>
      </c>
      <c r="E65">
        <v>6.2925146111650365</v>
      </c>
      <c r="F65">
        <v>10.686642557087506</v>
      </c>
      <c r="G65">
        <v>177.7</v>
      </c>
      <c r="H65" t="s">
        <v>219</v>
      </c>
      <c r="I65">
        <v>53.423000000000002</v>
      </c>
      <c r="J65" t="str">
        <f t="shared" si="1"/>
        <v>High</v>
      </c>
      <c r="K65">
        <f>E65-E62</f>
        <v>0.80505852291616176</v>
      </c>
      <c r="L65">
        <f>F65-F62</f>
        <v>3.376784816058926</v>
      </c>
      <c r="M65">
        <f>G65-G62</f>
        <v>44.399999999999977</v>
      </c>
    </row>
    <row r="66" spans="1:13" x14ac:dyDescent="0.25">
      <c r="A66" t="s">
        <v>141</v>
      </c>
      <c r="B66" t="s">
        <v>208</v>
      </c>
      <c r="C66" t="s">
        <v>178</v>
      </c>
      <c r="D66">
        <v>1</v>
      </c>
      <c r="E66">
        <v>6.1344034801403602</v>
      </c>
      <c r="F66">
        <v>8.7342436505833412</v>
      </c>
      <c r="G66">
        <v>136.83333333333334</v>
      </c>
      <c r="H66" t="s">
        <v>221</v>
      </c>
      <c r="I66">
        <v>35.125999999999998</v>
      </c>
      <c r="J66" t="str">
        <f t="shared" ref="J66:J85" si="2">IF(I66&lt;20,"Low",IF(I66&lt;50,"Standard","High"))</f>
        <v>Standard</v>
      </c>
    </row>
    <row r="67" spans="1:13" x14ac:dyDescent="0.25">
      <c r="A67" t="s">
        <v>144</v>
      </c>
      <c r="B67" t="s">
        <v>208</v>
      </c>
      <c r="C67" t="s">
        <v>178</v>
      </c>
      <c r="D67">
        <v>7</v>
      </c>
      <c r="E67">
        <v>6.3023523853036885</v>
      </c>
      <c r="F67">
        <v>11.39486307813327</v>
      </c>
      <c r="G67">
        <v>222.36666666666667</v>
      </c>
      <c r="H67" t="s">
        <v>221</v>
      </c>
      <c r="I67">
        <v>35.125999999999998</v>
      </c>
      <c r="J67" t="str">
        <f t="shared" si="2"/>
        <v>Standard</v>
      </c>
    </row>
    <row r="68" spans="1:13" x14ac:dyDescent="0.25">
      <c r="A68" t="s">
        <v>142</v>
      </c>
      <c r="B68" t="s">
        <v>208</v>
      </c>
      <c r="C68" t="s">
        <v>178</v>
      </c>
      <c r="D68">
        <v>14</v>
      </c>
      <c r="E68">
        <v>6.7255929105392021</v>
      </c>
      <c r="F68">
        <v>15.912340417449974</v>
      </c>
      <c r="G68">
        <v>263.38888888888891</v>
      </c>
      <c r="H68" t="s">
        <v>221</v>
      </c>
      <c r="I68">
        <v>35.125999999999998</v>
      </c>
      <c r="J68" t="str">
        <f t="shared" si="2"/>
        <v>Standard</v>
      </c>
    </row>
    <row r="69" spans="1:13" x14ac:dyDescent="0.25">
      <c r="A69" t="s">
        <v>143</v>
      </c>
      <c r="B69" t="s">
        <v>208</v>
      </c>
      <c r="C69" t="s">
        <v>178</v>
      </c>
      <c r="D69">
        <v>50</v>
      </c>
      <c r="E69">
        <v>6.9433188169304128</v>
      </c>
      <c r="F69">
        <v>18.681071119444443</v>
      </c>
      <c r="G69">
        <v>332.15555555555557</v>
      </c>
      <c r="H69" t="s">
        <v>221</v>
      </c>
      <c r="I69">
        <v>35.125999999999998</v>
      </c>
      <c r="J69" t="str">
        <f t="shared" si="2"/>
        <v>Standard</v>
      </c>
      <c r="K69">
        <f>E69-E66</f>
        <v>0.80891533679005256</v>
      </c>
      <c r="L69">
        <f>F69-F66</f>
        <v>9.9468274688611018</v>
      </c>
      <c r="M69">
        <f>G69-G66</f>
        <v>195.32222222222222</v>
      </c>
    </row>
    <row r="70" spans="1:13" x14ac:dyDescent="0.25">
      <c r="A70" t="s">
        <v>145</v>
      </c>
      <c r="B70" t="s">
        <v>209</v>
      </c>
      <c r="C70" t="s">
        <v>178</v>
      </c>
      <c r="D70">
        <v>1</v>
      </c>
      <c r="E70">
        <v>6.622557768229651</v>
      </c>
      <c r="F70">
        <v>13.590316943411112</v>
      </c>
      <c r="G70">
        <v>229.13333333333333</v>
      </c>
      <c r="H70" t="s">
        <v>221</v>
      </c>
      <c r="I70">
        <v>21.4</v>
      </c>
      <c r="J70" t="str">
        <f t="shared" si="2"/>
        <v>Standard</v>
      </c>
    </row>
    <row r="71" spans="1:13" x14ac:dyDescent="0.25">
      <c r="A71" t="s">
        <v>148</v>
      </c>
      <c r="B71" t="s">
        <v>209</v>
      </c>
      <c r="C71" t="s">
        <v>178</v>
      </c>
      <c r="D71">
        <v>7</v>
      </c>
      <c r="E71">
        <v>7.201919898554185</v>
      </c>
      <c r="F71">
        <v>16.775732583100005</v>
      </c>
      <c r="G71">
        <v>330.55555555555554</v>
      </c>
      <c r="H71" t="s">
        <v>221</v>
      </c>
      <c r="I71">
        <v>21.4</v>
      </c>
      <c r="J71" t="str">
        <f t="shared" si="2"/>
        <v>Standard</v>
      </c>
    </row>
    <row r="72" spans="1:13" x14ac:dyDescent="0.25">
      <c r="A72" t="s">
        <v>146</v>
      </c>
      <c r="B72" t="s">
        <v>209</v>
      </c>
      <c r="C72" t="s">
        <v>178</v>
      </c>
      <c r="D72">
        <v>14</v>
      </c>
      <c r="E72">
        <v>6.5029293506611747</v>
      </c>
      <c r="F72">
        <v>11.884510767933271</v>
      </c>
      <c r="G72">
        <v>207.63333333333333</v>
      </c>
      <c r="H72" t="s">
        <v>221</v>
      </c>
      <c r="I72">
        <v>21.4</v>
      </c>
      <c r="J72" t="str">
        <f t="shared" si="2"/>
        <v>Standard</v>
      </c>
    </row>
    <row r="73" spans="1:13" x14ac:dyDescent="0.25">
      <c r="A73" t="s">
        <v>147</v>
      </c>
      <c r="B73" t="s">
        <v>209</v>
      </c>
      <c r="C73" t="s">
        <v>178</v>
      </c>
      <c r="D73">
        <v>50</v>
      </c>
      <c r="E73">
        <v>6.5679912210441174</v>
      </c>
      <c r="F73">
        <v>10.315052238575012</v>
      </c>
      <c r="G73">
        <v>189.15</v>
      </c>
      <c r="H73" t="s">
        <v>221</v>
      </c>
      <c r="I73">
        <v>21.4</v>
      </c>
      <c r="J73" t="str">
        <f t="shared" si="2"/>
        <v>Standard</v>
      </c>
      <c r="K73">
        <f>E73-E70</f>
        <v>-5.4566547185533665E-2</v>
      </c>
      <c r="L73">
        <f>F73-F70</f>
        <v>-3.2752647048361005</v>
      </c>
      <c r="M73">
        <f>G73-G70</f>
        <v>-39.98333333333332</v>
      </c>
    </row>
    <row r="74" spans="1:13" x14ac:dyDescent="0.25">
      <c r="A74" t="s">
        <v>153</v>
      </c>
      <c r="B74" t="s">
        <v>211</v>
      </c>
      <c r="C74" t="s">
        <v>178</v>
      </c>
      <c r="D74">
        <v>1</v>
      </c>
      <c r="E74">
        <v>6.7124247004950011</v>
      </c>
      <c r="F74">
        <v>13.491422662924998</v>
      </c>
      <c r="G74">
        <v>229.17500000000001</v>
      </c>
      <c r="H74" t="s">
        <v>220</v>
      </c>
      <c r="I74">
        <v>51.588000000000001</v>
      </c>
      <c r="J74" t="str">
        <f t="shared" si="2"/>
        <v>High</v>
      </c>
    </row>
    <row r="75" spans="1:13" x14ac:dyDescent="0.25">
      <c r="A75" t="s">
        <v>156</v>
      </c>
      <c r="B75" t="s">
        <v>211</v>
      </c>
      <c r="C75" t="s">
        <v>178</v>
      </c>
      <c r="D75">
        <v>7</v>
      </c>
      <c r="E75">
        <v>7.3704275276983662</v>
      </c>
      <c r="F75">
        <v>19.945432041594451</v>
      </c>
      <c r="G75">
        <v>337.97777777777776</v>
      </c>
      <c r="H75" t="s">
        <v>220</v>
      </c>
      <c r="I75">
        <v>51.588000000000001</v>
      </c>
      <c r="J75" t="str">
        <f t="shared" si="2"/>
        <v>High</v>
      </c>
    </row>
    <row r="76" spans="1:13" x14ac:dyDescent="0.25">
      <c r="A76" t="s">
        <v>154</v>
      </c>
      <c r="B76" t="s">
        <v>211</v>
      </c>
      <c r="C76" t="s">
        <v>178</v>
      </c>
      <c r="D76">
        <v>14</v>
      </c>
      <c r="E76">
        <v>6.6898690494370445</v>
      </c>
      <c r="F76">
        <v>12.826622833533323</v>
      </c>
      <c r="G76">
        <v>253.33333333333334</v>
      </c>
      <c r="H76" t="s">
        <v>220</v>
      </c>
      <c r="I76">
        <v>51.588000000000001</v>
      </c>
      <c r="J76" t="str">
        <f t="shared" si="2"/>
        <v>High</v>
      </c>
    </row>
    <row r="77" spans="1:13" x14ac:dyDescent="0.25">
      <c r="A77" t="s">
        <v>155</v>
      </c>
      <c r="B77" t="s">
        <v>211</v>
      </c>
      <c r="C77" t="s">
        <v>178</v>
      </c>
      <c r="D77">
        <v>50</v>
      </c>
      <c r="E77">
        <v>7.122337887111363</v>
      </c>
      <c r="F77">
        <v>16.453229481766666</v>
      </c>
      <c r="G77">
        <v>332.83333333333331</v>
      </c>
      <c r="H77" t="s">
        <v>220</v>
      </c>
      <c r="I77">
        <v>51.588000000000001</v>
      </c>
      <c r="J77" t="str">
        <f t="shared" si="2"/>
        <v>High</v>
      </c>
      <c r="K77">
        <f>E77-E74</f>
        <v>0.40991318661636189</v>
      </c>
      <c r="L77">
        <f>F77-F74</f>
        <v>2.9618068188416675</v>
      </c>
      <c r="M77">
        <f>G77-G74</f>
        <v>103.6583333333333</v>
      </c>
    </row>
    <row r="78" spans="1:13" x14ac:dyDescent="0.25">
      <c r="A78" t="s">
        <v>157</v>
      </c>
      <c r="B78" t="s">
        <v>212</v>
      </c>
      <c r="C78" t="s">
        <v>178</v>
      </c>
      <c r="D78">
        <v>1</v>
      </c>
      <c r="E78">
        <v>5.7749779212815433</v>
      </c>
      <c r="F78">
        <v>10.497501622788866</v>
      </c>
      <c r="G78">
        <v>178.48888888888888</v>
      </c>
      <c r="H78" t="s">
        <v>219</v>
      </c>
      <c r="I78">
        <v>22.577999999999999</v>
      </c>
      <c r="J78" t="str">
        <f t="shared" si="2"/>
        <v>Standard</v>
      </c>
    </row>
    <row r="79" spans="1:13" x14ac:dyDescent="0.25">
      <c r="A79" t="s">
        <v>160</v>
      </c>
      <c r="B79" t="s">
        <v>212</v>
      </c>
      <c r="C79" t="s">
        <v>178</v>
      </c>
      <c r="D79">
        <v>7</v>
      </c>
      <c r="E79">
        <v>4.9629331911027652</v>
      </c>
      <c r="F79">
        <v>11.037309806033315</v>
      </c>
      <c r="G79">
        <v>199.5</v>
      </c>
      <c r="H79" t="s">
        <v>219</v>
      </c>
      <c r="I79">
        <v>22.577999999999999</v>
      </c>
      <c r="J79" t="str">
        <f t="shared" si="2"/>
        <v>Standard</v>
      </c>
    </row>
    <row r="80" spans="1:13" x14ac:dyDescent="0.25">
      <c r="A80" t="s">
        <v>158</v>
      </c>
      <c r="B80" t="s">
        <v>212</v>
      </c>
      <c r="C80" t="s">
        <v>178</v>
      </c>
      <c r="D80">
        <v>14</v>
      </c>
      <c r="E80">
        <v>4.6702454532731492</v>
      </c>
      <c r="F80">
        <v>23.182662845127751</v>
      </c>
      <c r="G80">
        <v>340.9</v>
      </c>
      <c r="H80" t="s">
        <v>219</v>
      </c>
      <c r="I80">
        <v>22.577999999999999</v>
      </c>
      <c r="J80" t="str">
        <f t="shared" si="2"/>
        <v>Standard</v>
      </c>
    </row>
    <row r="81" spans="1:13" x14ac:dyDescent="0.25">
      <c r="A81" t="s">
        <v>159</v>
      </c>
      <c r="B81" t="s">
        <v>212</v>
      </c>
      <c r="C81" t="s">
        <v>178</v>
      </c>
      <c r="D81">
        <v>50</v>
      </c>
      <c r="E81">
        <v>6.6334225120229426</v>
      </c>
      <c r="F81">
        <v>14.607043485755465</v>
      </c>
      <c r="G81">
        <v>258.3</v>
      </c>
      <c r="H81" t="s">
        <v>219</v>
      </c>
      <c r="I81">
        <v>22.577999999999999</v>
      </c>
      <c r="J81" t="str">
        <f t="shared" si="2"/>
        <v>Standard</v>
      </c>
      <c r="K81">
        <f>E81-E78</f>
        <v>0.85844459074139934</v>
      </c>
      <c r="L81">
        <f>F81-F78</f>
        <v>4.1095418629665996</v>
      </c>
      <c r="M81">
        <f>G81-G78</f>
        <v>79.811111111111131</v>
      </c>
    </row>
    <row r="82" spans="1:13" x14ac:dyDescent="0.25">
      <c r="A82" t="s">
        <v>165</v>
      </c>
      <c r="B82" t="s">
        <v>214</v>
      </c>
      <c r="C82" t="s">
        <v>178</v>
      </c>
      <c r="D82">
        <v>1</v>
      </c>
      <c r="E82">
        <v>6.5568919676739332</v>
      </c>
      <c r="F82">
        <v>12.364897508488889</v>
      </c>
      <c r="G82">
        <v>241.01111111111112</v>
      </c>
      <c r="H82" t="s">
        <v>220</v>
      </c>
      <c r="I82">
        <v>41.783999999999999</v>
      </c>
      <c r="J82" t="str">
        <f t="shared" si="2"/>
        <v>Standard</v>
      </c>
    </row>
    <row r="83" spans="1:13" x14ac:dyDescent="0.25">
      <c r="A83" t="s">
        <v>168</v>
      </c>
      <c r="B83" t="s">
        <v>214</v>
      </c>
      <c r="C83" t="s">
        <v>178</v>
      </c>
      <c r="D83">
        <v>7</v>
      </c>
      <c r="E83">
        <v>6.6552499867672434</v>
      </c>
      <c r="F83">
        <v>16.550603968866632</v>
      </c>
      <c r="G83">
        <v>274.2</v>
      </c>
      <c r="H83" t="s">
        <v>220</v>
      </c>
      <c r="I83">
        <v>41.783999999999999</v>
      </c>
      <c r="J83" t="str">
        <f t="shared" si="2"/>
        <v>Standard</v>
      </c>
    </row>
    <row r="84" spans="1:13" x14ac:dyDescent="0.25">
      <c r="A84" t="s">
        <v>166</v>
      </c>
      <c r="B84" t="s">
        <v>214</v>
      </c>
      <c r="C84" t="s">
        <v>178</v>
      </c>
      <c r="D84">
        <v>14</v>
      </c>
      <c r="E84">
        <v>6.5141889898928067</v>
      </c>
      <c r="F84">
        <v>16.776697140611116</v>
      </c>
      <c r="G84">
        <v>259.14444444444445</v>
      </c>
      <c r="H84" t="s">
        <v>220</v>
      </c>
      <c r="I84">
        <v>41.783999999999999</v>
      </c>
      <c r="J84" t="str">
        <f t="shared" si="2"/>
        <v>Standard</v>
      </c>
    </row>
    <row r="85" spans="1:13" x14ac:dyDescent="0.25">
      <c r="A85" t="s">
        <v>167</v>
      </c>
      <c r="B85" t="s">
        <v>214</v>
      </c>
      <c r="C85" t="s">
        <v>178</v>
      </c>
      <c r="D85">
        <v>50</v>
      </c>
      <c r="E85">
        <v>6.6489823041017697</v>
      </c>
      <c r="F85">
        <v>17.449979659699977</v>
      </c>
      <c r="G85">
        <v>291.94444444444446</v>
      </c>
      <c r="H85" t="s">
        <v>220</v>
      </c>
      <c r="I85">
        <v>41.783999999999999</v>
      </c>
      <c r="J85" t="str">
        <f t="shared" si="2"/>
        <v>Standard</v>
      </c>
      <c r="K85">
        <f>E85-E82</f>
        <v>9.2090336427836483E-2</v>
      </c>
      <c r="L85">
        <f>F85-F82</f>
        <v>5.085082151211088</v>
      </c>
      <c r="M85">
        <f>G85-G82</f>
        <v>50.933333333333337</v>
      </c>
    </row>
    <row r="86" spans="1:13" x14ac:dyDescent="0.25">
      <c r="J86" t="s">
        <v>233</v>
      </c>
      <c r="K86">
        <f>AVERAGE(K5:K85)</f>
        <v>-0.21710241941107539</v>
      </c>
      <c r="L86">
        <f>AVERAGE(L5:L85)</f>
        <v>1.6906614934135697</v>
      </c>
      <c r="M86">
        <f>AVERAGE(M5:M85)</f>
        <v>28.876899092970515</v>
      </c>
    </row>
    <row r="87" spans="1:13" x14ac:dyDescent="0.25">
      <c r="A87" t="s">
        <v>1</v>
      </c>
      <c r="B87" t="s">
        <v>171</v>
      </c>
      <c r="C87" t="s">
        <v>172</v>
      </c>
      <c r="D87">
        <v>1</v>
      </c>
      <c r="E87">
        <v>7.2575667451679324</v>
      </c>
      <c r="F87">
        <v>15.098173019499995</v>
      </c>
      <c r="G87">
        <v>324.13333333333333</v>
      </c>
      <c r="H87" t="s">
        <v>221</v>
      </c>
      <c r="I87">
        <v>30.922000000000001</v>
      </c>
      <c r="J87" t="str">
        <f t="shared" ref="J87:J118" si="3">IF(I87&lt;20,"Low",IF(I87&lt;50,"Standard","High"))</f>
        <v>Standard</v>
      </c>
    </row>
    <row r="88" spans="1:13" x14ac:dyDescent="0.25">
      <c r="A88" t="s">
        <v>4</v>
      </c>
      <c r="B88" t="s">
        <v>171</v>
      </c>
      <c r="C88" t="s">
        <v>172</v>
      </c>
      <c r="D88">
        <v>7</v>
      </c>
      <c r="E88">
        <v>6.0244418533614494</v>
      </c>
      <c r="F88">
        <v>15.321338070922215</v>
      </c>
      <c r="G88">
        <v>266.89999999999998</v>
      </c>
      <c r="H88" t="s">
        <v>221</v>
      </c>
      <c r="I88">
        <v>30.922000000000001</v>
      </c>
      <c r="J88" t="str">
        <f t="shared" si="3"/>
        <v>Standard</v>
      </c>
    </row>
    <row r="89" spans="1:13" x14ac:dyDescent="0.25">
      <c r="A89" t="s">
        <v>2</v>
      </c>
      <c r="B89" t="s">
        <v>171</v>
      </c>
      <c r="C89" t="s">
        <v>172</v>
      </c>
      <c r="D89">
        <v>14</v>
      </c>
      <c r="E89">
        <v>4.0935951913503699</v>
      </c>
      <c r="F89">
        <v>14.895889263733306</v>
      </c>
      <c r="G89">
        <v>265.56666666666666</v>
      </c>
      <c r="H89" t="s">
        <v>221</v>
      </c>
      <c r="I89">
        <v>30.922000000000001</v>
      </c>
      <c r="J89" t="str">
        <f t="shared" si="3"/>
        <v>Standard</v>
      </c>
    </row>
    <row r="90" spans="1:13" x14ac:dyDescent="0.25">
      <c r="A90" t="s">
        <v>3</v>
      </c>
      <c r="B90" t="s">
        <v>171</v>
      </c>
      <c r="C90" t="s">
        <v>172</v>
      </c>
      <c r="D90">
        <v>50</v>
      </c>
      <c r="E90">
        <v>6.4958853001116266</v>
      </c>
      <c r="F90">
        <v>11.792800470344433</v>
      </c>
      <c r="G90">
        <v>214.67777777777778</v>
      </c>
      <c r="H90" t="s">
        <v>221</v>
      </c>
      <c r="I90">
        <v>30.922000000000001</v>
      </c>
      <c r="J90" t="str">
        <f t="shared" si="3"/>
        <v>Standard</v>
      </c>
      <c r="K90">
        <f>E90-E87</f>
        <v>-0.76168144505630586</v>
      </c>
      <c r="L90">
        <f>F90-F87</f>
        <v>-3.3053725491555621</v>
      </c>
      <c r="M90">
        <f>G90-G87</f>
        <v>-109.45555555555555</v>
      </c>
    </row>
    <row r="91" spans="1:13" x14ac:dyDescent="0.25">
      <c r="A91" t="s">
        <v>5</v>
      </c>
      <c r="B91" t="s">
        <v>173</v>
      </c>
      <c r="C91" t="s">
        <v>172</v>
      </c>
      <c r="D91">
        <v>1</v>
      </c>
      <c r="E91">
        <v>3.801838380806152</v>
      </c>
      <c r="F91">
        <v>14.136311372044437</v>
      </c>
      <c r="G91">
        <v>289.54444444444442</v>
      </c>
      <c r="H91" t="s">
        <v>221</v>
      </c>
      <c r="I91">
        <v>26.295000000000002</v>
      </c>
      <c r="J91" t="str">
        <f t="shared" si="3"/>
        <v>Standard</v>
      </c>
    </row>
    <row r="92" spans="1:13" x14ac:dyDescent="0.25">
      <c r="A92" t="s">
        <v>8</v>
      </c>
      <c r="B92" t="s">
        <v>173</v>
      </c>
      <c r="C92" t="s">
        <v>172</v>
      </c>
      <c r="D92">
        <v>7</v>
      </c>
      <c r="E92">
        <v>2.3483762613573727</v>
      </c>
      <c r="F92">
        <v>10.642921332988857</v>
      </c>
      <c r="G92">
        <v>149.76666666666668</v>
      </c>
      <c r="H92" t="s">
        <v>221</v>
      </c>
      <c r="I92">
        <v>26.295000000000002</v>
      </c>
      <c r="J92" t="str">
        <f t="shared" si="3"/>
        <v>Standard</v>
      </c>
    </row>
    <row r="93" spans="1:13" x14ac:dyDescent="0.25">
      <c r="A93" t="s">
        <v>6</v>
      </c>
      <c r="B93" t="s">
        <v>173</v>
      </c>
      <c r="C93" t="s">
        <v>172</v>
      </c>
      <c r="D93">
        <v>14</v>
      </c>
      <c r="E93">
        <v>2.3751033966051129</v>
      </c>
      <c r="F93">
        <v>11.598827290055564</v>
      </c>
      <c r="G93">
        <v>200.5888888888889</v>
      </c>
      <c r="H93" t="s">
        <v>221</v>
      </c>
      <c r="I93">
        <v>26.295000000000002</v>
      </c>
      <c r="J93" t="str">
        <f t="shared" si="3"/>
        <v>Standard</v>
      </c>
    </row>
    <row r="94" spans="1:13" x14ac:dyDescent="0.25">
      <c r="A94" t="s">
        <v>7</v>
      </c>
      <c r="B94" t="s">
        <v>173</v>
      </c>
      <c r="C94" t="s">
        <v>172</v>
      </c>
      <c r="D94">
        <v>50</v>
      </c>
      <c r="E94">
        <v>2.6103690186375785</v>
      </c>
      <c r="F94">
        <v>12.578811492855543</v>
      </c>
      <c r="G94">
        <v>249.46666666666667</v>
      </c>
      <c r="H94" t="s">
        <v>221</v>
      </c>
      <c r="I94">
        <v>26.295000000000002</v>
      </c>
      <c r="J94" t="str">
        <f t="shared" si="3"/>
        <v>Standard</v>
      </c>
      <c r="K94">
        <f>E94-E91</f>
        <v>-1.1914693621685735</v>
      </c>
      <c r="L94">
        <f>F94-F91</f>
        <v>-1.5574998791888941</v>
      </c>
      <c r="M94">
        <f>G94-G91</f>
        <v>-40.077777777777754</v>
      </c>
    </row>
    <row r="95" spans="1:13" x14ac:dyDescent="0.25">
      <c r="A95" t="s">
        <v>9</v>
      </c>
      <c r="B95" t="s">
        <v>174</v>
      </c>
      <c r="C95" t="s">
        <v>172</v>
      </c>
      <c r="D95">
        <v>1</v>
      </c>
      <c r="E95">
        <v>1.7679130744877034</v>
      </c>
      <c r="F95">
        <v>10.713494508422222</v>
      </c>
      <c r="G95">
        <v>172.22222222222223</v>
      </c>
      <c r="H95" t="s">
        <v>221</v>
      </c>
      <c r="I95">
        <v>20.858000000000001</v>
      </c>
      <c r="J95" t="str">
        <f t="shared" si="3"/>
        <v>Standard</v>
      </c>
    </row>
    <row r="96" spans="1:13" x14ac:dyDescent="0.25">
      <c r="A96" t="s">
        <v>12</v>
      </c>
      <c r="B96" t="s">
        <v>174</v>
      </c>
      <c r="C96" t="s">
        <v>172</v>
      </c>
      <c r="D96">
        <v>7</v>
      </c>
      <c r="E96">
        <v>1.1953572471825695</v>
      </c>
      <c r="F96">
        <v>19.537558204155541</v>
      </c>
      <c r="G96">
        <v>135.8111111111111</v>
      </c>
      <c r="H96" t="s">
        <v>221</v>
      </c>
      <c r="I96">
        <v>20.858000000000001</v>
      </c>
      <c r="J96" t="str">
        <f t="shared" si="3"/>
        <v>Standard</v>
      </c>
    </row>
    <row r="97" spans="1:13" x14ac:dyDescent="0.25">
      <c r="A97" t="s">
        <v>10</v>
      </c>
      <c r="B97" t="s">
        <v>174</v>
      </c>
      <c r="C97" t="s">
        <v>172</v>
      </c>
      <c r="D97">
        <v>14</v>
      </c>
      <c r="E97">
        <v>1.3821840559342695</v>
      </c>
      <c r="F97">
        <v>11.837754749422224</v>
      </c>
      <c r="G97">
        <v>174.64444444444445</v>
      </c>
      <c r="H97" t="s">
        <v>221</v>
      </c>
      <c r="I97">
        <v>20.858000000000001</v>
      </c>
      <c r="J97" t="str">
        <f t="shared" si="3"/>
        <v>Standard</v>
      </c>
    </row>
    <row r="98" spans="1:13" x14ac:dyDescent="0.25">
      <c r="A98" t="s">
        <v>11</v>
      </c>
      <c r="B98" t="s">
        <v>174</v>
      </c>
      <c r="C98" t="s">
        <v>172</v>
      </c>
      <c r="D98">
        <v>50</v>
      </c>
      <c r="E98">
        <v>1.1150042711588739</v>
      </c>
      <c r="F98">
        <v>10.024228713699967</v>
      </c>
      <c r="G98">
        <v>141.5888888888889</v>
      </c>
      <c r="H98" t="s">
        <v>221</v>
      </c>
      <c r="I98">
        <v>20.858000000000001</v>
      </c>
      <c r="J98" t="str">
        <f t="shared" si="3"/>
        <v>Standard</v>
      </c>
      <c r="K98">
        <f>E98-E95</f>
        <v>-0.6529088033288295</v>
      </c>
      <c r="L98">
        <f>F98-F95</f>
        <v>-0.68926579472225491</v>
      </c>
      <c r="M98">
        <f>G98-G95</f>
        <v>-30.633333333333326</v>
      </c>
    </row>
    <row r="99" spans="1:13" x14ac:dyDescent="0.25">
      <c r="A99" t="s">
        <v>13</v>
      </c>
      <c r="B99" t="s">
        <v>175</v>
      </c>
      <c r="C99" t="s">
        <v>172</v>
      </c>
      <c r="D99">
        <v>1</v>
      </c>
      <c r="E99">
        <v>7.0692735605583117</v>
      </c>
      <c r="F99">
        <v>16.163508095511098</v>
      </c>
      <c r="G99">
        <v>333.74444444444447</v>
      </c>
      <c r="H99" t="s">
        <v>220</v>
      </c>
      <c r="I99">
        <v>28.873999999999999</v>
      </c>
      <c r="J99" t="str">
        <f t="shared" si="3"/>
        <v>Standard</v>
      </c>
    </row>
    <row r="100" spans="1:13" x14ac:dyDescent="0.25">
      <c r="A100" t="s">
        <v>16</v>
      </c>
      <c r="B100" t="s">
        <v>175</v>
      </c>
      <c r="C100" t="s">
        <v>172</v>
      </c>
      <c r="D100">
        <v>7</v>
      </c>
      <c r="E100">
        <v>7.0433776810514335</v>
      </c>
      <c r="F100">
        <v>13.923113091200017</v>
      </c>
      <c r="G100">
        <v>271.86666666666667</v>
      </c>
      <c r="H100" t="s">
        <v>220</v>
      </c>
      <c r="I100">
        <v>28.873999999999999</v>
      </c>
      <c r="J100" t="str">
        <f t="shared" si="3"/>
        <v>Standard</v>
      </c>
    </row>
    <row r="101" spans="1:13" x14ac:dyDescent="0.25">
      <c r="A101" t="s">
        <v>14</v>
      </c>
      <c r="B101" t="s">
        <v>175</v>
      </c>
      <c r="C101" t="s">
        <v>172</v>
      </c>
      <c r="D101">
        <v>14</v>
      </c>
      <c r="E101">
        <v>5.9780538157902878</v>
      </c>
      <c r="F101">
        <v>13.71599221189998</v>
      </c>
      <c r="G101">
        <v>218.01111111111112</v>
      </c>
      <c r="H101" t="s">
        <v>220</v>
      </c>
      <c r="I101">
        <v>28.873999999999999</v>
      </c>
      <c r="J101" t="str">
        <f t="shared" si="3"/>
        <v>Standard</v>
      </c>
    </row>
    <row r="102" spans="1:13" x14ac:dyDescent="0.25">
      <c r="A102" t="s">
        <v>15</v>
      </c>
      <c r="B102" t="s">
        <v>175</v>
      </c>
      <c r="C102" t="s">
        <v>172</v>
      </c>
      <c r="D102">
        <v>50</v>
      </c>
      <c r="E102">
        <v>5.5261798886001143</v>
      </c>
      <c r="F102">
        <v>11.662797204288879</v>
      </c>
      <c r="G102">
        <v>190.86666666666667</v>
      </c>
      <c r="H102" t="s">
        <v>220</v>
      </c>
      <c r="I102">
        <v>28.873999999999999</v>
      </c>
      <c r="J102" t="str">
        <f t="shared" si="3"/>
        <v>Standard</v>
      </c>
      <c r="K102">
        <f>E102-E99</f>
        <v>-1.5430936719581974</v>
      </c>
      <c r="L102">
        <f>F102-F99</f>
        <v>-4.5007108912222193</v>
      </c>
      <c r="M102">
        <f>G102-G99</f>
        <v>-142.87777777777779</v>
      </c>
    </row>
    <row r="103" spans="1:13" x14ac:dyDescent="0.25">
      <c r="A103" t="s">
        <v>17</v>
      </c>
      <c r="B103" t="s">
        <v>176</v>
      </c>
      <c r="C103" t="s">
        <v>172</v>
      </c>
      <c r="D103">
        <v>1</v>
      </c>
      <c r="E103">
        <v>4.8640421765441975</v>
      </c>
      <c r="F103">
        <v>11.44882092387777</v>
      </c>
      <c r="G103">
        <v>200.11111111111111</v>
      </c>
      <c r="H103" t="s">
        <v>220</v>
      </c>
      <c r="I103">
        <v>30.08</v>
      </c>
      <c r="J103" t="str">
        <f t="shared" si="3"/>
        <v>Standard</v>
      </c>
    </row>
    <row r="104" spans="1:13" x14ac:dyDescent="0.25">
      <c r="A104" t="s">
        <v>20</v>
      </c>
      <c r="B104" t="s">
        <v>176</v>
      </c>
      <c r="C104" t="s">
        <v>172</v>
      </c>
      <c r="D104">
        <v>7</v>
      </c>
      <c r="E104">
        <v>5.7614750941332851</v>
      </c>
      <c r="F104">
        <v>9.434255434322214</v>
      </c>
      <c r="G104">
        <v>171.35555555555555</v>
      </c>
      <c r="H104" t="s">
        <v>220</v>
      </c>
      <c r="I104">
        <v>30.08</v>
      </c>
      <c r="J104" t="str">
        <f t="shared" si="3"/>
        <v>Standard</v>
      </c>
    </row>
    <row r="105" spans="1:13" x14ac:dyDescent="0.25">
      <c r="A105" t="s">
        <v>18</v>
      </c>
      <c r="B105" t="s">
        <v>176</v>
      </c>
      <c r="C105" t="s">
        <v>172</v>
      </c>
      <c r="D105">
        <v>14</v>
      </c>
      <c r="E105">
        <v>5.5017985620259751</v>
      </c>
      <c r="F105">
        <v>13.399658298788834</v>
      </c>
      <c r="G105">
        <v>241.86666666666667</v>
      </c>
      <c r="H105" t="s">
        <v>220</v>
      </c>
      <c r="I105">
        <v>30.08</v>
      </c>
      <c r="J105" t="str">
        <f t="shared" si="3"/>
        <v>Standard</v>
      </c>
    </row>
    <row r="106" spans="1:13" x14ac:dyDescent="0.25">
      <c r="A106" t="s">
        <v>19</v>
      </c>
      <c r="B106" t="s">
        <v>176</v>
      </c>
      <c r="C106" t="s">
        <v>172</v>
      </c>
      <c r="D106">
        <v>50</v>
      </c>
      <c r="E106">
        <v>5.1080035664813064</v>
      </c>
      <c r="F106">
        <v>9.107648742344459</v>
      </c>
      <c r="G106">
        <v>168.33333333333334</v>
      </c>
      <c r="H106" t="s">
        <v>220</v>
      </c>
      <c r="I106">
        <v>30.08</v>
      </c>
      <c r="J106" t="str">
        <f t="shared" si="3"/>
        <v>Standard</v>
      </c>
      <c r="K106">
        <f>E106-E103</f>
        <v>0.24396138993710892</v>
      </c>
      <c r="L106">
        <f>F106-F103</f>
        <v>-2.3411721815333113</v>
      </c>
      <c r="M106">
        <f>G106-G103</f>
        <v>-31.777777777777771</v>
      </c>
    </row>
    <row r="107" spans="1:13" x14ac:dyDescent="0.25">
      <c r="A107" t="s">
        <v>25</v>
      </c>
      <c r="B107" t="s">
        <v>179</v>
      </c>
      <c r="C107" t="s">
        <v>172</v>
      </c>
      <c r="D107">
        <v>1</v>
      </c>
      <c r="E107">
        <v>7.1457588167528732</v>
      </c>
      <c r="F107">
        <v>18.3626514712</v>
      </c>
      <c r="G107">
        <v>329.2</v>
      </c>
      <c r="H107" t="s">
        <v>219</v>
      </c>
      <c r="I107">
        <v>58.220999999999997</v>
      </c>
      <c r="J107" t="str">
        <f t="shared" si="3"/>
        <v>High</v>
      </c>
    </row>
    <row r="108" spans="1:13" x14ac:dyDescent="0.25">
      <c r="A108" t="s">
        <v>28</v>
      </c>
      <c r="B108" t="s">
        <v>179</v>
      </c>
      <c r="C108" t="s">
        <v>172</v>
      </c>
      <c r="D108">
        <v>7</v>
      </c>
      <c r="E108">
        <v>5.940717666534062</v>
      </c>
      <c r="F108">
        <v>15.722448537322212</v>
      </c>
      <c r="G108">
        <v>342.02222222222224</v>
      </c>
      <c r="H108" t="s">
        <v>219</v>
      </c>
      <c r="I108">
        <v>58.220999999999997</v>
      </c>
      <c r="J108" t="str">
        <f t="shared" si="3"/>
        <v>High</v>
      </c>
    </row>
    <row r="109" spans="1:13" x14ac:dyDescent="0.25">
      <c r="A109" t="s">
        <v>26</v>
      </c>
      <c r="B109" t="s">
        <v>179</v>
      </c>
      <c r="C109" t="s">
        <v>172</v>
      </c>
      <c r="D109">
        <v>14</v>
      </c>
      <c r="E109">
        <v>6.2927570816821108</v>
      </c>
      <c r="F109">
        <v>9.7886914483888905</v>
      </c>
      <c r="G109">
        <v>171.87777777777777</v>
      </c>
      <c r="H109" t="s">
        <v>219</v>
      </c>
      <c r="I109">
        <v>58.220999999999997</v>
      </c>
      <c r="J109" t="str">
        <f t="shared" si="3"/>
        <v>High</v>
      </c>
    </row>
    <row r="110" spans="1:13" x14ac:dyDescent="0.25">
      <c r="A110" t="s">
        <v>27</v>
      </c>
      <c r="B110" t="s">
        <v>179</v>
      </c>
      <c r="C110" t="s">
        <v>172</v>
      </c>
      <c r="D110">
        <v>50</v>
      </c>
      <c r="E110">
        <v>6.1743442504526316</v>
      </c>
      <c r="F110">
        <v>10.400648778655547</v>
      </c>
      <c r="G110">
        <v>187.1888888888889</v>
      </c>
      <c r="H110" t="s">
        <v>219</v>
      </c>
      <c r="I110">
        <v>58.220999999999997</v>
      </c>
      <c r="J110" t="str">
        <f t="shared" si="3"/>
        <v>High</v>
      </c>
      <c r="K110">
        <f>E110-E107</f>
        <v>-0.97141456630024159</v>
      </c>
      <c r="L110">
        <f>F110-F107</f>
        <v>-7.962002692544452</v>
      </c>
      <c r="M110">
        <f>G110-G107</f>
        <v>-142.01111111111109</v>
      </c>
    </row>
    <row r="111" spans="1:13" x14ac:dyDescent="0.25">
      <c r="A111" t="s">
        <v>41</v>
      </c>
      <c r="B111" t="s">
        <v>183</v>
      </c>
      <c r="C111" t="s">
        <v>172</v>
      </c>
      <c r="D111">
        <v>1</v>
      </c>
      <c r="E111">
        <v>4.9493673763362498</v>
      </c>
      <c r="F111">
        <v>11.208768484444452</v>
      </c>
      <c r="G111">
        <v>192.66666666666666</v>
      </c>
      <c r="H111" t="s">
        <v>219</v>
      </c>
      <c r="I111">
        <v>40.207999999999998</v>
      </c>
      <c r="J111" t="str">
        <f t="shared" si="3"/>
        <v>Standard</v>
      </c>
    </row>
    <row r="112" spans="1:13" x14ac:dyDescent="0.25">
      <c r="A112" t="s">
        <v>44</v>
      </c>
      <c r="B112" t="s">
        <v>183</v>
      </c>
      <c r="C112" t="s">
        <v>172</v>
      </c>
      <c r="D112">
        <v>7</v>
      </c>
      <c r="E112">
        <v>6.7819470680345253</v>
      </c>
      <c r="F112">
        <v>10.907631873371423</v>
      </c>
      <c r="G112">
        <v>205.67142857142858</v>
      </c>
      <c r="H112" t="s">
        <v>219</v>
      </c>
      <c r="I112">
        <v>40.207999999999998</v>
      </c>
      <c r="J112" t="str">
        <f t="shared" si="3"/>
        <v>Standard</v>
      </c>
    </row>
    <row r="113" spans="1:14" x14ac:dyDescent="0.25">
      <c r="A113" t="s">
        <v>42</v>
      </c>
      <c r="B113" t="s">
        <v>183</v>
      </c>
      <c r="C113" t="s">
        <v>172</v>
      </c>
      <c r="D113">
        <v>14</v>
      </c>
      <c r="E113">
        <v>6.5234804175405676</v>
      </c>
      <c r="F113">
        <v>12.987237606249979</v>
      </c>
      <c r="G113">
        <v>203.45</v>
      </c>
      <c r="H113" t="s">
        <v>219</v>
      </c>
      <c r="I113">
        <v>40.207999999999998</v>
      </c>
      <c r="J113" t="str">
        <f t="shared" si="3"/>
        <v>Standard</v>
      </c>
    </row>
    <row r="114" spans="1:14" x14ac:dyDescent="0.25">
      <c r="A114" t="s">
        <v>43</v>
      </c>
      <c r="B114" t="s">
        <v>183</v>
      </c>
      <c r="C114" t="s">
        <v>172</v>
      </c>
      <c r="D114">
        <v>50</v>
      </c>
      <c r="E114">
        <v>5.9570351943154174</v>
      </c>
      <c r="F114">
        <v>10.616143341485719</v>
      </c>
      <c r="G114">
        <v>151.84285714285716</v>
      </c>
      <c r="H114" t="s">
        <v>219</v>
      </c>
      <c r="I114">
        <v>40.207999999999998</v>
      </c>
      <c r="J114" t="str">
        <f t="shared" si="3"/>
        <v>Standard</v>
      </c>
      <c r="K114">
        <f>E114-E111</f>
        <v>1.0076678179791676</v>
      </c>
      <c r="L114">
        <f>F114-F111</f>
        <v>-0.59262514295873281</v>
      </c>
      <c r="M114">
        <f>G114-G111</f>
        <v>-40.823809523809501</v>
      </c>
    </row>
    <row r="115" spans="1:14" x14ac:dyDescent="0.25">
      <c r="A115" t="s">
        <v>45</v>
      </c>
      <c r="B115" t="s">
        <v>184</v>
      </c>
      <c r="C115" t="s">
        <v>172</v>
      </c>
      <c r="D115">
        <v>1</v>
      </c>
      <c r="E115">
        <v>6.5472493706626524</v>
      </c>
      <c r="F115">
        <v>10.753171500974926</v>
      </c>
      <c r="G115">
        <v>217.6875</v>
      </c>
      <c r="H115" t="s">
        <v>221</v>
      </c>
      <c r="I115">
        <v>43.701999999999998</v>
      </c>
      <c r="J115" t="str">
        <f t="shared" si="3"/>
        <v>Standard</v>
      </c>
    </row>
    <row r="116" spans="1:14" x14ac:dyDescent="0.25">
      <c r="A116" t="s">
        <v>48</v>
      </c>
      <c r="B116" t="s">
        <v>184</v>
      </c>
      <c r="C116" t="s">
        <v>172</v>
      </c>
      <c r="D116">
        <v>7</v>
      </c>
      <c r="E116">
        <v>5.9982760780987663</v>
      </c>
      <c r="F116">
        <v>9.6250120832750152</v>
      </c>
      <c r="G116">
        <v>175.11250000000001</v>
      </c>
      <c r="H116" t="s">
        <v>221</v>
      </c>
      <c r="I116">
        <v>43.701999999999998</v>
      </c>
      <c r="J116" t="str">
        <f t="shared" si="3"/>
        <v>Standard</v>
      </c>
    </row>
    <row r="117" spans="1:14" x14ac:dyDescent="0.25">
      <c r="A117" t="s">
        <v>46</v>
      </c>
      <c r="B117" t="s">
        <v>184</v>
      </c>
      <c r="C117" t="s">
        <v>172</v>
      </c>
      <c r="D117">
        <v>14</v>
      </c>
      <c r="E117">
        <v>6.09503474090977</v>
      </c>
      <c r="F117">
        <v>9.4700201990714348</v>
      </c>
      <c r="G117">
        <v>163.77142857142857</v>
      </c>
      <c r="H117" t="s">
        <v>221</v>
      </c>
      <c r="I117">
        <v>43.701999999999998</v>
      </c>
      <c r="J117" t="str">
        <f t="shared" si="3"/>
        <v>Standard</v>
      </c>
    </row>
    <row r="118" spans="1:14" x14ac:dyDescent="0.25">
      <c r="A118" t="s">
        <v>47</v>
      </c>
      <c r="B118" t="s">
        <v>184</v>
      </c>
      <c r="C118" t="s">
        <v>172</v>
      </c>
      <c r="D118">
        <v>50</v>
      </c>
      <c r="E118">
        <v>6.1742124950990096</v>
      </c>
      <c r="F118">
        <v>9.3225110235222424</v>
      </c>
      <c r="G118">
        <v>172.46666666666667</v>
      </c>
      <c r="H118" t="s">
        <v>221</v>
      </c>
      <c r="I118">
        <v>43.701999999999998</v>
      </c>
      <c r="J118" t="str">
        <f t="shared" si="3"/>
        <v>Standard</v>
      </c>
      <c r="K118">
        <f>E118-E115</f>
        <v>-0.37303687556364284</v>
      </c>
      <c r="L118">
        <f>F118-F115</f>
        <v>-1.4306604774526832</v>
      </c>
      <c r="M118">
        <f>G118-G115</f>
        <v>-45.220833333333331</v>
      </c>
    </row>
    <row r="119" spans="1:14" x14ac:dyDescent="0.25">
      <c r="A119" t="s">
        <v>57</v>
      </c>
      <c r="B119" t="s">
        <v>187</v>
      </c>
      <c r="C119" t="s">
        <v>172</v>
      </c>
      <c r="D119">
        <v>1</v>
      </c>
      <c r="E119">
        <v>4.9277352721589844</v>
      </c>
      <c r="F119">
        <v>12.326466877577756</v>
      </c>
      <c r="G119">
        <v>192.93333333333334</v>
      </c>
      <c r="H119" t="s">
        <v>221</v>
      </c>
      <c r="I119">
        <v>60.006</v>
      </c>
      <c r="J119" t="str">
        <f t="shared" ref="J119:J150" si="4">IF(I119&lt;20,"Low",IF(I119&lt;50,"Standard","High"))</f>
        <v>High</v>
      </c>
    </row>
    <row r="120" spans="1:14" x14ac:dyDescent="0.25">
      <c r="A120" t="s">
        <v>60</v>
      </c>
      <c r="B120" t="s">
        <v>187</v>
      </c>
      <c r="C120" t="s">
        <v>172</v>
      </c>
      <c r="D120">
        <v>7</v>
      </c>
      <c r="E120">
        <v>6.6801893671717725</v>
      </c>
      <c r="F120">
        <v>12.471961956962513</v>
      </c>
      <c r="G120">
        <v>209.53749999999999</v>
      </c>
      <c r="H120" t="s">
        <v>221</v>
      </c>
      <c r="I120">
        <v>60.006</v>
      </c>
      <c r="J120" t="str">
        <f t="shared" si="4"/>
        <v>High</v>
      </c>
      <c r="K120" s="2"/>
    </row>
    <row r="121" spans="1:14" x14ac:dyDescent="0.25">
      <c r="A121" t="s">
        <v>58</v>
      </c>
      <c r="B121" t="s">
        <v>187</v>
      </c>
      <c r="C121" t="s">
        <v>172</v>
      </c>
      <c r="D121">
        <v>14</v>
      </c>
      <c r="E121">
        <v>6.5577989911707188</v>
      </c>
      <c r="F121">
        <v>13.332894382324946</v>
      </c>
      <c r="G121">
        <v>225.75</v>
      </c>
      <c r="H121" t="s">
        <v>221</v>
      </c>
      <c r="I121">
        <v>60.006</v>
      </c>
      <c r="J121" t="str">
        <f t="shared" si="4"/>
        <v>High</v>
      </c>
    </row>
    <row r="122" spans="1:14" x14ac:dyDescent="0.25">
      <c r="A122" t="s">
        <v>59</v>
      </c>
      <c r="B122" t="s">
        <v>187</v>
      </c>
      <c r="C122" t="s">
        <v>172</v>
      </c>
      <c r="D122">
        <v>50</v>
      </c>
      <c r="E122">
        <v>6.3259871870242659</v>
      </c>
      <c r="F122">
        <v>10.787188678133253</v>
      </c>
      <c r="G122">
        <v>188.94444444444446</v>
      </c>
      <c r="H122" t="s">
        <v>221</v>
      </c>
      <c r="I122">
        <v>60.006</v>
      </c>
      <c r="J122" t="str">
        <f t="shared" si="4"/>
        <v>High</v>
      </c>
      <c r="K122">
        <f>E122-E119</f>
        <v>1.3982519148652814</v>
      </c>
      <c r="L122">
        <f>F122-F119</f>
        <v>-1.5392781994445031</v>
      </c>
      <c r="M122">
        <f>G122-G119</f>
        <v>-3.98888888888888</v>
      </c>
    </row>
    <row r="123" spans="1:14" x14ac:dyDescent="0.25">
      <c r="A123" t="s">
        <v>61</v>
      </c>
      <c r="B123" t="s">
        <v>188</v>
      </c>
      <c r="C123" t="s">
        <v>172</v>
      </c>
      <c r="D123">
        <v>1</v>
      </c>
      <c r="E123">
        <v>1.6435380309315009</v>
      </c>
      <c r="F123">
        <v>15.541329161233323</v>
      </c>
      <c r="G123">
        <v>133.5</v>
      </c>
      <c r="H123" t="s">
        <v>220</v>
      </c>
      <c r="I123">
        <v>47.81</v>
      </c>
      <c r="J123" t="str">
        <f t="shared" si="4"/>
        <v>Standard</v>
      </c>
      <c r="K123" s="2"/>
      <c r="L123" s="2"/>
      <c r="M123" s="2"/>
      <c r="N123" s="2"/>
    </row>
    <row r="124" spans="1:14" x14ac:dyDescent="0.25">
      <c r="A124" t="s">
        <v>64</v>
      </c>
      <c r="B124" t="s">
        <v>188</v>
      </c>
      <c r="C124" t="s">
        <v>172</v>
      </c>
      <c r="D124">
        <v>7</v>
      </c>
      <c r="E124">
        <v>3.8628402625566278</v>
      </c>
      <c r="F124">
        <v>10.322846283777773</v>
      </c>
      <c r="G124">
        <v>160.35555555555555</v>
      </c>
      <c r="H124" t="s">
        <v>220</v>
      </c>
      <c r="I124">
        <v>47.81</v>
      </c>
      <c r="J124" t="str">
        <f t="shared" si="4"/>
        <v>Standard</v>
      </c>
    </row>
    <row r="125" spans="1:14" x14ac:dyDescent="0.25">
      <c r="A125" t="s">
        <v>62</v>
      </c>
      <c r="B125" t="s">
        <v>188</v>
      </c>
      <c r="C125" t="s">
        <v>172</v>
      </c>
      <c r="D125">
        <v>14</v>
      </c>
      <c r="E125">
        <v>3.8462972680582519</v>
      </c>
      <c r="F125">
        <v>10.966033352044414</v>
      </c>
      <c r="G125">
        <v>160.73333333333332</v>
      </c>
      <c r="H125" t="s">
        <v>220</v>
      </c>
      <c r="I125">
        <v>47.81</v>
      </c>
      <c r="J125" t="str">
        <f t="shared" si="4"/>
        <v>Standard</v>
      </c>
    </row>
    <row r="126" spans="1:14" x14ac:dyDescent="0.25">
      <c r="A126" t="s">
        <v>63</v>
      </c>
      <c r="B126" t="s">
        <v>188</v>
      </c>
      <c r="C126" t="s">
        <v>172</v>
      </c>
      <c r="D126">
        <v>50</v>
      </c>
      <c r="E126">
        <v>5.7128596029987602</v>
      </c>
      <c r="F126">
        <v>10.432762825955557</v>
      </c>
      <c r="G126">
        <v>157.32222222222222</v>
      </c>
      <c r="H126" t="s">
        <v>220</v>
      </c>
      <c r="I126">
        <v>47.81</v>
      </c>
      <c r="J126" t="str">
        <f t="shared" si="4"/>
        <v>Standard</v>
      </c>
      <c r="K126">
        <f>E126-E123</f>
        <v>4.0693215720672598</v>
      </c>
      <c r="L126">
        <f>F126-F123</f>
        <v>-5.1085663352777662</v>
      </c>
      <c r="M126">
        <f>G126-G123</f>
        <v>23.822222222222223</v>
      </c>
    </row>
    <row r="127" spans="1:14" x14ac:dyDescent="0.25">
      <c r="A127" t="s">
        <v>65</v>
      </c>
      <c r="B127" t="s">
        <v>189</v>
      </c>
      <c r="C127" t="s">
        <v>172</v>
      </c>
      <c r="D127">
        <v>1</v>
      </c>
      <c r="E127">
        <v>6.8405081143800883</v>
      </c>
      <c r="F127">
        <v>10.529648039155475</v>
      </c>
      <c r="G127">
        <v>230.8111111111111</v>
      </c>
      <c r="H127" t="s">
        <v>219</v>
      </c>
      <c r="I127">
        <v>44.722000000000001</v>
      </c>
      <c r="J127" t="str">
        <f t="shared" si="4"/>
        <v>Standard</v>
      </c>
    </row>
    <row r="128" spans="1:14" x14ac:dyDescent="0.25">
      <c r="A128" t="s">
        <v>68</v>
      </c>
      <c r="B128" t="s">
        <v>189</v>
      </c>
      <c r="C128" t="s">
        <v>172</v>
      </c>
      <c r="D128">
        <v>7</v>
      </c>
      <c r="E128">
        <v>6.5571795038889791</v>
      </c>
      <c r="F128">
        <v>12.752854268644439</v>
      </c>
      <c r="G128">
        <v>254.95555555555555</v>
      </c>
      <c r="H128" t="s">
        <v>219</v>
      </c>
      <c r="I128">
        <v>44.722000000000001</v>
      </c>
      <c r="J128" t="str">
        <f t="shared" si="4"/>
        <v>Standard</v>
      </c>
    </row>
    <row r="129" spans="1:13" x14ac:dyDescent="0.25">
      <c r="A129" t="s">
        <v>66</v>
      </c>
      <c r="B129" t="s">
        <v>189</v>
      </c>
      <c r="C129" t="s">
        <v>172</v>
      </c>
      <c r="D129">
        <v>14</v>
      </c>
      <c r="E129">
        <v>6.9645183726026589</v>
      </c>
      <c r="F129">
        <v>20.475949101372098</v>
      </c>
      <c r="G129">
        <v>287.86666666666667</v>
      </c>
      <c r="H129" t="s">
        <v>219</v>
      </c>
      <c r="I129">
        <v>44.722000000000001</v>
      </c>
      <c r="J129" t="str">
        <f t="shared" si="4"/>
        <v>Standard</v>
      </c>
    </row>
    <row r="130" spans="1:13" x14ac:dyDescent="0.25">
      <c r="A130" t="s">
        <v>67</v>
      </c>
      <c r="B130" t="s">
        <v>189</v>
      </c>
      <c r="C130" t="s">
        <v>172</v>
      </c>
      <c r="D130">
        <v>50</v>
      </c>
      <c r="E130">
        <v>6.3104944820664919</v>
      </c>
      <c r="F130">
        <v>11.090205309055547</v>
      </c>
      <c r="G130">
        <v>185.52222222222221</v>
      </c>
      <c r="H130" t="s">
        <v>219</v>
      </c>
      <c r="I130">
        <v>44.722000000000001</v>
      </c>
      <c r="J130" t="str">
        <f t="shared" si="4"/>
        <v>Standard</v>
      </c>
      <c r="K130">
        <f>E130-E127</f>
        <v>-0.53001363231359644</v>
      </c>
      <c r="L130">
        <f>F130-F127</f>
        <v>0.56055726990007138</v>
      </c>
      <c r="M130">
        <f>G130-G127</f>
        <v>-45.288888888888891</v>
      </c>
    </row>
    <row r="131" spans="1:13" x14ac:dyDescent="0.25">
      <c r="A131" t="s">
        <v>69</v>
      </c>
      <c r="B131" t="s">
        <v>190</v>
      </c>
      <c r="C131" t="s">
        <v>172</v>
      </c>
      <c r="D131">
        <v>1</v>
      </c>
      <c r="E131">
        <v>4.7970734048999919</v>
      </c>
      <c r="F131">
        <v>12.372658390555557</v>
      </c>
      <c r="G131">
        <v>220.36666666666667</v>
      </c>
      <c r="H131" t="s">
        <v>220</v>
      </c>
      <c r="I131">
        <v>41.357999999999997</v>
      </c>
      <c r="J131" t="str">
        <f t="shared" si="4"/>
        <v>Standard</v>
      </c>
    </row>
    <row r="132" spans="1:13" x14ac:dyDescent="0.25">
      <c r="A132" t="s">
        <v>72</v>
      </c>
      <c r="B132" t="s">
        <v>190</v>
      </c>
      <c r="C132" t="s">
        <v>172</v>
      </c>
      <c r="D132">
        <v>7</v>
      </c>
      <c r="E132">
        <v>5.0043218981681639</v>
      </c>
      <c r="F132">
        <v>16.287713982099998</v>
      </c>
      <c r="G132">
        <v>226.45555555555555</v>
      </c>
      <c r="H132" t="s">
        <v>220</v>
      </c>
      <c r="I132">
        <v>41.357999999999997</v>
      </c>
      <c r="J132" t="str">
        <f t="shared" si="4"/>
        <v>Standard</v>
      </c>
    </row>
    <row r="133" spans="1:13" x14ac:dyDescent="0.25">
      <c r="A133" t="s">
        <v>70</v>
      </c>
      <c r="B133" t="s">
        <v>190</v>
      </c>
      <c r="C133" t="s">
        <v>172</v>
      </c>
      <c r="D133">
        <v>14</v>
      </c>
      <c r="E133">
        <v>6.0346291981313565</v>
      </c>
      <c r="F133">
        <v>9.985814996649987</v>
      </c>
      <c r="G133">
        <v>160.51249999999999</v>
      </c>
      <c r="H133" t="s">
        <v>220</v>
      </c>
      <c r="I133">
        <v>41.357999999999997</v>
      </c>
      <c r="J133" t="str">
        <f t="shared" si="4"/>
        <v>Standard</v>
      </c>
    </row>
    <row r="134" spans="1:13" x14ac:dyDescent="0.25">
      <c r="A134" t="s">
        <v>71</v>
      </c>
      <c r="B134" t="s">
        <v>190</v>
      </c>
      <c r="C134" t="s">
        <v>172</v>
      </c>
      <c r="D134">
        <v>50</v>
      </c>
      <c r="E134">
        <v>4.7298455402231099</v>
      </c>
      <c r="F134">
        <v>11.482629723455542</v>
      </c>
      <c r="G134">
        <v>193.42222222222222</v>
      </c>
      <c r="H134" t="s">
        <v>220</v>
      </c>
      <c r="I134">
        <v>41.357999999999997</v>
      </c>
      <c r="J134" t="str">
        <f t="shared" si="4"/>
        <v>Standard</v>
      </c>
      <c r="K134">
        <f>E134-E131</f>
        <v>-6.7227864676882021E-2</v>
      </c>
      <c r="L134">
        <f>F134-F131</f>
        <v>-0.89002866710001527</v>
      </c>
      <c r="M134">
        <f>G134-G131</f>
        <v>-26.944444444444457</v>
      </c>
    </row>
    <row r="135" spans="1:13" x14ac:dyDescent="0.25">
      <c r="A135" t="s">
        <v>73</v>
      </c>
      <c r="B135" t="s">
        <v>191</v>
      </c>
      <c r="C135" t="s">
        <v>172</v>
      </c>
      <c r="D135">
        <v>1</v>
      </c>
      <c r="E135">
        <v>5.5365599748758241</v>
      </c>
      <c r="F135">
        <v>7.6621709046222222</v>
      </c>
      <c r="G135">
        <v>151.94444444444446</v>
      </c>
      <c r="H135" t="s">
        <v>220</v>
      </c>
      <c r="I135">
        <v>23.574000000000002</v>
      </c>
      <c r="J135" t="str">
        <f t="shared" si="4"/>
        <v>Standard</v>
      </c>
    </row>
    <row r="136" spans="1:13" x14ac:dyDescent="0.25">
      <c r="A136" t="s">
        <v>76</v>
      </c>
      <c r="B136" t="s">
        <v>191</v>
      </c>
      <c r="C136" t="s">
        <v>172</v>
      </c>
      <c r="D136">
        <v>7</v>
      </c>
      <c r="E136">
        <v>6.3104063594890754</v>
      </c>
      <c r="F136">
        <v>8.9185728466666845</v>
      </c>
      <c r="G136">
        <v>170.53333333333333</v>
      </c>
      <c r="H136" t="s">
        <v>220</v>
      </c>
      <c r="I136">
        <v>23.574000000000002</v>
      </c>
      <c r="J136" t="str">
        <f t="shared" si="4"/>
        <v>Standard</v>
      </c>
    </row>
    <row r="137" spans="1:13" x14ac:dyDescent="0.25">
      <c r="A137" t="s">
        <v>74</v>
      </c>
      <c r="B137" t="s">
        <v>191</v>
      </c>
      <c r="C137" t="s">
        <v>172</v>
      </c>
      <c r="D137">
        <v>14</v>
      </c>
      <c r="E137">
        <v>5.9560857528732676</v>
      </c>
      <c r="F137">
        <v>7.6656198564333344</v>
      </c>
      <c r="G137">
        <v>146.22222222222223</v>
      </c>
      <c r="H137" t="s">
        <v>220</v>
      </c>
      <c r="I137">
        <v>23.574000000000002</v>
      </c>
      <c r="J137" t="str">
        <f t="shared" si="4"/>
        <v>Standard</v>
      </c>
    </row>
    <row r="138" spans="1:13" x14ac:dyDescent="0.25">
      <c r="A138" t="s">
        <v>75</v>
      </c>
      <c r="B138" t="s">
        <v>191</v>
      </c>
      <c r="C138" t="s">
        <v>172</v>
      </c>
      <c r="D138">
        <v>50</v>
      </c>
      <c r="E138">
        <v>5.9242717295180647</v>
      </c>
      <c r="F138">
        <v>9.2242340152888982</v>
      </c>
      <c r="G138">
        <v>148.69999999999999</v>
      </c>
      <c r="H138" t="s">
        <v>220</v>
      </c>
      <c r="I138">
        <v>23.574000000000002</v>
      </c>
      <c r="J138" t="str">
        <f t="shared" si="4"/>
        <v>Standard</v>
      </c>
      <c r="K138">
        <f>E138-E135</f>
        <v>0.38771175464224061</v>
      </c>
      <c r="L138">
        <f>F138-F135</f>
        <v>1.562063110666676</v>
      </c>
      <c r="M138">
        <f>G138-G135</f>
        <v>-3.2444444444444684</v>
      </c>
    </row>
    <row r="139" spans="1:13" x14ac:dyDescent="0.25">
      <c r="A139" t="s">
        <v>77</v>
      </c>
      <c r="B139" t="s">
        <v>192</v>
      </c>
      <c r="C139" t="s">
        <v>172</v>
      </c>
      <c r="D139">
        <v>1</v>
      </c>
      <c r="E139">
        <v>6.0551655646514453</v>
      </c>
      <c r="F139">
        <v>8.4810821535111067</v>
      </c>
      <c r="G139">
        <v>157.34444444444443</v>
      </c>
      <c r="H139" t="s">
        <v>220</v>
      </c>
      <c r="I139">
        <v>34.9</v>
      </c>
      <c r="J139" t="str">
        <f t="shared" si="4"/>
        <v>Standard</v>
      </c>
    </row>
    <row r="140" spans="1:13" x14ac:dyDescent="0.25">
      <c r="A140" t="s">
        <v>80</v>
      </c>
      <c r="B140" t="s">
        <v>192</v>
      </c>
      <c r="C140" t="s">
        <v>172</v>
      </c>
      <c r="D140">
        <v>7</v>
      </c>
      <c r="E140">
        <v>6.1648496491083469</v>
      </c>
      <c r="F140">
        <v>7.8415962593222188</v>
      </c>
      <c r="G140">
        <v>164.05555555555554</v>
      </c>
      <c r="H140" t="s">
        <v>220</v>
      </c>
      <c r="I140">
        <v>34.9</v>
      </c>
      <c r="J140" t="str">
        <f t="shared" si="4"/>
        <v>Standard</v>
      </c>
    </row>
    <row r="141" spans="1:13" x14ac:dyDescent="0.25">
      <c r="A141" t="s">
        <v>78</v>
      </c>
      <c r="B141" t="s">
        <v>192</v>
      </c>
      <c r="C141" t="s">
        <v>172</v>
      </c>
      <c r="D141">
        <v>14</v>
      </c>
      <c r="E141">
        <v>7.0827189553687573</v>
      </c>
      <c r="F141">
        <v>14.973049644385634</v>
      </c>
      <c r="G141">
        <v>264.89999999999998</v>
      </c>
      <c r="H141" t="s">
        <v>220</v>
      </c>
      <c r="I141">
        <v>34.9</v>
      </c>
      <c r="J141" t="str">
        <f t="shared" si="4"/>
        <v>Standard</v>
      </c>
    </row>
    <row r="142" spans="1:13" x14ac:dyDescent="0.25">
      <c r="A142" t="s">
        <v>79</v>
      </c>
      <c r="B142" t="s">
        <v>192</v>
      </c>
      <c r="C142" t="s">
        <v>172</v>
      </c>
      <c r="D142">
        <v>50</v>
      </c>
      <c r="E142">
        <v>3.7025283852515587</v>
      </c>
      <c r="F142">
        <v>17.841209865366686</v>
      </c>
      <c r="G142">
        <v>208.62222222222223</v>
      </c>
      <c r="H142" t="s">
        <v>220</v>
      </c>
      <c r="I142">
        <v>34.9</v>
      </c>
      <c r="J142" t="str">
        <f t="shared" si="4"/>
        <v>Standard</v>
      </c>
      <c r="K142">
        <f>E142-E139</f>
        <v>-2.3526371793998866</v>
      </c>
      <c r="L142">
        <f>F142-F139</f>
        <v>9.3601277118555792</v>
      </c>
      <c r="M142">
        <f>G142-G139</f>
        <v>51.2777777777778</v>
      </c>
    </row>
    <row r="143" spans="1:13" x14ac:dyDescent="0.25">
      <c r="A143" t="s">
        <v>81</v>
      </c>
      <c r="B143" t="s">
        <v>193</v>
      </c>
      <c r="C143" t="s">
        <v>172</v>
      </c>
      <c r="D143">
        <v>1</v>
      </c>
      <c r="E143">
        <v>4.1393492004159134</v>
      </c>
      <c r="F143">
        <v>10.117192630333328</v>
      </c>
      <c r="G143">
        <v>153.45555555555555</v>
      </c>
      <c r="H143" t="s">
        <v>220</v>
      </c>
      <c r="I143">
        <v>15.926</v>
      </c>
      <c r="J143" t="str">
        <f t="shared" si="4"/>
        <v>Low</v>
      </c>
    </row>
    <row r="144" spans="1:13" x14ac:dyDescent="0.25">
      <c r="A144" t="s">
        <v>84</v>
      </c>
      <c r="B144" t="s">
        <v>193</v>
      </c>
      <c r="C144" t="s">
        <v>172</v>
      </c>
      <c r="D144">
        <v>7</v>
      </c>
      <c r="E144">
        <v>6.0205493581085046</v>
      </c>
      <c r="F144">
        <v>8.7201157291333349</v>
      </c>
      <c r="G144">
        <v>137</v>
      </c>
      <c r="H144" t="s">
        <v>220</v>
      </c>
      <c r="I144">
        <v>15.926</v>
      </c>
      <c r="J144" t="str">
        <f t="shared" si="4"/>
        <v>Low</v>
      </c>
    </row>
    <row r="145" spans="1:17" x14ac:dyDescent="0.25">
      <c r="A145" t="s">
        <v>82</v>
      </c>
      <c r="B145" t="s">
        <v>193</v>
      </c>
      <c r="C145" t="s">
        <v>172</v>
      </c>
      <c r="D145">
        <v>14</v>
      </c>
      <c r="E145">
        <v>6.0532783438116633</v>
      </c>
      <c r="F145">
        <v>9.5019431993571377</v>
      </c>
      <c r="G145">
        <v>150.04285714285714</v>
      </c>
      <c r="H145" t="s">
        <v>220</v>
      </c>
      <c r="I145">
        <v>15.926</v>
      </c>
      <c r="J145" t="str">
        <f t="shared" si="4"/>
        <v>Low</v>
      </c>
    </row>
    <row r="146" spans="1:17" x14ac:dyDescent="0.25">
      <c r="A146" t="s">
        <v>83</v>
      </c>
      <c r="B146" t="s">
        <v>193</v>
      </c>
      <c r="C146" t="s">
        <v>172</v>
      </c>
      <c r="D146">
        <v>50</v>
      </c>
      <c r="E146">
        <v>3.2965234558457053</v>
      </c>
      <c r="F146">
        <v>13.374529133799976</v>
      </c>
      <c r="G146">
        <v>254.05555555555554</v>
      </c>
      <c r="H146" t="s">
        <v>220</v>
      </c>
      <c r="I146">
        <v>15.926</v>
      </c>
      <c r="J146" t="str">
        <f t="shared" si="4"/>
        <v>Low</v>
      </c>
      <c r="K146">
        <f>E146-E143</f>
        <v>-0.84282574457020809</v>
      </c>
      <c r="L146">
        <f>F146-F143</f>
        <v>3.2573365034666484</v>
      </c>
      <c r="M146">
        <f>G146-G143</f>
        <v>100.6</v>
      </c>
    </row>
    <row r="147" spans="1:17" x14ac:dyDescent="0.25">
      <c r="A147" t="s">
        <v>93</v>
      </c>
      <c r="B147" t="s">
        <v>196</v>
      </c>
      <c r="C147" t="s">
        <v>172</v>
      </c>
      <c r="D147">
        <v>1</v>
      </c>
      <c r="E147">
        <v>6.3501999855574303</v>
      </c>
      <c r="F147">
        <v>12.023195545344416</v>
      </c>
      <c r="G147">
        <v>231.74444444444444</v>
      </c>
      <c r="H147" t="s">
        <v>220</v>
      </c>
      <c r="I147">
        <v>52.463000000000001</v>
      </c>
      <c r="J147" t="str">
        <f t="shared" si="4"/>
        <v>High</v>
      </c>
      <c r="K147" s="2"/>
      <c r="L147" s="2"/>
      <c r="M147" s="2"/>
      <c r="N147" s="2"/>
      <c r="O147" s="2"/>
      <c r="P147" s="2"/>
      <c r="Q147" s="2"/>
    </row>
    <row r="148" spans="1:17" x14ac:dyDescent="0.25">
      <c r="A148" t="s">
        <v>96</v>
      </c>
      <c r="B148" t="s">
        <v>196</v>
      </c>
      <c r="C148" t="s">
        <v>172</v>
      </c>
      <c r="D148">
        <v>7</v>
      </c>
      <c r="E148">
        <v>5.0200563151207129</v>
      </c>
      <c r="F148">
        <v>13.261494295388875</v>
      </c>
      <c r="G148">
        <v>232.71111111111111</v>
      </c>
      <c r="H148" t="s">
        <v>220</v>
      </c>
      <c r="I148">
        <v>52.463000000000001</v>
      </c>
      <c r="J148" t="str">
        <f t="shared" si="4"/>
        <v>High</v>
      </c>
    </row>
    <row r="149" spans="1:17" x14ac:dyDescent="0.25">
      <c r="A149" t="s">
        <v>94</v>
      </c>
      <c r="B149" t="s">
        <v>196</v>
      </c>
      <c r="C149" t="s">
        <v>172</v>
      </c>
      <c r="D149">
        <v>14</v>
      </c>
      <c r="E149">
        <v>5.3170811045906685</v>
      </c>
      <c r="F149">
        <v>8.7181679809444415</v>
      </c>
      <c r="G149">
        <v>159.5</v>
      </c>
      <c r="H149" t="s">
        <v>220</v>
      </c>
      <c r="I149">
        <v>52.463000000000001</v>
      </c>
      <c r="J149" t="str">
        <f t="shared" si="4"/>
        <v>High</v>
      </c>
    </row>
    <row r="150" spans="1:17" x14ac:dyDescent="0.25">
      <c r="A150" t="s">
        <v>95</v>
      </c>
      <c r="B150" t="s">
        <v>196</v>
      </c>
      <c r="C150" t="s">
        <v>172</v>
      </c>
      <c r="D150">
        <v>50</v>
      </c>
      <c r="E150">
        <v>6.7571891596173375</v>
      </c>
      <c r="F150">
        <v>11.837326515422216</v>
      </c>
      <c r="G150">
        <v>256.10000000000002</v>
      </c>
      <c r="H150" t="s">
        <v>220</v>
      </c>
      <c r="I150">
        <v>52.463000000000001</v>
      </c>
      <c r="J150" t="str">
        <f t="shared" si="4"/>
        <v>High</v>
      </c>
      <c r="K150">
        <f>E150-E147</f>
        <v>0.4069891740599072</v>
      </c>
      <c r="L150">
        <f>F150-F147</f>
        <v>-0.18586902992220011</v>
      </c>
      <c r="M150">
        <f>G150-G147</f>
        <v>24.355555555555583</v>
      </c>
    </row>
    <row r="151" spans="1:17" x14ac:dyDescent="0.25">
      <c r="A151" t="s">
        <v>101</v>
      </c>
      <c r="B151" t="s">
        <v>198</v>
      </c>
      <c r="C151" t="s">
        <v>172</v>
      </c>
      <c r="D151">
        <v>1</v>
      </c>
      <c r="E151">
        <v>6.3781113692451195</v>
      </c>
      <c r="F151">
        <v>12.619229121177767</v>
      </c>
      <c r="G151">
        <v>219.74444444444444</v>
      </c>
      <c r="H151" t="s">
        <v>220</v>
      </c>
      <c r="I151">
        <v>51.256</v>
      </c>
      <c r="J151" t="str">
        <f t="shared" ref="J151:J166" si="5">IF(I151&lt;20,"Low",IF(I151&lt;50,"Standard","High"))</f>
        <v>High</v>
      </c>
    </row>
    <row r="152" spans="1:17" x14ac:dyDescent="0.25">
      <c r="A152" t="s">
        <v>104</v>
      </c>
      <c r="B152" t="s">
        <v>198</v>
      </c>
      <c r="C152" t="s">
        <v>172</v>
      </c>
      <c r="D152">
        <v>7</v>
      </c>
      <c r="E152">
        <v>5.3553197654825153</v>
      </c>
      <c r="F152">
        <v>14.971682732216651</v>
      </c>
      <c r="G152">
        <v>230.42222222222222</v>
      </c>
      <c r="H152" t="s">
        <v>220</v>
      </c>
      <c r="I152">
        <v>51.256</v>
      </c>
      <c r="J152" t="str">
        <f t="shared" si="5"/>
        <v>High</v>
      </c>
    </row>
    <row r="153" spans="1:17" x14ac:dyDescent="0.25">
      <c r="A153" t="s">
        <v>102</v>
      </c>
      <c r="B153" t="s">
        <v>198</v>
      </c>
      <c r="C153" t="s">
        <v>172</v>
      </c>
      <c r="D153">
        <v>14</v>
      </c>
      <c r="E153">
        <v>4.5890334170191966</v>
      </c>
      <c r="F153">
        <v>14.405286655299978</v>
      </c>
      <c r="G153">
        <v>275.05555555555554</v>
      </c>
      <c r="H153" t="s">
        <v>220</v>
      </c>
      <c r="I153">
        <v>51.256</v>
      </c>
      <c r="J153" t="str">
        <f t="shared" si="5"/>
        <v>High</v>
      </c>
    </row>
    <row r="154" spans="1:17" x14ac:dyDescent="0.25">
      <c r="A154" t="s">
        <v>103</v>
      </c>
      <c r="B154" t="s">
        <v>198</v>
      </c>
      <c r="C154" t="s">
        <v>172</v>
      </c>
      <c r="D154">
        <v>50</v>
      </c>
      <c r="E154">
        <v>3.7195870878009214</v>
      </c>
      <c r="F154">
        <v>15.518959557011081</v>
      </c>
      <c r="G154">
        <v>318.86666666666667</v>
      </c>
      <c r="H154" t="s">
        <v>220</v>
      </c>
      <c r="I154">
        <v>51.256</v>
      </c>
      <c r="J154" t="str">
        <f t="shared" si="5"/>
        <v>High</v>
      </c>
      <c r="K154">
        <f>E154-E151</f>
        <v>-2.6585242814441981</v>
      </c>
      <c r="L154">
        <f>F154-F151</f>
        <v>2.8997304358333142</v>
      </c>
      <c r="M154">
        <f>G154-G151</f>
        <v>99.122222222222234</v>
      </c>
    </row>
    <row r="155" spans="1:17" x14ac:dyDescent="0.25">
      <c r="A155" t="s">
        <v>105</v>
      </c>
      <c r="B155" t="s">
        <v>199</v>
      </c>
      <c r="C155" t="s">
        <v>172</v>
      </c>
      <c r="D155">
        <v>1</v>
      </c>
      <c r="E155">
        <v>3.7680441702383201</v>
      </c>
      <c r="F155">
        <v>13.956065274177758</v>
      </c>
      <c r="G155">
        <v>280.61111111111109</v>
      </c>
      <c r="H155" t="s">
        <v>219</v>
      </c>
      <c r="I155">
        <v>76.894999999999996</v>
      </c>
      <c r="J155" t="str">
        <f t="shared" si="5"/>
        <v>High</v>
      </c>
    </row>
    <row r="156" spans="1:17" x14ac:dyDescent="0.25">
      <c r="A156" t="s">
        <v>108</v>
      </c>
      <c r="B156" t="s">
        <v>199</v>
      </c>
      <c r="C156" t="s">
        <v>172</v>
      </c>
      <c r="D156">
        <v>7</v>
      </c>
      <c r="E156">
        <v>3.0153803665547048</v>
      </c>
      <c r="F156">
        <v>12.695354858844432</v>
      </c>
      <c r="G156">
        <v>198.75555555555556</v>
      </c>
      <c r="H156" t="s">
        <v>219</v>
      </c>
      <c r="I156">
        <v>76.894999999999996</v>
      </c>
      <c r="J156" t="str">
        <f t="shared" si="5"/>
        <v>High</v>
      </c>
    </row>
    <row r="157" spans="1:17" x14ac:dyDescent="0.25">
      <c r="A157" t="s">
        <v>106</v>
      </c>
      <c r="B157" t="s">
        <v>199</v>
      </c>
      <c r="C157" t="s">
        <v>172</v>
      </c>
      <c r="D157">
        <v>14</v>
      </c>
      <c r="E157">
        <v>2.7571492815881595</v>
      </c>
      <c r="F157">
        <v>15.38310658103331</v>
      </c>
      <c r="G157">
        <v>274.92222222222222</v>
      </c>
      <c r="H157" t="s">
        <v>219</v>
      </c>
      <c r="I157">
        <v>76.894999999999996</v>
      </c>
      <c r="J157" t="str">
        <f t="shared" si="5"/>
        <v>High</v>
      </c>
    </row>
    <row r="158" spans="1:17" x14ac:dyDescent="0.25">
      <c r="A158" t="s">
        <v>107</v>
      </c>
      <c r="B158" t="s">
        <v>199</v>
      </c>
      <c r="C158" t="s">
        <v>172</v>
      </c>
      <c r="D158">
        <v>50</v>
      </c>
      <c r="E158">
        <v>3.7368610563968807</v>
      </c>
      <c r="F158">
        <v>17.074145336799976</v>
      </c>
      <c r="G158">
        <v>302.23333333333335</v>
      </c>
      <c r="H158" t="s">
        <v>219</v>
      </c>
      <c r="I158">
        <v>76.894999999999996</v>
      </c>
      <c r="J158" t="str">
        <f t="shared" si="5"/>
        <v>High</v>
      </c>
      <c r="K158">
        <f>E158-E155</f>
        <v>-3.1183113841439347E-2</v>
      </c>
      <c r="L158">
        <f>F158-F155</f>
        <v>3.1180800626222176</v>
      </c>
      <c r="M158">
        <f>G158-G155</f>
        <v>21.622222222222263</v>
      </c>
    </row>
    <row r="159" spans="1:17" x14ac:dyDescent="0.25">
      <c r="A159" t="s">
        <v>133</v>
      </c>
      <c r="B159" t="s">
        <v>206</v>
      </c>
      <c r="C159" t="s">
        <v>172</v>
      </c>
      <c r="D159">
        <v>1</v>
      </c>
      <c r="E159">
        <v>6.8776439334849764</v>
      </c>
      <c r="F159">
        <v>14.546076148814238</v>
      </c>
      <c r="G159">
        <v>253.18571428571428</v>
      </c>
      <c r="H159" t="s">
        <v>220</v>
      </c>
      <c r="I159">
        <v>21.521999999999998</v>
      </c>
      <c r="J159" t="str">
        <f t="shared" si="5"/>
        <v>Standard</v>
      </c>
    </row>
    <row r="160" spans="1:17" x14ac:dyDescent="0.25">
      <c r="A160" t="s">
        <v>136</v>
      </c>
      <c r="B160" t="s">
        <v>206</v>
      </c>
      <c r="C160" t="s">
        <v>172</v>
      </c>
      <c r="D160">
        <v>7</v>
      </c>
      <c r="E160">
        <v>6.9073584700897168</v>
      </c>
      <c r="F160">
        <v>11.137668966774925</v>
      </c>
      <c r="G160">
        <v>233.55</v>
      </c>
      <c r="H160" t="s">
        <v>220</v>
      </c>
      <c r="I160">
        <v>21.521999999999998</v>
      </c>
      <c r="J160" t="str">
        <f t="shared" si="5"/>
        <v>Standard</v>
      </c>
    </row>
    <row r="161" spans="1:13" x14ac:dyDescent="0.25">
      <c r="A161" t="s">
        <v>134</v>
      </c>
      <c r="B161" t="s">
        <v>206</v>
      </c>
      <c r="C161" t="s">
        <v>172</v>
      </c>
      <c r="D161">
        <v>14</v>
      </c>
      <c r="E161">
        <v>5.7564097036284823</v>
      </c>
      <c r="F161">
        <v>7.542888719624985</v>
      </c>
      <c r="G161">
        <v>130.35</v>
      </c>
      <c r="H161" t="s">
        <v>220</v>
      </c>
      <c r="I161">
        <v>21.521999999999998</v>
      </c>
      <c r="J161" t="str">
        <f t="shared" si="5"/>
        <v>Standard</v>
      </c>
    </row>
    <row r="162" spans="1:13" x14ac:dyDescent="0.25">
      <c r="A162" t="s">
        <v>135</v>
      </c>
      <c r="B162" t="s">
        <v>206</v>
      </c>
      <c r="C162" t="s">
        <v>172</v>
      </c>
      <c r="D162">
        <v>50</v>
      </c>
      <c r="E162">
        <v>6.5083829045516568</v>
      </c>
      <c r="F162">
        <v>10.798979695542862</v>
      </c>
      <c r="G162">
        <v>189.95714285714286</v>
      </c>
      <c r="H162" t="s">
        <v>220</v>
      </c>
      <c r="I162">
        <v>21.521999999999998</v>
      </c>
      <c r="J162" t="str">
        <f t="shared" si="5"/>
        <v>Standard</v>
      </c>
      <c r="K162">
        <f>E162-E159</f>
        <v>-0.36926102893331958</v>
      </c>
      <c r="L162">
        <f>F162-F159</f>
        <v>-3.7470964532713769</v>
      </c>
      <c r="M162">
        <f>G162-G159</f>
        <v>-63.228571428571428</v>
      </c>
    </row>
    <row r="163" spans="1:13" x14ac:dyDescent="0.25">
      <c r="A163" t="s">
        <v>161</v>
      </c>
      <c r="B163" t="s">
        <v>213</v>
      </c>
      <c r="C163" t="s">
        <v>172</v>
      </c>
      <c r="D163">
        <v>1</v>
      </c>
      <c r="E163">
        <v>5.9920240418478166</v>
      </c>
      <c r="F163">
        <v>11.379794501644442</v>
      </c>
      <c r="G163">
        <v>218.03333333333333</v>
      </c>
      <c r="H163" t="s">
        <v>220</v>
      </c>
      <c r="I163">
        <v>49.183</v>
      </c>
      <c r="J163" t="str">
        <f t="shared" si="5"/>
        <v>Standard</v>
      </c>
    </row>
    <row r="164" spans="1:13" x14ac:dyDescent="0.25">
      <c r="A164" t="s">
        <v>164</v>
      </c>
      <c r="B164" t="s">
        <v>213</v>
      </c>
      <c r="C164" t="s">
        <v>172</v>
      </c>
      <c r="D164">
        <v>7</v>
      </c>
      <c r="E164">
        <v>6.1339737686607236</v>
      </c>
      <c r="F164">
        <v>10.866592252599917</v>
      </c>
      <c r="G164">
        <v>206.55555555555554</v>
      </c>
      <c r="H164" t="s">
        <v>220</v>
      </c>
      <c r="I164">
        <v>49.183</v>
      </c>
      <c r="J164" t="str">
        <f t="shared" si="5"/>
        <v>Standard</v>
      </c>
    </row>
    <row r="165" spans="1:13" x14ac:dyDescent="0.25">
      <c r="A165" t="s">
        <v>162</v>
      </c>
      <c r="B165" t="s">
        <v>213</v>
      </c>
      <c r="C165" t="s">
        <v>172</v>
      </c>
      <c r="D165">
        <v>14</v>
      </c>
      <c r="E165">
        <v>6.3620211746794642</v>
      </c>
      <c r="F165">
        <v>12.03310578334443</v>
      </c>
      <c r="G165">
        <v>223.8</v>
      </c>
      <c r="H165" t="s">
        <v>220</v>
      </c>
      <c r="I165">
        <v>49.183</v>
      </c>
      <c r="J165" t="str">
        <f t="shared" si="5"/>
        <v>Standard</v>
      </c>
    </row>
    <row r="166" spans="1:13" x14ac:dyDescent="0.25">
      <c r="A166" t="s">
        <v>163</v>
      </c>
      <c r="B166" t="s">
        <v>213</v>
      </c>
      <c r="C166" t="s">
        <v>172</v>
      </c>
      <c r="D166">
        <v>50</v>
      </c>
      <c r="E166">
        <v>5.8531825079970758</v>
      </c>
      <c r="F166">
        <v>12.439995392366605</v>
      </c>
      <c r="G166">
        <v>217.53333333333333</v>
      </c>
      <c r="H166" t="s">
        <v>220</v>
      </c>
      <c r="I166">
        <v>49.183</v>
      </c>
      <c r="J166" t="str">
        <f t="shared" si="5"/>
        <v>Standard</v>
      </c>
      <c r="K166">
        <f>E166-E163</f>
        <v>-0.13884153385074072</v>
      </c>
      <c r="L166">
        <f>F166-F163</f>
        <v>1.0602008907221627</v>
      </c>
      <c r="M166">
        <f>G166-G163</f>
        <v>-0.5</v>
      </c>
    </row>
    <row r="167" spans="1:13" x14ac:dyDescent="0.25">
      <c r="J167" t="s">
        <v>233</v>
      </c>
      <c r="K167">
        <f>AVERAGE(K90:K166)</f>
        <v>-0.24851077399275479</v>
      </c>
      <c r="L167">
        <f>AVERAGE(L90:L166)</f>
        <v>-0.60160261543636495</v>
      </c>
      <c r="M167">
        <f>AVERAGE(M90:M166)</f>
        <v>-20.263660714285699</v>
      </c>
    </row>
    <row r="168" spans="1:13" x14ac:dyDescent="0.25">
      <c r="J168" t="s">
        <v>234</v>
      </c>
      <c r="K168">
        <f>_xlfn.T.TEST(K90:K166,K5:K85,2,3)</f>
        <v>0.93332481268543799</v>
      </c>
      <c r="L168">
        <f>_xlfn.T.TEST(L90:L166,L5:L85,2,3)</f>
        <v>7.5951051015896373E-2</v>
      </c>
      <c r="M168">
        <f>_xlfn.T.TEST(M90:M166,M5:M85,2,3)</f>
        <v>2.6891464805441953E-2</v>
      </c>
    </row>
  </sheetData>
  <autoFilter ref="A1:X166" xr:uid="{00000000-0001-0000-0000-000000000000}">
    <sortState xmlns:xlrd2="http://schemas.microsoft.com/office/spreadsheetml/2017/richdata2" ref="A2:R166">
      <sortCondition ref="C1:C166"/>
    </sortState>
  </autoFilter>
  <sortState xmlns:xlrd2="http://schemas.microsoft.com/office/spreadsheetml/2017/richdata2" ref="A2:I166">
    <sortCondition ref="C1:C16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AE98-7E8F-4996-8E6D-C68EC73B4C70}">
  <dimension ref="A1:CA80"/>
  <sheetViews>
    <sheetView tabSelected="1" workbookViewId="0">
      <selection sqref="A1:N46"/>
    </sheetView>
  </sheetViews>
  <sheetFormatPr defaultRowHeight="15" x14ac:dyDescent="0.25"/>
  <sheetData>
    <row r="1" spans="1:17" x14ac:dyDescent="0.25">
      <c r="A1" t="s">
        <v>169</v>
      </c>
      <c r="B1" t="s">
        <v>170</v>
      </c>
      <c r="C1" t="s">
        <v>235</v>
      </c>
      <c r="D1" t="s">
        <v>236</v>
      </c>
      <c r="E1" t="s">
        <v>237</v>
      </c>
      <c r="F1" t="s">
        <v>238</v>
      </c>
      <c r="G1" t="s">
        <v>240</v>
      </c>
      <c r="H1" t="s">
        <v>239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246</v>
      </c>
      <c r="O1" t="s">
        <v>228</v>
      </c>
      <c r="P1" t="s">
        <v>259</v>
      </c>
      <c r="Q1" t="s">
        <v>260</v>
      </c>
    </row>
    <row r="2" spans="1:17" x14ac:dyDescent="0.25">
      <c r="A2" t="s">
        <v>177</v>
      </c>
      <c r="B2" t="s">
        <v>178</v>
      </c>
      <c r="C2">
        <v>5.1139911075429145</v>
      </c>
      <c r="D2">
        <v>4.3970636524977724</v>
      </c>
      <c r="E2">
        <v>4.1496161971752699</v>
      </c>
      <c r="F2">
        <v>3.6362332376169761</v>
      </c>
      <c r="G2">
        <v>13.281179695011085</v>
      </c>
      <c r="H2">
        <v>14.244759170377771</v>
      </c>
      <c r="I2">
        <v>11.937230980044427</v>
      </c>
      <c r="J2">
        <v>14.903359149822194</v>
      </c>
      <c r="K2">
        <v>248.02222222222221</v>
      </c>
      <c r="L2">
        <v>285.78888888888889</v>
      </c>
      <c r="M2">
        <v>238.71111111111111</v>
      </c>
      <c r="N2">
        <v>296.53333333333336</v>
      </c>
      <c r="O2">
        <v>39.643999999999998</v>
      </c>
      <c r="P2">
        <v>36.308</v>
      </c>
      <c r="Q2">
        <v>-8.414892543638377</v>
      </c>
    </row>
    <row r="3" spans="1:17" x14ac:dyDescent="0.25">
      <c r="A3" t="s">
        <v>180</v>
      </c>
      <c r="B3" t="s">
        <v>178</v>
      </c>
      <c r="C3">
        <v>6.405490049624416</v>
      </c>
      <c r="D3">
        <v>4.4327025945867398</v>
      </c>
      <c r="E3">
        <v>4.6907508741352775</v>
      </c>
      <c r="F3">
        <v>6.2589720190635827</v>
      </c>
      <c r="G3">
        <v>17.6758564703111</v>
      </c>
      <c r="H3">
        <v>18.180043232133308</v>
      </c>
      <c r="I3">
        <v>23.010587445066651</v>
      </c>
      <c r="J3">
        <v>11.209551094744427</v>
      </c>
      <c r="K3">
        <v>308.60000000000002</v>
      </c>
      <c r="L3">
        <v>302.04444444444442</v>
      </c>
      <c r="M3">
        <v>324.5888888888889</v>
      </c>
      <c r="N3">
        <v>230.47777777777779</v>
      </c>
      <c r="O3">
        <v>25.661999999999999</v>
      </c>
      <c r="P3">
        <v>34.682000000000002</v>
      </c>
      <c r="Q3">
        <v>35.149247915205379</v>
      </c>
    </row>
    <row r="4" spans="1:17" x14ac:dyDescent="0.25">
      <c r="A4" t="s">
        <v>181</v>
      </c>
      <c r="B4" t="s">
        <v>178</v>
      </c>
      <c r="C4">
        <v>6.5344447317023713</v>
      </c>
      <c r="D4">
        <v>6.8089293360412473</v>
      </c>
      <c r="E4">
        <v>5.4259822750870601</v>
      </c>
      <c r="F4">
        <v>5.5679168587174956</v>
      </c>
      <c r="G4">
        <v>11.760989556877774</v>
      </c>
      <c r="H4">
        <v>15.766721447466578</v>
      </c>
      <c r="I4">
        <v>14.105723520311098</v>
      </c>
      <c r="J4">
        <v>14.752933513233325</v>
      </c>
      <c r="K4">
        <v>237.02222222222221</v>
      </c>
      <c r="L4">
        <v>267.93333333333334</v>
      </c>
      <c r="M4">
        <v>277.78888888888889</v>
      </c>
      <c r="N4">
        <v>294.25555555555553</v>
      </c>
      <c r="O4">
        <v>62.100999999999999</v>
      </c>
      <c r="P4">
        <v>42.514000000000003</v>
      </c>
      <c r="Q4">
        <v>-31.540554902497536</v>
      </c>
    </row>
    <row r="5" spans="1:17" x14ac:dyDescent="0.25">
      <c r="A5" t="s">
        <v>182</v>
      </c>
      <c r="B5" t="s">
        <v>178</v>
      </c>
      <c r="C5">
        <v>6.2316678498370086</v>
      </c>
      <c r="D5">
        <v>4.832573273301505</v>
      </c>
      <c r="E5">
        <v>6.2523397983688502</v>
      </c>
      <c r="F5">
        <v>5.8943571490006743</v>
      </c>
      <c r="G5">
        <v>7.9147553090833291</v>
      </c>
      <c r="H5">
        <v>9.4512045577333357</v>
      </c>
      <c r="I5">
        <v>8.5694612212571322</v>
      </c>
      <c r="J5">
        <v>6.9827693175874854</v>
      </c>
      <c r="K5">
        <v>155.76666666666668</v>
      </c>
      <c r="L5">
        <v>165.52222222222221</v>
      </c>
      <c r="M5">
        <v>151.25714285714287</v>
      </c>
      <c r="N5">
        <v>123.71250000000001</v>
      </c>
      <c r="O5">
        <v>49.756999999999998</v>
      </c>
      <c r="P5">
        <v>44.869</v>
      </c>
      <c r="Q5">
        <v>-9.8237433928894387</v>
      </c>
    </row>
    <row r="6" spans="1:17" x14ac:dyDescent="0.25">
      <c r="A6" t="s">
        <v>185</v>
      </c>
      <c r="B6" t="s">
        <v>178</v>
      </c>
      <c r="C6">
        <v>6.402297231251306</v>
      </c>
      <c r="D6">
        <v>6.7228059291573787</v>
      </c>
      <c r="E6">
        <v>7.047097781410824</v>
      </c>
      <c r="F6">
        <v>6.5397414975517076</v>
      </c>
      <c r="G6">
        <v>11.074745629599976</v>
      </c>
      <c r="H6">
        <v>13.20478253844443</v>
      </c>
      <c r="I6">
        <v>14.506552129442836</v>
      </c>
      <c r="J6">
        <v>11.071295110287497</v>
      </c>
      <c r="K6">
        <v>182.76666666666668</v>
      </c>
      <c r="L6">
        <v>230.07777777777778</v>
      </c>
      <c r="M6">
        <v>241.9</v>
      </c>
      <c r="N6">
        <v>194.61250000000001</v>
      </c>
      <c r="O6">
        <v>49.12</v>
      </c>
      <c r="P6">
        <v>43.695999999999998</v>
      </c>
      <c r="Q6">
        <v>-11.042345276872965</v>
      </c>
    </row>
    <row r="7" spans="1:17" x14ac:dyDescent="0.25">
      <c r="A7" t="s">
        <v>186</v>
      </c>
      <c r="B7" t="s">
        <v>178</v>
      </c>
      <c r="C7">
        <v>5.8112613973302611</v>
      </c>
      <c r="D7">
        <v>6.9953110459280357</v>
      </c>
      <c r="E7">
        <v>6.0694419132347637</v>
      </c>
      <c r="F7">
        <v>6.2520290751382817</v>
      </c>
      <c r="G7">
        <v>10.11774199550001</v>
      </c>
      <c r="H7">
        <v>12.962350024755533</v>
      </c>
      <c r="I7">
        <v>10.590197405666661</v>
      </c>
      <c r="J7">
        <v>11.648832123842837</v>
      </c>
      <c r="K7">
        <v>156.88888888888889</v>
      </c>
      <c r="L7">
        <v>256.24444444444447</v>
      </c>
      <c r="M7">
        <v>153.6</v>
      </c>
      <c r="N7">
        <v>173.74285714285713</v>
      </c>
      <c r="O7">
        <v>58.835000000000001</v>
      </c>
      <c r="P7">
        <v>62.484000000000002</v>
      </c>
      <c r="Q7">
        <v>6.2020905923344962</v>
      </c>
    </row>
    <row r="8" spans="1:17" x14ac:dyDescent="0.25">
      <c r="A8" t="s">
        <v>194</v>
      </c>
      <c r="B8" t="s">
        <v>178</v>
      </c>
      <c r="C8">
        <v>6.1809951630840425</v>
      </c>
      <c r="D8">
        <v>5.4672900634904158</v>
      </c>
      <c r="E8">
        <v>5.7586396887304776</v>
      </c>
      <c r="F8">
        <v>5.6427695266570339</v>
      </c>
      <c r="G8">
        <v>10.710937297255539</v>
      </c>
      <c r="H8">
        <v>9.3312682609333457</v>
      </c>
      <c r="I8">
        <v>10.704988670788833</v>
      </c>
      <c r="J8">
        <v>9.53782525827779</v>
      </c>
      <c r="K8">
        <v>181.55555555555554</v>
      </c>
      <c r="L8">
        <v>160.19999999999999</v>
      </c>
      <c r="M8">
        <v>167.62222222222223</v>
      </c>
      <c r="N8">
        <v>147.25555555555556</v>
      </c>
      <c r="O8">
        <v>20.472000000000001</v>
      </c>
      <c r="P8">
        <v>31.61</v>
      </c>
      <c r="Q8">
        <v>54.406017975771768</v>
      </c>
    </row>
    <row r="9" spans="1:17" x14ac:dyDescent="0.25">
      <c r="A9" t="s">
        <v>195</v>
      </c>
      <c r="B9" t="s">
        <v>178</v>
      </c>
      <c r="C9">
        <v>6.8220555019401479</v>
      </c>
      <c r="D9">
        <v>4.1441861490655736</v>
      </c>
      <c r="E9">
        <v>0.94234955459822001</v>
      </c>
      <c r="F9">
        <v>6.4969761657908567</v>
      </c>
      <c r="G9">
        <v>11.570172980077761</v>
      </c>
      <c r="H9">
        <v>16.702256479911085</v>
      </c>
      <c r="I9">
        <v>16.716517944977756</v>
      </c>
      <c r="J9">
        <v>11.989668626133334</v>
      </c>
      <c r="K9">
        <v>274.82222222222219</v>
      </c>
      <c r="L9">
        <v>304.74444444444447</v>
      </c>
      <c r="M9">
        <v>105.17777777777778</v>
      </c>
      <c r="N9">
        <v>245.73333333333332</v>
      </c>
      <c r="O9">
        <v>31.044</v>
      </c>
      <c r="P9">
        <v>28.617000000000001</v>
      </c>
      <c r="Q9">
        <v>-7.8179358330112079</v>
      </c>
    </row>
    <row r="10" spans="1:17" x14ac:dyDescent="0.25">
      <c r="A10" t="s">
        <v>197</v>
      </c>
      <c r="B10" t="s">
        <v>178</v>
      </c>
      <c r="C10">
        <v>6.5201333330494755</v>
      </c>
      <c r="D10">
        <v>6.3936330584096694</v>
      </c>
      <c r="E10">
        <v>3.7300480971583347</v>
      </c>
      <c r="F10">
        <v>3.4370760279682901</v>
      </c>
      <c r="G10">
        <v>20.296757596444422</v>
      </c>
      <c r="H10">
        <v>19.361387203411109</v>
      </c>
      <c r="I10">
        <v>19.70361540279443</v>
      </c>
      <c r="J10">
        <v>15.002981136844424</v>
      </c>
      <c r="K10">
        <v>357.64444444444445</v>
      </c>
      <c r="L10">
        <v>417.02222222222224</v>
      </c>
      <c r="M10">
        <v>340</v>
      </c>
      <c r="N10">
        <v>293.8</v>
      </c>
      <c r="O10">
        <v>27.670999999999999</v>
      </c>
      <c r="P10">
        <v>24.367000000000001</v>
      </c>
      <c r="Q10">
        <v>-11.94029850746268</v>
      </c>
    </row>
    <row r="11" spans="1:17" x14ac:dyDescent="0.25">
      <c r="A11" t="s">
        <v>200</v>
      </c>
      <c r="B11" t="s">
        <v>178</v>
      </c>
      <c r="C11">
        <v>6.093407578497926</v>
      </c>
      <c r="D11">
        <v>5.5174188980006384</v>
      </c>
      <c r="E11">
        <v>3.2655949823740746</v>
      </c>
      <c r="F11">
        <v>5.8495395468907923</v>
      </c>
      <c r="G11">
        <v>8.8847272263999937</v>
      </c>
      <c r="H11">
        <v>9.1905996783444586</v>
      </c>
      <c r="I11">
        <v>15.83345168964442</v>
      </c>
      <c r="J11">
        <v>9.3876855530888861</v>
      </c>
      <c r="K11">
        <v>162.82222222222222</v>
      </c>
      <c r="L11">
        <v>168.06666666666666</v>
      </c>
      <c r="M11">
        <v>236.22222222222223</v>
      </c>
      <c r="N11">
        <v>155.4111111111111</v>
      </c>
      <c r="O11">
        <v>29.608000000000001</v>
      </c>
      <c r="P11">
        <v>38.600999999999999</v>
      </c>
      <c r="Q11">
        <v>30.373547689813556</v>
      </c>
    </row>
    <row r="12" spans="1:17" x14ac:dyDescent="0.25">
      <c r="A12" t="s">
        <v>201</v>
      </c>
      <c r="B12" t="s">
        <v>178</v>
      </c>
      <c r="C12">
        <v>6.4918167987445328</v>
      </c>
      <c r="D12">
        <v>6.8687180138216943</v>
      </c>
      <c r="E12">
        <v>4.7440923476532868</v>
      </c>
      <c r="F12">
        <v>6.915914801428638</v>
      </c>
      <c r="G12">
        <v>9.6411335445625124</v>
      </c>
      <c r="H12">
        <v>12.462651541655539</v>
      </c>
      <c r="I12">
        <v>13.456230604622204</v>
      </c>
      <c r="J12">
        <v>13.575119358988859</v>
      </c>
      <c r="K12">
        <v>189.23750000000001</v>
      </c>
      <c r="L12">
        <v>262.53333333333336</v>
      </c>
      <c r="M12">
        <v>237.57777777777778</v>
      </c>
      <c r="N12">
        <v>258.4111111111111</v>
      </c>
      <c r="O12">
        <v>47.625999999999998</v>
      </c>
      <c r="P12">
        <v>38.959000000000003</v>
      </c>
      <c r="Q12">
        <v>-18.198043085709475</v>
      </c>
    </row>
    <row r="13" spans="1:17" x14ac:dyDescent="0.25">
      <c r="A13" t="s">
        <v>202</v>
      </c>
      <c r="B13" t="s">
        <v>178</v>
      </c>
      <c r="C13">
        <v>5.050086682212469</v>
      </c>
      <c r="D13">
        <v>3.5249674362166106</v>
      </c>
      <c r="E13">
        <v>5.3955332809475101</v>
      </c>
      <c r="F13">
        <v>4.0886584324945368</v>
      </c>
      <c r="G13">
        <v>7.4802520978624925</v>
      </c>
      <c r="H13">
        <v>14.175983913044428</v>
      </c>
      <c r="I13">
        <v>13.564734932599972</v>
      </c>
      <c r="J13">
        <v>19.855086918083327</v>
      </c>
      <c r="K13">
        <v>133.19999999999999</v>
      </c>
      <c r="L13">
        <v>241.42222222222222</v>
      </c>
      <c r="M13">
        <v>201.27777777777777</v>
      </c>
      <c r="N13">
        <v>309.23333333333335</v>
      </c>
      <c r="O13">
        <v>40.311</v>
      </c>
      <c r="P13">
        <v>43.814</v>
      </c>
      <c r="Q13">
        <v>8.6899357495472707</v>
      </c>
    </row>
    <row r="14" spans="1:17" x14ac:dyDescent="0.25">
      <c r="A14" t="s">
        <v>203</v>
      </c>
      <c r="B14" t="s">
        <v>178</v>
      </c>
      <c r="C14">
        <v>5.9866163489166802</v>
      </c>
      <c r="D14">
        <v>4.7394612085846628</v>
      </c>
      <c r="E14">
        <v>6.0392240596194586</v>
      </c>
      <c r="F14">
        <v>6.0890906575981791</v>
      </c>
      <c r="G14">
        <v>8.2259987135000081</v>
      </c>
      <c r="H14">
        <v>12.030315864222219</v>
      </c>
      <c r="I14">
        <v>7.8919039559142874</v>
      </c>
      <c r="J14">
        <v>10.12847570299996</v>
      </c>
      <c r="K14">
        <v>152.85714285714286</v>
      </c>
      <c r="L14">
        <v>167.82222222222222</v>
      </c>
      <c r="M14">
        <v>150.07142857142858</v>
      </c>
      <c r="N14">
        <v>182.4111111111111</v>
      </c>
      <c r="O14">
        <v>30.12</v>
      </c>
      <c r="P14">
        <v>30.1</v>
      </c>
      <c r="Q14">
        <v>-6.6401062416997253E-2</v>
      </c>
    </row>
    <row r="15" spans="1:17" x14ac:dyDescent="0.25">
      <c r="A15" t="s">
        <v>204</v>
      </c>
      <c r="B15" t="s">
        <v>178</v>
      </c>
      <c r="C15">
        <v>5.3569336665205629</v>
      </c>
      <c r="D15">
        <v>4.9758617127556857</v>
      </c>
      <c r="E15">
        <v>5.9886981236866053</v>
      </c>
      <c r="F15">
        <v>5.1943839019623139</v>
      </c>
      <c r="G15">
        <v>11.111326878444443</v>
      </c>
      <c r="H15">
        <v>10.860716477933339</v>
      </c>
      <c r="I15">
        <v>15.948346489177741</v>
      </c>
      <c r="J15">
        <v>12.865904587088883</v>
      </c>
      <c r="K15">
        <v>163.96666666666667</v>
      </c>
      <c r="L15">
        <v>214.64444444444445</v>
      </c>
      <c r="M15">
        <v>234.74444444444444</v>
      </c>
      <c r="N15">
        <v>152.37777777777777</v>
      </c>
      <c r="O15">
        <v>13.711</v>
      </c>
      <c r="P15">
        <v>17.341000000000001</v>
      </c>
      <c r="Q15">
        <v>26.475092991029104</v>
      </c>
    </row>
    <row r="16" spans="1:17" x14ac:dyDescent="0.25">
      <c r="A16" t="s">
        <v>205</v>
      </c>
      <c r="B16" t="s">
        <v>178</v>
      </c>
      <c r="C16">
        <v>6.1423420193067715</v>
      </c>
      <c r="D16">
        <v>5.9510041068092532</v>
      </c>
      <c r="E16">
        <v>5.7539456384500642</v>
      </c>
      <c r="F16">
        <v>5.8008743277426653</v>
      </c>
      <c r="G16">
        <v>7.8732400759000072</v>
      </c>
      <c r="H16">
        <v>8.4234133516444523</v>
      </c>
      <c r="I16">
        <v>8.0968617870222399</v>
      </c>
      <c r="J16">
        <v>8.0074405643888991</v>
      </c>
      <c r="K16">
        <v>159.5</v>
      </c>
      <c r="L16">
        <v>177.33333333333334</v>
      </c>
      <c r="M16">
        <v>159.6</v>
      </c>
      <c r="N16">
        <v>178.97777777777779</v>
      </c>
      <c r="O16">
        <v>43.87</v>
      </c>
      <c r="P16">
        <v>48.481000000000002</v>
      </c>
      <c r="Q16">
        <v>10.51059949851836</v>
      </c>
    </row>
    <row r="17" spans="1:77" x14ac:dyDescent="0.25">
      <c r="A17" t="s">
        <v>207</v>
      </c>
      <c r="B17" t="s">
        <v>178</v>
      </c>
      <c r="C17">
        <v>5.4874560882488748</v>
      </c>
      <c r="D17">
        <v>4.8898369627647575</v>
      </c>
      <c r="E17">
        <v>5.5953311597284001</v>
      </c>
      <c r="F17">
        <v>6.2925146111650365</v>
      </c>
      <c r="G17">
        <v>7.3098577410285799</v>
      </c>
      <c r="H17">
        <v>14.716089505344444</v>
      </c>
      <c r="I17">
        <v>8.5941213422333398</v>
      </c>
      <c r="J17">
        <v>10.686642557087506</v>
      </c>
      <c r="K17">
        <v>133.30000000000001</v>
      </c>
      <c r="L17">
        <v>160.71111111111111</v>
      </c>
      <c r="M17">
        <v>131.41666666666666</v>
      </c>
      <c r="N17">
        <v>177.7</v>
      </c>
      <c r="O17">
        <v>53.423000000000002</v>
      </c>
      <c r="P17">
        <v>32.156999999999996</v>
      </c>
      <c r="Q17">
        <v>-39.80682477584562</v>
      </c>
      <c r="S17" t="s">
        <v>262</v>
      </c>
      <c r="AC17" t="s">
        <v>262</v>
      </c>
      <c r="AM17" t="s">
        <v>262</v>
      </c>
      <c r="AW17" t="s">
        <v>262</v>
      </c>
      <c r="BG17" t="s">
        <v>262</v>
      </c>
      <c r="BQ17" t="s">
        <v>262</v>
      </c>
    </row>
    <row r="18" spans="1:77" ht="15.75" thickBot="1" x14ac:dyDescent="0.3">
      <c r="A18" t="s">
        <v>208</v>
      </c>
      <c r="B18" t="s">
        <v>178</v>
      </c>
      <c r="C18">
        <v>6.1344034801403602</v>
      </c>
      <c r="D18">
        <v>6.3023523853036885</v>
      </c>
      <c r="E18">
        <v>6.7255929105392021</v>
      </c>
      <c r="F18">
        <v>6.9433188169304128</v>
      </c>
      <c r="G18">
        <v>8.7342436505833412</v>
      </c>
      <c r="H18">
        <v>11.39486307813327</v>
      </c>
      <c r="I18">
        <v>15.912340417449974</v>
      </c>
      <c r="J18">
        <v>18.681071119444443</v>
      </c>
      <c r="K18">
        <v>136.83333333333334</v>
      </c>
      <c r="L18">
        <v>222.36666666666667</v>
      </c>
      <c r="M18">
        <v>263.38888888888891</v>
      </c>
      <c r="N18">
        <v>332.15555555555557</v>
      </c>
      <c r="O18">
        <v>35.125999999999998</v>
      </c>
      <c r="P18">
        <v>35.770000000000003</v>
      </c>
      <c r="Q18">
        <v>1.8333997608609165</v>
      </c>
    </row>
    <row r="19" spans="1:77" x14ac:dyDescent="0.25">
      <c r="A19" t="s">
        <v>209</v>
      </c>
      <c r="B19" t="s">
        <v>178</v>
      </c>
      <c r="C19">
        <v>6.622557768229651</v>
      </c>
      <c r="D19">
        <v>7.201919898554185</v>
      </c>
      <c r="E19">
        <v>6.5029293506611747</v>
      </c>
      <c r="F19">
        <v>6.5679912210441174</v>
      </c>
      <c r="G19">
        <v>13.590316943411112</v>
      </c>
      <c r="H19">
        <v>16.775732583100005</v>
      </c>
      <c r="I19">
        <v>11.884510767933271</v>
      </c>
      <c r="J19">
        <v>10.315052238575012</v>
      </c>
      <c r="K19">
        <v>229.13333333333333</v>
      </c>
      <c r="L19">
        <v>330.55555555555554</v>
      </c>
      <c r="M19">
        <v>207.63333333333333</v>
      </c>
      <c r="N19">
        <v>189.15</v>
      </c>
      <c r="O19">
        <v>21.4</v>
      </c>
      <c r="P19">
        <v>28.393999999999998</v>
      </c>
      <c r="Q19">
        <v>32.68224299065421</v>
      </c>
      <c r="S19" s="5" t="s">
        <v>263</v>
      </c>
      <c r="T19" s="5"/>
      <c r="AC19" s="5" t="s">
        <v>263</v>
      </c>
      <c r="AD19" s="5"/>
      <c r="AM19" s="5" t="s">
        <v>263</v>
      </c>
      <c r="AN19" s="5"/>
      <c r="AW19" s="5" t="s">
        <v>263</v>
      </c>
      <c r="AX19" s="5"/>
      <c r="BG19" s="5" t="s">
        <v>263</v>
      </c>
      <c r="BH19" s="5"/>
      <c r="BQ19" s="5" t="s">
        <v>263</v>
      </c>
      <c r="BR19" s="5"/>
    </row>
    <row r="20" spans="1:77" x14ac:dyDescent="0.25">
      <c r="A20" t="s">
        <v>211</v>
      </c>
      <c r="B20" t="s">
        <v>178</v>
      </c>
      <c r="C20">
        <v>6.7124247004950011</v>
      </c>
      <c r="D20">
        <v>7.3704275276983662</v>
      </c>
      <c r="E20">
        <v>6.6898690494370445</v>
      </c>
      <c r="F20">
        <v>7.122337887111363</v>
      </c>
      <c r="G20">
        <v>13.491422662924998</v>
      </c>
      <c r="H20">
        <v>19.945432041594451</v>
      </c>
      <c r="I20">
        <v>12.826622833533323</v>
      </c>
      <c r="J20">
        <v>16.453229481766666</v>
      </c>
      <c r="K20">
        <v>229.17500000000001</v>
      </c>
      <c r="L20">
        <v>337.97777777777776</v>
      </c>
      <c r="M20">
        <v>253.33333333333334</v>
      </c>
      <c r="N20">
        <v>332.83333333333331</v>
      </c>
      <c r="O20">
        <v>51.588000000000001</v>
      </c>
      <c r="P20">
        <v>27.815000000000001</v>
      </c>
      <c r="Q20">
        <v>-46.082422268744665</v>
      </c>
      <c r="S20" t="s">
        <v>264</v>
      </c>
      <c r="T20">
        <v>0.57417844375333016</v>
      </c>
      <c r="AC20" t="s">
        <v>264</v>
      </c>
      <c r="AD20">
        <v>7.5871787296274334E-2</v>
      </c>
      <c r="AM20" t="s">
        <v>264</v>
      </c>
      <c r="AN20">
        <v>0.51084323712722113</v>
      </c>
      <c r="AW20" t="s">
        <v>264</v>
      </c>
      <c r="AX20">
        <v>0.4513270288346134</v>
      </c>
      <c r="BG20" t="s">
        <v>264</v>
      </c>
      <c r="BH20">
        <v>0.4063772200080088</v>
      </c>
      <c r="BQ20" t="s">
        <v>264</v>
      </c>
      <c r="BR20">
        <v>0.28295538520559438</v>
      </c>
    </row>
    <row r="21" spans="1:77" x14ac:dyDescent="0.25">
      <c r="A21" t="s">
        <v>212</v>
      </c>
      <c r="B21" t="s">
        <v>178</v>
      </c>
      <c r="C21">
        <v>5.7749779212815433</v>
      </c>
      <c r="D21">
        <v>4.9629331911027652</v>
      </c>
      <c r="E21">
        <v>4.6702454532731492</v>
      </c>
      <c r="F21">
        <v>6.6334225120229426</v>
      </c>
      <c r="G21">
        <v>10.497501622788866</v>
      </c>
      <c r="H21">
        <v>11.037309806033315</v>
      </c>
      <c r="I21">
        <v>23.182662845127751</v>
      </c>
      <c r="J21">
        <v>14.607043485755465</v>
      </c>
      <c r="K21">
        <v>178.48888888888888</v>
      </c>
      <c r="L21">
        <v>199.5</v>
      </c>
      <c r="M21">
        <v>340.9</v>
      </c>
      <c r="N21">
        <v>258.3</v>
      </c>
      <c r="O21">
        <v>22.577999999999999</v>
      </c>
      <c r="P21">
        <v>29.38</v>
      </c>
      <c r="Q21">
        <v>30.126671981574983</v>
      </c>
      <c r="S21" t="s">
        <v>265</v>
      </c>
      <c r="T21">
        <v>0.32968088527099609</v>
      </c>
      <c r="AC21" t="s">
        <v>265</v>
      </c>
      <c r="AD21">
        <v>5.7565281075310946E-3</v>
      </c>
      <c r="AM21" t="s">
        <v>265</v>
      </c>
      <c r="AN21">
        <v>0.26096081291861828</v>
      </c>
      <c r="AW21" t="s">
        <v>265</v>
      </c>
      <c r="AX21">
        <v>0.20369608695667993</v>
      </c>
      <c r="BG21" t="s">
        <v>265</v>
      </c>
      <c r="BH21">
        <v>0.16514244494143759</v>
      </c>
      <c r="BQ21" t="s">
        <v>265</v>
      </c>
      <c r="BR21">
        <v>8.0063750016846305E-2</v>
      </c>
    </row>
    <row r="22" spans="1:77" x14ac:dyDescent="0.25">
      <c r="A22" t="s">
        <v>214</v>
      </c>
      <c r="B22" t="s">
        <v>178</v>
      </c>
      <c r="C22">
        <v>6.5568919676739332</v>
      </c>
      <c r="D22">
        <v>6.6552499867672434</v>
      </c>
      <c r="E22">
        <v>6.5141889898928067</v>
      </c>
      <c r="F22">
        <v>6.6489823041017697</v>
      </c>
      <c r="G22">
        <v>12.364897508488889</v>
      </c>
      <c r="H22">
        <v>16.550603968866632</v>
      </c>
      <c r="I22">
        <v>16.776697140611116</v>
      </c>
      <c r="J22">
        <v>17.449979659699977</v>
      </c>
      <c r="K22">
        <v>241.01111111111112</v>
      </c>
      <c r="L22">
        <v>274.2</v>
      </c>
      <c r="M22">
        <v>259.14444444444445</v>
      </c>
      <c r="N22">
        <v>291.94444444444446</v>
      </c>
      <c r="O22">
        <v>41.783999999999999</v>
      </c>
      <c r="P22">
        <v>38.564999999999998</v>
      </c>
      <c r="Q22">
        <v>-7.7039058012636445</v>
      </c>
      <c r="S22" t="s">
        <v>266</v>
      </c>
      <c r="T22">
        <v>0.29440093186420641</v>
      </c>
      <c r="AC22" t="s">
        <v>266</v>
      </c>
      <c r="AD22">
        <v>-4.6572075676283055E-2</v>
      </c>
      <c r="AM22" t="s">
        <v>266</v>
      </c>
      <c r="AN22">
        <v>0.22206401359854555</v>
      </c>
      <c r="AW22" t="s">
        <v>266</v>
      </c>
      <c r="AX22">
        <v>0.161785354691242</v>
      </c>
      <c r="BG22" t="s">
        <v>266</v>
      </c>
      <c r="BH22">
        <v>0.12120257362256588</v>
      </c>
      <c r="BQ22" t="s">
        <v>266</v>
      </c>
      <c r="BR22">
        <v>3.1646052649311897E-2</v>
      </c>
    </row>
    <row r="23" spans="1:77" x14ac:dyDescent="0.25">
      <c r="S23" t="s">
        <v>267</v>
      </c>
      <c r="T23">
        <v>0.95981744504088962</v>
      </c>
      <c r="AC23" t="s">
        <v>267</v>
      </c>
      <c r="AD23">
        <v>1.4640058502681035</v>
      </c>
      <c r="AM23" t="s">
        <v>267</v>
      </c>
      <c r="AN23">
        <v>0.91504461081560373</v>
      </c>
      <c r="AW23" t="s">
        <v>267</v>
      </c>
      <c r="AX23">
        <v>1.3101947747221352</v>
      </c>
      <c r="BG23" t="s">
        <v>267</v>
      </c>
      <c r="BH23">
        <v>0.97255624033171706</v>
      </c>
      <c r="BQ23" t="s">
        <v>267</v>
      </c>
      <c r="BR23">
        <v>1.0209098646129291</v>
      </c>
    </row>
    <row r="24" spans="1:77" ht="15.75" thickBot="1" x14ac:dyDescent="0.3">
      <c r="S24" s="3" t="s">
        <v>268</v>
      </c>
      <c r="T24" s="3">
        <v>21</v>
      </c>
      <c r="AC24" s="3" t="s">
        <v>268</v>
      </c>
      <c r="AD24" s="3">
        <v>21</v>
      </c>
      <c r="AM24" s="3" t="s">
        <v>268</v>
      </c>
      <c r="AN24" s="3">
        <v>21</v>
      </c>
      <c r="AW24" s="3" t="s">
        <v>268</v>
      </c>
      <c r="AX24" s="3">
        <v>21</v>
      </c>
      <c r="BG24" s="3" t="s">
        <v>268</v>
      </c>
      <c r="BH24" s="3">
        <v>21</v>
      </c>
      <c r="BQ24" s="3" t="s">
        <v>268</v>
      </c>
      <c r="BR24" s="3">
        <v>21</v>
      </c>
    </row>
    <row r="26" spans="1:77" ht="15.75" thickBot="1" x14ac:dyDescent="0.3">
      <c r="A26" t="s">
        <v>169</v>
      </c>
      <c r="B26" t="s">
        <v>170</v>
      </c>
      <c r="C26" t="s">
        <v>235</v>
      </c>
      <c r="D26" t="s">
        <v>236</v>
      </c>
      <c r="E26" t="s">
        <v>237</v>
      </c>
      <c r="F26" t="s">
        <v>238</v>
      </c>
      <c r="G26" t="s">
        <v>240</v>
      </c>
      <c r="H26" t="s">
        <v>239</v>
      </c>
      <c r="I26" t="s">
        <v>241</v>
      </c>
      <c r="J26" t="s">
        <v>242</v>
      </c>
      <c r="K26" t="s">
        <v>243</v>
      </c>
      <c r="L26" t="s">
        <v>244</v>
      </c>
      <c r="M26" t="s">
        <v>245</v>
      </c>
      <c r="N26" t="s">
        <v>246</v>
      </c>
      <c r="O26" t="s">
        <v>228</v>
      </c>
      <c r="P26" t="s">
        <v>259</v>
      </c>
      <c r="S26" t="s">
        <v>269</v>
      </c>
      <c r="AC26" t="s">
        <v>269</v>
      </c>
      <c r="AM26" t="s">
        <v>269</v>
      </c>
      <c r="AW26" t="s">
        <v>269</v>
      </c>
      <c r="BG26" t="s">
        <v>269</v>
      </c>
      <c r="BQ26" t="s">
        <v>269</v>
      </c>
    </row>
    <row r="27" spans="1:77" x14ac:dyDescent="0.25">
      <c r="A27" t="s">
        <v>171</v>
      </c>
      <c r="B27" t="s">
        <v>172</v>
      </c>
      <c r="C27">
        <v>7.2575667451679324</v>
      </c>
      <c r="D27">
        <v>6.0244418533614494</v>
      </c>
      <c r="E27">
        <v>4.0935951913503699</v>
      </c>
      <c r="F27">
        <v>6.4958853001116266</v>
      </c>
      <c r="G27">
        <v>15.098173019499995</v>
      </c>
      <c r="H27">
        <v>15.321338070922215</v>
      </c>
      <c r="I27">
        <v>14.895889263733306</v>
      </c>
      <c r="J27">
        <v>11.792800470344433</v>
      </c>
      <c r="K27">
        <v>324.13333333333333</v>
      </c>
      <c r="L27">
        <v>266.89999999999998</v>
      </c>
      <c r="M27">
        <v>265.56666666666666</v>
      </c>
      <c r="N27">
        <v>214.67777777777778</v>
      </c>
      <c r="O27">
        <v>30.922000000000001</v>
      </c>
      <c r="P27">
        <v>70.150999999999996</v>
      </c>
      <c r="Q27">
        <v>126.86436841084017</v>
      </c>
      <c r="S27" s="4"/>
      <c r="T27" s="4" t="s">
        <v>274</v>
      </c>
      <c r="U27" s="4" t="s">
        <v>275</v>
      </c>
      <c r="V27" s="4" t="s">
        <v>276</v>
      </c>
      <c r="W27" s="4" t="s">
        <v>277</v>
      </c>
      <c r="X27" s="4" t="s">
        <v>278</v>
      </c>
      <c r="AC27" s="4"/>
      <c r="AD27" s="4" t="s">
        <v>274</v>
      </c>
      <c r="AE27" s="4" t="s">
        <v>275</v>
      </c>
      <c r="AF27" s="4" t="s">
        <v>276</v>
      </c>
      <c r="AG27" s="4" t="s">
        <v>277</v>
      </c>
      <c r="AH27" s="4" t="s">
        <v>278</v>
      </c>
      <c r="AM27" s="4"/>
      <c r="AN27" s="4" t="s">
        <v>274</v>
      </c>
      <c r="AO27" s="4" t="s">
        <v>275</v>
      </c>
      <c r="AP27" s="4" t="s">
        <v>276</v>
      </c>
      <c r="AQ27" s="4" t="s">
        <v>277</v>
      </c>
      <c r="AR27" s="4" t="s">
        <v>278</v>
      </c>
      <c r="AW27" s="4"/>
      <c r="AX27" s="4" t="s">
        <v>274</v>
      </c>
      <c r="AY27" s="4" t="s">
        <v>275</v>
      </c>
      <c r="AZ27" s="4" t="s">
        <v>276</v>
      </c>
      <c r="BA27" s="4" t="s">
        <v>277</v>
      </c>
      <c r="BB27" s="4" t="s">
        <v>278</v>
      </c>
      <c r="BG27" s="4"/>
      <c r="BH27" s="4" t="s">
        <v>274</v>
      </c>
      <c r="BI27" s="4" t="s">
        <v>275</v>
      </c>
      <c r="BJ27" s="4" t="s">
        <v>276</v>
      </c>
      <c r="BK27" s="4" t="s">
        <v>277</v>
      </c>
      <c r="BL27" s="4" t="s">
        <v>278</v>
      </c>
      <c r="BQ27" s="4"/>
      <c r="BR27" s="4" t="s">
        <v>274</v>
      </c>
      <c r="BS27" s="4" t="s">
        <v>275</v>
      </c>
      <c r="BT27" s="4" t="s">
        <v>276</v>
      </c>
      <c r="BU27" s="4" t="s">
        <v>277</v>
      </c>
      <c r="BV27" s="4" t="s">
        <v>278</v>
      </c>
    </row>
    <row r="28" spans="1:77" x14ac:dyDescent="0.25">
      <c r="A28" t="s">
        <v>173</v>
      </c>
      <c r="B28" t="s">
        <v>172</v>
      </c>
      <c r="C28">
        <v>3.801838380806152</v>
      </c>
      <c r="D28">
        <v>2.3483762613573727</v>
      </c>
      <c r="E28">
        <v>2.3751033966051129</v>
      </c>
      <c r="F28">
        <v>2.6103690186375785</v>
      </c>
      <c r="G28">
        <v>14.136311372044437</v>
      </c>
      <c r="H28">
        <v>10.642921332988857</v>
      </c>
      <c r="I28">
        <v>11.598827290055564</v>
      </c>
      <c r="J28">
        <v>12.578811492855543</v>
      </c>
      <c r="K28">
        <v>289.54444444444442</v>
      </c>
      <c r="L28">
        <v>149.76666666666668</v>
      </c>
      <c r="M28">
        <v>200.5888888888889</v>
      </c>
      <c r="N28">
        <v>249.46666666666667</v>
      </c>
      <c r="O28">
        <v>26.295000000000002</v>
      </c>
      <c r="P28">
        <v>52.475000000000001</v>
      </c>
      <c r="Q28">
        <v>99.562654497052662</v>
      </c>
      <c r="S28" t="s">
        <v>270</v>
      </c>
      <c r="T28">
        <v>1</v>
      </c>
      <c r="U28">
        <v>8.6088084182029974</v>
      </c>
      <c r="V28">
        <v>8.6088084182029974</v>
      </c>
      <c r="W28">
        <v>9.3447086357984954</v>
      </c>
      <c r="X28">
        <v>6.4885216198720865E-3</v>
      </c>
      <c r="AC28" t="s">
        <v>270</v>
      </c>
      <c r="AD28">
        <v>1</v>
      </c>
      <c r="AE28">
        <v>0.23578007784931287</v>
      </c>
      <c r="AF28">
        <v>0.23578007784931287</v>
      </c>
      <c r="AG28">
        <v>0.11000729412374759</v>
      </c>
      <c r="AH28">
        <v>0.74376643385237817</v>
      </c>
      <c r="AM28" t="s">
        <v>270</v>
      </c>
      <c r="AN28">
        <v>1</v>
      </c>
      <c r="AO28">
        <v>5.6175373089653036</v>
      </c>
      <c r="AP28">
        <v>5.6175373089653036</v>
      </c>
      <c r="AQ28">
        <v>6.7090562072018418</v>
      </c>
      <c r="AR28">
        <v>1.7957206361842486E-2</v>
      </c>
      <c r="AW28" t="s">
        <v>270</v>
      </c>
      <c r="AX28">
        <v>1</v>
      </c>
      <c r="AY28">
        <v>8.3431329341401934</v>
      </c>
      <c r="AZ28">
        <v>8.3431329341401934</v>
      </c>
      <c r="BA28">
        <v>4.8602368879309683</v>
      </c>
      <c r="BB28">
        <v>4.0008625241614373E-2</v>
      </c>
      <c r="BG28" t="s">
        <v>270</v>
      </c>
      <c r="BH28">
        <v>1</v>
      </c>
      <c r="BI28">
        <v>3.5549162932810887</v>
      </c>
      <c r="BJ28">
        <v>3.5549162932810887</v>
      </c>
      <c r="BK28">
        <v>3.7583734313420871</v>
      </c>
      <c r="BL28">
        <v>6.7544210487220716E-2</v>
      </c>
      <c r="BQ28" t="s">
        <v>270</v>
      </c>
      <c r="BR28">
        <v>1</v>
      </c>
      <c r="BS28">
        <v>1.7234813832204203</v>
      </c>
      <c r="BT28">
        <v>1.7234813832204203</v>
      </c>
      <c r="BU28">
        <v>1.6536050735558436</v>
      </c>
      <c r="BV28">
        <v>0.21392040583330196</v>
      </c>
    </row>
    <row r="29" spans="1:77" x14ac:dyDescent="0.25">
      <c r="A29" t="s">
        <v>174</v>
      </c>
      <c r="B29" t="s">
        <v>172</v>
      </c>
      <c r="C29">
        <v>1.7679130744877034</v>
      </c>
      <c r="D29">
        <v>1.1953572471825695</v>
      </c>
      <c r="E29">
        <v>1.3821840559342695</v>
      </c>
      <c r="F29">
        <v>1.1150042711588739</v>
      </c>
      <c r="G29">
        <v>10.713494508422222</v>
      </c>
      <c r="H29">
        <v>19.537558204155541</v>
      </c>
      <c r="I29">
        <v>11.837754749422224</v>
      </c>
      <c r="J29">
        <v>10.024228713699967</v>
      </c>
      <c r="K29">
        <v>172.22222222222223</v>
      </c>
      <c r="L29">
        <v>135.8111111111111</v>
      </c>
      <c r="M29">
        <v>174.64444444444445</v>
      </c>
      <c r="N29">
        <v>141.5888888888889</v>
      </c>
      <c r="O29">
        <v>20.858000000000001</v>
      </c>
      <c r="P29">
        <v>75.694999999999993</v>
      </c>
      <c r="Q29">
        <v>262.90631891840059</v>
      </c>
      <c r="S29" t="s">
        <v>271</v>
      </c>
      <c r="T29">
        <v>19</v>
      </c>
      <c r="U29">
        <v>17.5037410282916</v>
      </c>
      <c r="V29">
        <v>0.92124952780482106</v>
      </c>
      <c r="AC29" t="s">
        <v>271</v>
      </c>
      <c r="AD29">
        <v>19</v>
      </c>
      <c r="AE29">
        <v>40.72294946276542</v>
      </c>
      <c r="AF29">
        <v>2.1433131296192327</v>
      </c>
      <c r="AM29" t="s">
        <v>271</v>
      </c>
      <c r="AN29">
        <v>19</v>
      </c>
      <c r="AO29">
        <v>15.908826155870912</v>
      </c>
      <c r="AP29">
        <v>0.83730663978267961</v>
      </c>
      <c r="AW29" t="s">
        <v>271</v>
      </c>
      <c r="AX29">
        <v>19</v>
      </c>
      <c r="AY29">
        <v>32.61559660647454</v>
      </c>
      <c r="AZ29">
        <v>1.7166103477091863</v>
      </c>
      <c r="BG29" t="s">
        <v>271</v>
      </c>
      <c r="BH29">
        <v>19</v>
      </c>
      <c r="BI29">
        <v>17.971447171555127</v>
      </c>
      <c r="BJ29">
        <v>0.94586564060816458</v>
      </c>
      <c r="BQ29" t="s">
        <v>271</v>
      </c>
      <c r="BR29">
        <v>19</v>
      </c>
      <c r="BS29">
        <v>19.802882081615795</v>
      </c>
      <c r="BT29">
        <v>1.0422569516639892</v>
      </c>
    </row>
    <row r="30" spans="1:77" ht="15.75" thickBot="1" x14ac:dyDescent="0.3">
      <c r="A30" t="s">
        <v>175</v>
      </c>
      <c r="B30" t="s">
        <v>172</v>
      </c>
      <c r="C30">
        <v>7.0692735605583117</v>
      </c>
      <c r="D30">
        <v>7.0433776810514335</v>
      </c>
      <c r="E30">
        <v>5.9780538157902878</v>
      </c>
      <c r="F30">
        <v>5.5261798886001143</v>
      </c>
      <c r="G30">
        <v>16.163508095511098</v>
      </c>
      <c r="H30">
        <v>13.923113091200017</v>
      </c>
      <c r="I30">
        <v>13.71599221189998</v>
      </c>
      <c r="J30">
        <v>11.662797204288879</v>
      </c>
      <c r="K30">
        <v>333.74444444444447</v>
      </c>
      <c r="L30">
        <v>271.86666666666667</v>
      </c>
      <c r="M30">
        <v>218.01111111111112</v>
      </c>
      <c r="N30">
        <v>190.86666666666667</v>
      </c>
      <c r="O30">
        <v>28.873999999999999</v>
      </c>
      <c r="P30">
        <v>61.911999999999999</v>
      </c>
      <c r="Q30">
        <v>114.42127865900117</v>
      </c>
      <c r="S30" s="3" t="s">
        <v>272</v>
      </c>
      <c r="T30" s="3">
        <v>20</v>
      </c>
      <c r="U30" s="3">
        <v>26.112549446494597</v>
      </c>
      <c r="V30" s="3"/>
      <c r="W30" s="3"/>
      <c r="X30" s="3"/>
      <c r="AC30" s="3" t="s">
        <v>272</v>
      </c>
      <c r="AD30" s="3">
        <v>20</v>
      </c>
      <c r="AE30" s="3">
        <v>40.958729540614733</v>
      </c>
      <c r="AF30" s="3"/>
      <c r="AG30" s="3"/>
      <c r="AH30" s="3"/>
      <c r="AM30" s="3" t="s">
        <v>272</v>
      </c>
      <c r="AN30" s="3">
        <v>20</v>
      </c>
      <c r="AO30" s="3">
        <v>21.526363464836216</v>
      </c>
      <c r="AP30" s="3"/>
      <c r="AQ30" s="3"/>
      <c r="AR30" s="3"/>
      <c r="AW30" s="3" t="s">
        <v>272</v>
      </c>
      <c r="AX30" s="3">
        <v>20</v>
      </c>
      <c r="AY30" s="3">
        <v>40.958729540614733</v>
      </c>
      <c r="AZ30" s="3"/>
      <c r="BA30" s="3"/>
      <c r="BB30" s="3"/>
      <c r="BG30" s="3" t="s">
        <v>272</v>
      </c>
      <c r="BH30" s="3">
        <v>20</v>
      </c>
      <c r="BI30" s="3">
        <v>21.526363464836216</v>
      </c>
      <c r="BJ30" s="3"/>
      <c r="BK30" s="3"/>
      <c r="BL30" s="3"/>
      <c r="BQ30" s="3" t="s">
        <v>272</v>
      </c>
      <c r="BR30" s="3">
        <v>20</v>
      </c>
      <c r="BS30" s="3">
        <v>21.526363464836216</v>
      </c>
      <c r="BT30" s="3"/>
      <c r="BU30" s="3"/>
      <c r="BV30" s="3"/>
    </row>
    <row r="31" spans="1:77" ht="15.75" thickBot="1" x14ac:dyDescent="0.3">
      <c r="A31" t="s">
        <v>176</v>
      </c>
      <c r="B31" t="s">
        <v>172</v>
      </c>
      <c r="C31">
        <v>4.8640421765441975</v>
      </c>
      <c r="D31">
        <v>5.7614750941332851</v>
      </c>
      <c r="E31">
        <v>5.5017985620259751</v>
      </c>
      <c r="F31">
        <v>5.1080035664813064</v>
      </c>
      <c r="G31">
        <v>11.44882092387777</v>
      </c>
      <c r="H31">
        <v>9.434255434322214</v>
      </c>
      <c r="I31">
        <v>13.399658298788834</v>
      </c>
      <c r="J31">
        <v>9.107648742344459</v>
      </c>
      <c r="K31">
        <v>200.11111111111111</v>
      </c>
      <c r="L31">
        <v>171.35555555555555</v>
      </c>
      <c r="M31">
        <v>241.86666666666667</v>
      </c>
      <c r="N31">
        <v>168.33333333333334</v>
      </c>
      <c r="O31">
        <v>30.08</v>
      </c>
      <c r="P31">
        <v>49.058</v>
      </c>
      <c r="Q31">
        <v>63.091755319148945</v>
      </c>
    </row>
    <row r="32" spans="1:77" x14ac:dyDescent="0.25">
      <c r="A32" t="s">
        <v>179</v>
      </c>
      <c r="B32" t="s">
        <v>172</v>
      </c>
      <c r="C32">
        <v>7.1457588167528732</v>
      </c>
      <c r="D32">
        <v>5.940717666534062</v>
      </c>
      <c r="E32">
        <v>6.2927570816821108</v>
      </c>
      <c r="F32">
        <v>6.1743442504526316</v>
      </c>
      <c r="G32">
        <v>18.3626514712</v>
      </c>
      <c r="H32">
        <v>15.722448537322212</v>
      </c>
      <c r="I32">
        <v>9.7886914483888905</v>
      </c>
      <c r="J32">
        <v>10.400648778655547</v>
      </c>
      <c r="K32">
        <v>329.2</v>
      </c>
      <c r="L32">
        <v>342.02222222222224</v>
      </c>
      <c r="M32">
        <v>171.87777777777777</v>
      </c>
      <c r="N32">
        <v>187.1888888888889</v>
      </c>
      <c r="O32">
        <v>58.220999999999997</v>
      </c>
      <c r="P32">
        <v>74.912999999999997</v>
      </c>
      <c r="Q32">
        <v>28.670067501417019</v>
      </c>
      <c r="S32" s="4"/>
      <c r="T32" s="4" t="s">
        <v>279</v>
      </c>
      <c r="U32" s="4" t="s">
        <v>267</v>
      </c>
      <c r="V32" s="4" t="s">
        <v>280</v>
      </c>
      <c r="W32" s="4" t="s">
        <v>281</v>
      </c>
      <c r="X32" s="4" t="s">
        <v>282</v>
      </c>
      <c r="Y32" s="4" t="s">
        <v>283</v>
      </c>
      <c r="Z32" s="4" t="s">
        <v>284</v>
      </c>
      <c r="AA32" s="4" t="s">
        <v>285</v>
      </c>
      <c r="AC32" s="4"/>
      <c r="AD32" s="4" t="s">
        <v>279</v>
      </c>
      <c r="AE32" s="4" t="s">
        <v>267</v>
      </c>
      <c r="AF32" s="4" t="s">
        <v>280</v>
      </c>
      <c r="AG32" s="4" t="s">
        <v>281</v>
      </c>
      <c r="AH32" s="4" t="s">
        <v>282</v>
      </c>
      <c r="AI32" s="4" t="s">
        <v>283</v>
      </c>
      <c r="AJ32" s="4" t="s">
        <v>284</v>
      </c>
      <c r="AK32" s="4" t="s">
        <v>285</v>
      </c>
      <c r="AM32" s="4"/>
      <c r="AN32" s="4" t="s">
        <v>279</v>
      </c>
      <c r="AO32" s="4" t="s">
        <v>267</v>
      </c>
      <c r="AP32" s="4" t="s">
        <v>280</v>
      </c>
      <c r="AQ32" s="4" t="s">
        <v>281</v>
      </c>
      <c r="AR32" s="4" t="s">
        <v>282</v>
      </c>
      <c r="AS32" s="4" t="s">
        <v>283</v>
      </c>
      <c r="AT32" s="4" t="s">
        <v>284</v>
      </c>
      <c r="AU32" s="4" t="s">
        <v>285</v>
      </c>
      <c r="AW32" s="4"/>
      <c r="AX32" s="4" t="s">
        <v>279</v>
      </c>
      <c r="AY32" s="4" t="s">
        <v>267</v>
      </c>
      <c r="AZ32" s="4" t="s">
        <v>280</v>
      </c>
      <c r="BA32" s="4" t="s">
        <v>281</v>
      </c>
      <c r="BB32" s="4" t="s">
        <v>282</v>
      </c>
      <c r="BC32" s="4" t="s">
        <v>283</v>
      </c>
      <c r="BD32" s="4" t="s">
        <v>284</v>
      </c>
      <c r="BE32" s="4" t="s">
        <v>285</v>
      </c>
      <c r="BG32" s="4"/>
      <c r="BH32" s="4" t="s">
        <v>279</v>
      </c>
      <c r="BI32" s="4" t="s">
        <v>267</v>
      </c>
      <c r="BJ32" s="4" t="s">
        <v>280</v>
      </c>
      <c r="BK32" s="4" t="s">
        <v>281</v>
      </c>
      <c r="BL32" s="4" t="s">
        <v>282</v>
      </c>
      <c r="BM32" s="4" t="s">
        <v>283</v>
      </c>
      <c r="BN32" s="4" t="s">
        <v>284</v>
      </c>
      <c r="BO32" s="4" t="s">
        <v>285</v>
      </c>
      <c r="BQ32" s="4"/>
      <c r="BR32" s="4" t="s">
        <v>279</v>
      </c>
      <c r="BS32" s="4" t="s">
        <v>267</v>
      </c>
      <c r="BT32" s="4" t="s">
        <v>280</v>
      </c>
      <c r="BU32" s="4" t="s">
        <v>281</v>
      </c>
      <c r="BV32" s="4" t="s">
        <v>282</v>
      </c>
      <c r="BW32" s="4" t="s">
        <v>283</v>
      </c>
      <c r="BX32" s="4" t="s">
        <v>284</v>
      </c>
      <c r="BY32" s="4" t="s">
        <v>285</v>
      </c>
    </row>
    <row r="33" spans="1:77" x14ac:dyDescent="0.25">
      <c r="A33" t="s">
        <v>183</v>
      </c>
      <c r="B33" t="s">
        <v>172</v>
      </c>
      <c r="C33">
        <v>4.9493673763362498</v>
      </c>
      <c r="D33">
        <v>6.7819470680345253</v>
      </c>
      <c r="E33">
        <v>6.5234804175405676</v>
      </c>
      <c r="F33">
        <v>5.9570351943154174</v>
      </c>
      <c r="G33">
        <v>11.208768484444452</v>
      </c>
      <c r="H33">
        <v>10.907631873371423</v>
      </c>
      <c r="I33">
        <v>12.987237606249979</v>
      </c>
      <c r="J33">
        <v>10.616143341485719</v>
      </c>
      <c r="K33">
        <v>192.66666666666666</v>
      </c>
      <c r="L33">
        <v>205.67142857142858</v>
      </c>
      <c r="M33">
        <v>203.45</v>
      </c>
      <c r="N33">
        <v>151.84285714285716</v>
      </c>
      <c r="O33">
        <v>40.207999999999998</v>
      </c>
      <c r="P33">
        <v>72.350999999999999</v>
      </c>
      <c r="Q33">
        <v>79.941802626343019</v>
      </c>
      <c r="S33" t="s">
        <v>273</v>
      </c>
      <c r="T33">
        <v>-2.1152253261826104</v>
      </c>
      <c r="U33">
        <v>2.5566740054172246</v>
      </c>
      <c r="V33">
        <v>-0.82733478014825201</v>
      </c>
      <c r="W33">
        <v>0.41831762333890488</v>
      </c>
      <c r="X33">
        <v>-7.4664055188013023</v>
      </c>
      <c r="Y33">
        <v>3.2359548664360815</v>
      </c>
      <c r="Z33">
        <v>-7.4664055188013023</v>
      </c>
      <c r="AA33">
        <v>3.2359548664360815</v>
      </c>
      <c r="AC33" t="s">
        <v>273</v>
      </c>
      <c r="AD33">
        <v>6.6200988523601856</v>
      </c>
      <c r="AE33">
        <v>3.8996850083296262</v>
      </c>
      <c r="AF33">
        <v>1.6975983542824167</v>
      </c>
      <c r="AG33">
        <v>0.10590312656998556</v>
      </c>
      <c r="AH33">
        <v>-1.542035674689191</v>
      </c>
      <c r="AI33">
        <v>14.782233379409561</v>
      </c>
      <c r="AJ33">
        <v>-1.542035674689191</v>
      </c>
      <c r="AK33">
        <v>14.782233379409561</v>
      </c>
      <c r="AM33" t="s">
        <v>273</v>
      </c>
      <c r="AN33">
        <v>-0.39340741693534298</v>
      </c>
      <c r="AO33">
        <v>2.4374122207892466</v>
      </c>
      <c r="AP33">
        <v>-0.16140372710856254</v>
      </c>
      <c r="AQ33">
        <v>0.87347935546217159</v>
      </c>
      <c r="AR33">
        <v>-5.494969825556014</v>
      </c>
      <c r="AS33">
        <v>4.708154991685328</v>
      </c>
      <c r="AT33">
        <v>-5.494969825556014</v>
      </c>
      <c r="AU33">
        <v>4.708154991685328</v>
      </c>
      <c r="AW33" t="s">
        <v>273</v>
      </c>
      <c r="AX33">
        <v>2.1237830889555904</v>
      </c>
      <c r="AY33">
        <v>1.482626956367129</v>
      </c>
      <c r="AZ33">
        <v>1.4324460241566646</v>
      </c>
      <c r="BA33">
        <v>0.16826427962539398</v>
      </c>
      <c r="BB33">
        <v>-0.97939079443498978</v>
      </c>
      <c r="BC33">
        <v>5.2269569723461711</v>
      </c>
      <c r="BD33">
        <v>-0.97939079443498978</v>
      </c>
      <c r="BE33">
        <v>5.2269569723461711</v>
      </c>
      <c r="BG33" t="s">
        <v>273</v>
      </c>
      <c r="BH33">
        <v>3.8051767792735758</v>
      </c>
      <c r="BI33">
        <v>1.1005524722876998</v>
      </c>
      <c r="BJ33">
        <v>3.4575150890932251</v>
      </c>
      <c r="BK33">
        <v>2.637621888648958E-3</v>
      </c>
      <c r="BL33">
        <v>1.5016939816368855</v>
      </c>
      <c r="BM33">
        <v>6.1086595769102665</v>
      </c>
      <c r="BN33">
        <v>1.5016939816368855</v>
      </c>
      <c r="BO33">
        <v>6.1086595769102665</v>
      </c>
      <c r="BQ33" t="s">
        <v>273</v>
      </c>
      <c r="BR33">
        <v>4.805163833518896</v>
      </c>
      <c r="BS33">
        <v>0.87909993485375582</v>
      </c>
      <c r="BT33">
        <v>5.4660040832766841</v>
      </c>
      <c r="BU33">
        <v>2.8381117262589634E-5</v>
      </c>
      <c r="BV33">
        <v>2.9651865236412069</v>
      </c>
      <c r="BW33">
        <v>6.645141143396585</v>
      </c>
      <c r="BX33">
        <v>2.9651865236412069</v>
      </c>
      <c r="BY33">
        <v>6.645141143396585</v>
      </c>
    </row>
    <row r="34" spans="1:77" ht="15.75" thickBot="1" x14ac:dyDescent="0.3">
      <c r="A34" t="s">
        <v>184</v>
      </c>
      <c r="B34" t="s">
        <v>172</v>
      </c>
      <c r="C34">
        <v>6.5472493706626524</v>
      </c>
      <c r="D34">
        <v>5.9982760780987663</v>
      </c>
      <c r="E34">
        <v>6.09503474090977</v>
      </c>
      <c r="F34">
        <v>6.1742124950990096</v>
      </c>
      <c r="G34">
        <v>10.753171500974926</v>
      </c>
      <c r="H34">
        <v>9.6250120832750152</v>
      </c>
      <c r="I34">
        <v>9.4700201990714348</v>
      </c>
      <c r="J34">
        <v>9.3225110235222424</v>
      </c>
      <c r="K34">
        <v>217.6875</v>
      </c>
      <c r="L34">
        <v>175.11250000000001</v>
      </c>
      <c r="M34">
        <v>163.77142857142857</v>
      </c>
      <c r="N34">
        <v>172.46666666666667</v>
      </c>
      <c r="O34">
        <v>43.701999999999998</v>
      </c>
      <c r="P34">
        <v>45.404000000000003</v>
      </c>
      <c r="Q34">
        <v>3.8945586014370175</v>
      </c>
      <c r="S34" s="3" t="s">
        <v>286</v>
      </c>
      <c r="T34" s="3">
        <v>1.2736238484953817</v>
      </c>
      <c r="U34" s="3">
        <v>0.41663744587844009</v>
      </c>
      <c r="V34" s="3">
        <v>3.0569116172697055</v>
      </c>
      <c r="W34" s="3">
        <v>6.4885216198721065E-3</v>
      </c>
      <c r="X34" s="3">
        <v>0.40159165230456628</v>
      </c>
      <c r="Y34" s="3">
        <v>2.1456560446861972</v>
      </c>
      <c r="Z34" s="3">
        <v>0.40159165230456628</v>
      </c>
      <c r="AA34" s="3">
        <v>2.1456560446861972</v>
      </c>
      <c r="AC34" s="3" t="s">
        <v>286</v>
      </c>
      <c r="AD34" s="3">
        <v>-0.21077699784394538</v>
      </c>
      <c r="AE34" s="3">
        <v>0.63549549068761879</v>
      </c>
      <c r="AF34" s="3">
        <v>-0.33167347515854201</v>
      </c>
      <c r="AG34" s="3">
        <v>0.74376643385238206</v>
      </c>
      <c r="AH34" s="3">
        <v>-1.5408843463211435</v>
      </c>
      <c r="AI34" s="3">
        <v>1.1193303506332528</v>
      </c>
      <c r="AJ34" s="3">
        <v>-1.5408843463211435</v>
      </c>
      <c r="AK34" s="3">
        <v>1.1193303506332528</v>
      </c>
      <c r="AM34" s="3" t="s">
        <v>286</v>
      </c>
      <c r="AN34" s="3">
        <v>1.028827688591184</v>
      </c>
      <c r="AO34" s="3">
        <v>0.39720245916014052</v>
      </c>
      <c r="AP34" s="3">
        <v>2.5901845894070625</v>
      </c>
      <c r="AQ34" s="3">
        <v>1.7957206361842538E-2</v>
      </c>
      <c r="AR34" s="3">
        <v>0.19747338709887563</v>
      </c>
      <c r="AS34" s="3">
        <v>1.8601819900834924</v>
      </c>
      <c r="AT34" s="3">
        <v>0.19747338709887563</v>
      </c>
      <c r="AU34" s="3">
        <v>1.8601819900834924</v>
      </c>
      <c r="AW34" s="3" t="s">
        <v>286</v>
      </c>
      <c r="AX34" s="3">
        <v>0.5652491839432966</v>
      </c>
      <c r="AY34" s="3">
        <v>0.25639598810279529</v>
      </c>
      <c r="AZ34" s="3">
        <v>2.2045944951239824</v>
      </c>
      <c r="BA34" s="3">
        <v>4.000862524161436E-2</v>
      </c>
      <c r="BB34" s="3">
        <v>2.8606213390359292E-2</v>
      </c>
      <c r="BC34" s="3">
        <v>1.1018921544962339</v>
      </c>
      <c r="BD34" s="3">
        <v>2.8606213390359292E-2</v>
      </c>
      <c r="BE34" s="3">
        <v>1.1018921544962339</v>
      </c>
      <c r="BG34" s="3" t="s">
        <v>286</v>
      </c>
      <c r="BH34" s="3">
        <v>0.36896914665232006</v>
      </c>
      <c r="BI34" s="3">
        <v>0.1903224795552052</v>
      </c>
      <c r="BJ34" s="3">
        <v>1.9386524782286496</v>
      </c>
      <c r="BK34" s="3">
        <v>6.7544210487220674E-2</v>
      </c>
      <c r="BL34" s="3">
        <v>-2.9380381151358159E-2</v>
      </c>
      <c r="BM34" s="3">
        <v>0.76731867445599833</v>
      </c>
      <c r="BN34" s="3">
        <v>-2.9380381151358159E-2</v>
      </c>
      <c r="BO34" s="3">
        <v>0.76731867445599833</v>
      </c>
      <c r="BQ34" s="3" t="s">
        <v>286</v>
      </c>
      <c r="BR34" s="3">
        <v>0.20513041549005112</v>
      </c>
      <c r="BS34" s="3">
        <v>0.15951964028126406</v>
      </c>
      <c r="BT34" s="3">
        <v>1.2859257651808043</v>
      </c>
      <c r="BU34" s="3">
        <v>0.21392040583330249</v>
      </c>
      <c r="BV34" s="3">
        <v>-0.12874802876919528</v>
      </c>
      <c r="BW34" s="3">
        <v>0.53900885974929746</v>
      </c>
      <c r="BX34" s="3">
        <v>-0.12874802876919528</v>
      </c>
      <c r="BY34" s="3">
        <v>0.53900885974929746</v>
      </c>
    </row>
    <row r="35" spans="1:77" x14ac:dyDescent="0.25">
      <c r="A35" t="s">
        <v>187</v>
      </c>
      <c r="B35" t="s">
        <v>172</v>
      </c>
      <c r="C35">
        <v>4.9277352721589844</v>
      </c>
      <c r="D35">
        <v>6.6801893671717725</v>
      </c>
      <c r="E35">
        <v>6.5577989911707188</v>
      </c>
      <c r="F35">
        <v>6.3259871870242659</v>
      </c>
      <c r="G35">
        <v>12.326466877577756</v>
      </c>
      <c r="H35">
        <v>12.471961956962513</v>
      </c>
      <c r="I35">
        <v>13.332894382324946</v>
      </c>
      <c r="J35">
        <v>10.787188678133253</v>
      </c>
      <c r="K35">
        <v>192.93333333333334</v>
      </c>
      <c r="L35">
        <v>209.53749999999999</v>
      </c>
      <c r="M35">
        <v>225.75</v>
      </c>
      <c r="N35">
        <v>188.94444444444446</v>
      </c>
      <c r="O35">
        <v>60.006</v>
      </c>
      <c r="P35">
        <v>142.88499999999999</v>
      </c>
      <c r="Q35">
        <v>138.11785488117854</v>
      </c>
    </row>
    <row r="36" spans="1:77" x14ac:dyDescent="0.25">
      <c r="A36" t="s">
        <v>188</v>
      </c>
      <c r="B36" t="s">
        <v>172</v>
      </c>
      <c r="C36">
        <v>1.6435380309315009</v>
      </c>
      <c r="D36">
        <v>3.8628402625566278</v>
      </c>
      <c r="E36">
        <v>3.8462972680582519</v>
      </c>
      <c r="F36">
        <v>5.7128596029987602</v>
      </c>
      <c r="G36">
        <v>15.541329161233323</v>
      </c>
      <c r="H36">
        <v>10.322846283777773</v>
      </c>
      <c r="I36">
        <v>10.966033352044414</v>
      </c>
      <c r="J36">
        <v>10.432762825955557</v>
      </c>
      <c r="K36">
        <v>133.5</v>
      </c>
      <c r="L36">
        <v>160.35555555555555</v>
      </c>
      <c r="M36">
        <v>160.73333333333332</v>
      </c>
      <c r="N36">
        <v>157.32222222222222</v>
      </c>
      <c r="O36">
        <v>47.81</v>
      </c>
      <c r="P36">
        <v>51.716999999999999</v>
      </c>
      <c r="Q36">
        <v>8.1719305584605646</v>
      </c>
    </row>
    <row r="37" spans="1:77" x14ac:dyDescent="0.25">
      <c r="A37" t="s">
        <v>189</v>
      </c>
      <c r="B37" t="s">
        <v>172</v>
      </c>
      <c r="C37">
        <v>6.8405081143800883</v>
      </c>
      <c r="D37">
        <v>6.5571795038889791</v>
      </c>
      <c r="E37">
        <v>6.9645183726026589</v>
      </c>
      <c r="F37">
        <v>6.3104944820664919</v>
      </c>
      <c r="G37">
        <v>10.529648039155475</v>
      </c>
      <c r="H37">
        <v>12.752854268644439</v>
      </c>
      <c r="I37">
        <v>20.475949101372098</v>
      </c>
      <c r="J37">
        <v>11.090205309055547</v>
      </c>
      <c r="K37">
        <v>230.8111111111111</v>
      </c>
      <c r="L37">
        <v>254.95555555555555</v>
      </c>
      <c r="M37">
        <v>287.86666666666667</v>
      </c>
      <c r="N37">
        <v>185.52222222222221</v>
      </c>
      <c r="O37">
        <v>44.722000000000001</v>
      </c>
      <c r="P37">
        <v>84.570999999999998</v>
      </c>
      <c r="Q37">
        <v>89.103796789052353</v>
      </c>
    </row>
    <row r="38" spans="1:77" x14ac:dyDescent="0.25">
      <c r="A38" t="s">
        <v>190</v>
      </c>
      <c r="B38" t="s">
        <v>172</v>
      </c>
      <c r="C38">
        <v>4.7970734048999919</v>
      </c>
      <c r="D38">
        <v>5.0043218981681639</v>
      </c>
      <c r="E38">
        <v>6.0346291981313565</v>
      </c>
      <c r="F38">
        <v>4.7298455402231099</v>
      </c>
      <c r="G38">
        <v>12.372658390555557</v>
      </c>
      <c r="H38">
        <v>16.287713982099998</v>
      </c>
      <c r="I38">
        <v>9.985814996649987</v>
      </c>
      <c r="J38">
        <v>11.482629723455542</v>
      </c>
      <c r="K38">
        <v>220.36666666666667</v>
      </c>
      <c r="L38">
        <v>226.45555555555555</v>
      </c>
      <c r="M38">
        <v>160.51249999999999</v>
      </c>
      <c r="N38">
        <v>193.42222222222222</v>
      </c>
      <c r="O38">
        <v>41.357999999999997</v>
      </c>
      <c r="P38">
        <v>64.77</v>
      </c>
      <c r="Q38">
        <v>56.60815319889744</v>
      </c>
    </row>
    <row r="39" spans="1:77" x14ac:dyDescent="0.25">
      <c r="A39" t="s">
        <v>191</v>
      </c>
      <c r="B39" t="s">
        <v>172</v>
      </c>
      <c r="C39">
        <v>5.5365599748758241</v>
      </c>
      <c r="D39">
        <v>6.3104063594890754</v>
      </c>
      <c r="E39">
        <v>5.9560857528732676</v>
      </c>
      <c r="F39">
        <v>5.9242717295180647</v>
      </c>
      <c r="G39">
        <v>7.6621709046222222</v>
      </c>
      <c r="H39">
        <v>8.9185728466666845</v>
      </c>
      <c r="I39">
        <v>7.6656198564333344</v>
      </c>
      <c r="J39">
        <v>9.2242340152888982</v>
      </c>
      <c r="K39">
        <v>151.94444444444446</v>
      </c>
      <c r="L39">
        <v>170.53333333333333</v>
      </c>
      <c r="M39">
        <v>146.22222222222223</v>
      </c>
      <c r="N39">
        <v>148.69999999999999</v>
      </c>
      <c r="O39">
        <v>23.574000000000002</v>
      </c>
      <c r="P39">
        <v>73.445999999999998</v>
      </c>
      <c r="Q39">
        <v>211.55510307966404</v>
      </c>
    </row>
    <row r="40" spans="1:77" x14ac:dyDescent="0.25">
      <c r="A40" t="s">
        <v>192</v>
      </c>
      <c r="B40" t="s">
        <v>172</v>
      </c>
      <c r="C40">
        <v>6.0551655646514453</v>
      </c>
      <c r="D40">
        <v>6.1648496491083469</v>
      </c>
      <c r="E40">
        <v>7.0827189553687573</v>
      </c>
      <c r="F40">
        <v>3.7025283852515587</v>
      </c>
      <c r="G40">
        <v>8.4810821535111067</v>
      </c>
      <c r="H40">
        <v>7.8415962593222188</v>
      </c>
      <c r="I40">
        <v>14.973049644385634</v>
      </c>
      <c r="J40">
        <v>17.841209865366686</v>
      </c>
      <c r="K40">
        <v>157.34444444444443</v>
      </c>
      <c r="L40">
        <v>164.05555555555554</v>
      </c>
      <c r="M40">
        <v>264.89999999999998</v>
      </c>
      <c r="N40">
        <v>208.62222222222223</v>
      </c>
      <c r="O40">
        <v>34.9</v>
      </c>
      <c r="P40">
        <v>52.619</v>
      </c>
      <c r="Q40">
        <v>50.770773638968492</v>
      </c>
    </row>
    <row r="41" spans="1:77" x14ac:dyDescent="0.25">
      <c r="A41" t="s">
        <v>193</v>
      </c>
      <c r="B41" t="s">
        <v>172</v>
      </c>
      <c r="C41">
        <v>4.1393492004159134</v>
      </c>
      <c r="D41">
        <v>6.0205493581085046</v>
      </c>
      <c r="E41">
        <v>6.0532783438116633</v>
      </c>
      <c r="F41">
        <v>3.2965234558457053</v>
      </c>
      <c r="G41">
        <v>10.117192630333328</v>
      </c>
      <c r="H41">
        <v>8.7201157291333349</v>
      </c>
      <c r="I41">
        <v>9.5019431993571377</v>
      </c>
      <c r="J41">
        <v>13.374529133799976</v>
      </c>
      <c r="K41">
        <v>153.45555555555555</v>
      </c>
      <c r="L41">
        <v>137</v>
      </c>
      <c r="M41">
        <v>150.04285714285714</v>
      </c>
      <c r="N41">
        <v>254.05555555555554</v>
      </c>
      <c r="O41">
        <v>15.926</v>
      </c>
      <c r="P41">
        <v>46.747999999999998</v>
      </c>
      <c r="Q41">
        <v>193.5325882205199</v>
      </c>
    </row>
    <row r="42" spans="1:77" x14ac:dyDescent="0.25">
      <c r="A42" t="s">
        <v>196</v>
      </c>
      <c r="B42" t="s">
        <v>172</v>
      </c>
      <c r="C42">
        <v>6.3501999855574303</v>
      </c>
      <c r="D42">
        <v>5.0200563151207129</v>
      </c>
      <c r="E42">
        <v>5.3170811045906685</v>
      </c>
      <c r="F42">
        <v>6.7571891596173375</v>
      </c>
      <c r="G42">
        <v>12.023195545344416</v>
      </c>
      <c r="H42">
        <v>13.261494295388875</v>
      </c>
      <c r="I42">
        <v>8.7181679809444415</v>
      </c>
      <c r="J42">
        <v>11.837326515422216</v>
      </c>
      <c r="K42">
        <v>231.74444444444444</v>
      </c>
      <c r="L42">
        <v>232.71111111111111</v>
      </c>
      <c r="M42">
        <v>159.5</v>
      </c>
      <c r="N42">
        <v>256.10000000000002</v>
      </c>
      <c r="O42">
        <v>52.463000000000001</v>
      </c>
      <c r="P42">
        <v>85.228999999999999</v>
      </c>
      <c r="Q42">
        <v>62.455444789661286</v>
      </c>
    </row>
    <row r="43" spans="1:77" x14ac:dyDescent="0.25">
      <c r="A43" t="s">
        <v>198</v>
      </c>
      <c r="B43" t="s">
        <v>172</v>
      </c>
      <c r="C43">
        <v>6.3781113692451195</v>
      </c>
      <c r="D43">
        <v>5.3553197654825153</v>
      </c>
      <c r="E43">
        <v>4.5890334170191966</v>
      </c>
      <c r="F43">
        <v>3.7195870878009214</v>
      </c>
      <c r="G43">
        <v>12.619229121177767</v>
      </c>
      <c r="H43">
        <v>14.971682732216651</v>
      </c>
      <c r="I43">
        <v>14.405286655299978</v>
      </c>
      <c r="J43">
        <v>15.518959557011081</v>
      </c>
      <c r="K43">
        <v>219.74444444444444</v>
      </c>
      <c r="L43">
        <v>230.42222222222222</v>
      </c>
      <c r="M43">
        <v>275.05555555555554</v>
      </c>
      <c r="N43">
        <v>318.86666666666667</v>
      </c>
      <c r="O43">
        <v>51.256</v>
      </c>
      <c r="P43">
        <v>63.585999999999999</v>
      </c>
      <c r="Q43">
        <v>24.055720305915401</v>
      </c>
    </row>
    <row r="44" spans="1:77" x14ac:dyDescent="0.25">
      <c r="A44" t="s">
        <v>199</v>
      </c>
      <c r="B44" t="s">
        <v>172</v>
      </c>
      <c r="C44">
        <v>3.7680441702383201</v>
      </c>
      <c r="D44">
        <v>3.0153803665547048</v>
      </c>
      <c r="E44">
        <v>2.7571492815881595</v>
      </c>
      <c r="F44">
        <v>3.7368610563968807</v>
      </c>
      <c r="G44">
        <v>13.956065274177758</v>
      </c>
      <c r="H44">
        <v>12.695354858844432</v>
      </c>
      <c r="I44">
        <v>15.38310658103331</v>
      </c>
      <c r="J44">
        <v>17.074145336799976</v>
      </c>
      <c r="K44">
        <v>280.61111111111109</v>
      </c>
      <c r="L44">
        <v>198.75555555555556</v>
      </c>
      <c r="M44">
        <v>274.92222222222222</v>
      </c>
      <c r="N44">
        <v>302.23333333333335</v>
      </c>
      <c r="O44">
        <v>76.894999999999996</v>
      </c>
      <c r="P44">
        <v>152.774</v>
      </c>
      <c r="Q44">
        <v>98.678717731972171</v>
      </c>
    </row>
    <row r="45" spans="1:77" x14ac:dyDescent="0.25">
      <c r="A45" t="s">
        <v>206</v>
      </c>
      <c r="B45" t="s">
        <v>172</v>
      </c>
      <c r="C45">
        <v>6.8776439334849764</v>
      </c>
      <c r="D45">
        <v>6.9073584700897168</v>
      </c>
      <c r="E45">
        <v>5.7564097036284823</v>
      </c>
      <c r="F45">
        <v>6.5083829045516568</v>
      </c>
      <c r="G45">
        <v>14.546076148814238</v>
      </c>
      <c r="H45">
        <v>11.137668966774925</v>
      </c>
      <c r="I45">
        <v>7.542888719624985</v>
      </c>
      <c r="J45">
        <v>10.798979695542862</v>
      </c>
      <c r="K45">
        <v>253.18571428571428</v>
      </c>
      <c r="L45">
        <v>233.55</v>
      </c>
      <c r="M45">
        <v>130.35</v>
      </c>
      <c r="N45">
        <v>189.95714285714286</v>
      </c>
      <c r="O45">
        <v>21.521999999999998</v>
      </c>
      <c r="P45">
        <v>53.878999999999998</v>
      </c>
      <c r="Q45">
        <v>150.34383421615092</v>
      </c>
    </row>
    <row r="46" spans="1:77" x14ac:dyDescent="0.25">
      <c r="A46" t="s">
        <v>213</v>
      </c>
      <c r="B46" t="s">
        <v>172</v>
      </c>
      <c r="C46">
        <v>5.9920240418478166</v>
      </c>
      <c r="D46">
        <v>6.1339737686607236</v>
      </c>
      <c r="E46">
        <v>6.3620211746794642</v>
      </c>
      <c r="F46">
        <v>5.8531825079970758</v>
      </c>
      <c r="G46">
        <v>11.379794501644442</v>
      </c>
      <c r="H46">
        <v>10.866592252599917</v>
      </c>
      <c r="I46">
        <v>12.03310578334443</v>
      </c>
      <c r="J46">
        <v>12.439995392366605</v>
      </c>
      <c r="K46">
        <v>218.03333333333333</v>
      </c>
      <c r="L46">
        <v>206.55555555555554</v>
      </c>
      <c r="M46">
        <v>223.8</v>
      </c>
      <c r="N46">
        <v>217.53333333333333</v>
      </c>
      <c r="O46">
        <v>49.183</v>
      </c>
      <c r="P46">
        <v>77.879000000000005</v>
      </c>
      <c r="Q46">
        <v>58.345363235264223</v>
      </c>
    </row>
    <row r="63" spans="1:51" x14ac:dyDescent="0.25">
      <c r="A63" t="s">
        <v>262</v>
      </c>
      <c r="K63" t="s">
        <v>262</v>
      </c>
      <c r="U63" t="s">
        <v>262</v>
      </c>
      <c r="AE63" t="s">
        <v>262</v>
      </c>
      <c r="AO63" t="s">
        <v>262</v>
      </c>
      <c r="AY63" t="s">
        <v>262</v>
      </c>
    </row>
    <row r="64" spans="1:51" ht="15.75" thickBot="1" x14ac:dyDescent="0.3"/>
    <row r="65" spans="1:79" x14ac:dyDescent="0.25">
      <c r="A65" s="5" t="s">
        <v>263</v>
      </c>
      <c r="B65" s="5"/>
      <c r="K65" s="5" t="s">
        <v>263</v>
      </c>
      <c r="L65" s="5"/>
      <c r="U65" s="5" t="s">
        <v>263</v>
      </c>
      <c r="V65" s="5"/>
      <c r="AE65" s="5" t="s">
        <v>263</v>
      </c>
      <c r="AF65" s="5"/>
      <c r="AO65" s="5" t="s">
        <v>263</v>
      </c>
      <c r="AP65" s="5"/>
      <c r="AY65" s="5" t="s">
        <v>263</v>
      </c>
      <c r="AZ65" s="5"/>
      <c r="BI65" s="1"/>
      <c r="BJ65" s="1"/>
      <c r="BS65" s="1"/>
      <c r="BT65" s="1"/>
    </row>
    <row r="66" spans="1:79" x14ac:dyDescent="0.25">
      <c r="A66" t="s">
        <v>264</v>
      </c>
      <c r="B66">
        <v>0.74939695141999685</v>
      </c>
      <c r="K66" t="s">
        <v>264</v>
      </c>
      <c r="L66">
        <v>0.62687406746611807</v>
      </c>
      <c r="U66" t="s">
        <v>264</v>
      </c>
      <c r="V66">
        <v>0.61173117649626418</v>
      </c>
      <c r="AE66" t="s">
        <v>264</v>
      </c>
      <c r="AF66">
        <v>0.90576204872046751</v>
      </c>
      <c r="AO66" t="s">
        <v>264</v>
      </c>
      <c r="AP66">
        <v>0.72999317713219092</v>
      </c>
      <c r="AY66" t="s">
        <v>264</v>
      </c>
      <c r="AZ66">
        <v>0.62639545247644146</v>
      </c>
    </row>
    <row r="67" spans="1:79" x14ac:dyDescent="0.25">
      <c r="A67" t="s">
        <v>265</v>
      </c>
      <c r="B67">
        <v>0.56159579079758515</v>
      </c>
      <c r="K67" t="s">
        <v>265</v>
      </c>
      <c r="L67">
        <v>0.39297109646151512</v>
      </c>
      <c r="U67" t="s">
        <v>265</v>
      </c>
      <c r="V67">
        <v>0.37421503229750347</v>
      </c>
      <c r="AE67" t="s">
        <v>265</v>
      </c>
      <c r="AF67">
        <v>0.82040488890229857</v>
      </c>
      <c r="AO67" t="s">
        <v>265</v>
      </c>
      <c r="AP67">
        <v>0.53289003865955031</v>
      </c>
      <c r="AY67" t="s">
        <v>265</v>
      </c>
      <c r="AZ67">
        <v>0.39237126288316582</v>
      </c>
    </row>
    <row r="68" spans="1:79" x14ac:dyDescent="0.25">
      <c r="A68" t="s">
        <v>266</v>
      </c>
      <c r="B68">
        <v>0.53724000139745098</v>
      </c>
      <c r="K68" t="s">
        <v>266</v>
      </c>
      <c r="L68">
        <v>0.35924726848715482</v>
      </c>
      <c r="U68" t="s">
        <v>266</v>
      </c>
      <c r="V68">
        <v>0.3394492007584759</v>
      </c>
      <c r="AE68" t="s">
        <v>266</v>
      </c>
      <c r="AF68">
        <v>0.81042738273020409</v>
      </c>
      <c r="AO68" t="s">
        <v>266</v>
      </c>
      <c r="AP68">
        <v>0.50693948525174759</v>
      </c>
      <c r="AY68" t="s">
        <v>266</v>
      </c>
      <c r="AZ68">
        <v>0.35861411082111944</v>
      </c>
    </row>
    <row r="69" spans="1:79" x14ac:dyDescent="0.25">
      <c r="A69" t="s">
        <v>267</v>
      </c>
      <c r="B69">
        <v>1.0892275727504273</v>
      </c>
      <c r="K69" t="s">
        <v>267</v>
      </c>
      <c r="L69">
        <v>1.2782856275330994</v>
      </c>
      <c r="U69" t="s">
        <v>267</v>
      </c>
      <c r="V69">
        <v>1.2601239051448725</v>
      </c>
      <c r="AE69" t="s">
        <v>267</v>
      </c>
      <c r="AF69">
        <v>0.69529719260912992</v>
      </c>
      <c r="AO69" t="s">
        <v>267</v>
      </c>
      <c r="AP69">
        <v>1.0887050855858547</v>
      </c>
      <c r="AY69" t="s">
        <v>267</v>
      </c>
      <c r="AZ69">
        <v>1.241709030858432</v>
      </c>
    </row>
    <row r="70" spans="1:79" ht="15.75" thickBot="1" x14ac:dyDescent="0.3">
      <c r="A70" s="3" t="s">
        <v>268</v>
      </c>
      <c r="B70" s="3">
        <v>20</v>
      </c>
      <c r="K70" s="3" t="s">
        <v>268</v>
      </c>
      <c r="L70" s="3">
        <v>20</v>
      </c>
      <c r="U70" s="3" t="s">
        <v>268</v>
      </c>
      <c r="V70" s="3">
        <v>20</v>
      </c>
      <c r="AE70" s="3" t="s">
        <v>268</v>
      </c>
      <c r="AF70" s="3">
        <v>20</v>
      </c>
      <c r="AO70" s="3" t="s">
        <v>268</v>
      </c>
      <c r="AP70" s="3">
        <v>20</v>
      </c>
      <c r="AY70" s="3" t="s">
        <v>268</v>
      </c>
      <c r="AZ70" s="3">
        <v>20</v>
      </c>
    </row>
    <row r="72" spans="1:79" ht="15.75" thickBot="1" x14ac:dyDescent="0.3">
      <c r="A72" t="s">
        <v>269</v>
      </c>
      <c r="K72" t="s">
        <v>269</v>
      </c>
      <c r="U72" t="s">
        <v>269</v>
      </c>
      <c r="AE72" t="s">
        <v>269</v>
      </c>
      <c r="AO72" t="s">
        <v>269</v>
      </c>
      <c r="AY72" t="s">
        <v>269</v>
      </c>
    </row>
    <row r="73" spans="1:79" x14ac:dyDescent="0.25">
      <c r="A73" s="4"/>
      <c r="B73" s="4" t="s">
        <v>274</v>
      </c>
      <c r="C73" s="4" t="s">
        <v>275</v>
      </c>
      <c r="D73" s="4" t="s">
        <v>276</v>
      </c>
      <c r="E73" s="4" t="s">
        <v>277</v>
      </c>
      <c r="F73" s="4" t="s">
        <v>278</v>
      </c>
      <c r="K73" s="4"/>
      <c r="L73" s="4" t="s">
        <v>274</v>
      </c>
      <c r="M73" s="4" t="s">
        <v>275</v>
      </c>
      <c r="N73" s="4" t="s">
        <v>276</v>
      </c>
      <c r="O73" s="4" t="s">
        <v>277</v>
      </c>
      <c r="P73" s="4" t="s">
        <v>278</v>
      </c>
      <c r="U73" s="4"/>
      <c r="V73" s="4" t="s">
        <v>274</v>
      </c>
      <c r="W73" s="4" t="s">
        <v>275</v>
      </c>
      <c r="X73" s="4" t="s">
        <v>276</v>
      </c>
      <c r="Y73" s="4" t="s">
        <v>277</v>
      </c>
      <c r="Z73" s="4" t="s">
        <v>278</v>
      </c>
      <c r="AE73" s="4"/>
      <c r="AF73" s="4" t="s">
        <v>274</v>
      </c>
      <c r="AG73" s="4" t="s">
        <v>275</v>
      </c>
      <c r="AH73" s="4" t="s">
        <v>276</v>
      </c>
      <c r="AI73" s="4" t="s">
        <v>277</v>
      </c>
      <c r="AJ73" s="4" t="s">
        <v>278</v>
      </c>
      <c r="AO73" s="4"/>
      <c r="AP73" s="4" t="s">
        <v>274</v>
      </c>
      <c r="AQ73" s="4" t="s">
        <v>275</v>
      </c>
      <c r="AR73" s="4" t="s">
        <v>276</v>
      </c>
      <c r="AS73" s="4" t="s">
        <v>277</v>
      </c>
      <c r="AT73" s="4" t="s">
        <v>278</v>
      </c>
      <c r="AY73" s="4"/>
      <c r="AZ73" s="4" t="s">
        <v>274</v>
      </c>
      <c r="BA73" s="4" t="s">
        <v>275</v>
      </c>
      <c r="BB73" s="4" t="s">
        <v>276</v>
      </c>
      <c r="BC73" s="4" t="s">
        <v>277</v>
      </c>
      <c r="BD73" s="4" t="s">
        <v>278</v>
      </c>
      <c r="BI73" s="2"/>
      <c r="BJ73" s="2"/>
      <c r="BK73" s="2"/>
      <c r="BL73" s="2"/>
      <c r="BM73" s="2"/>
      <c r="BN73" s="2"/>
      <c r="BS73" s="2"/>
      <c r="BT73" s="2"/>
      <c r="BU73" s="2"/>
      <c r="BV73" s="2"/>
      <c r="BW73" s="2"/>
      <c r="BX73" s="2"/>
    </row>
    <row r="74" spans="1:79" x14ac:dyDescent="0.25">
      <c r="A74" t="s">
        <v>270</v>
      </c>
      <c r="B74">
        <v>1</v>
      </c>
      <c r="C74">
        <v>27.356396331417358</v>
      </c>
      <c r="D74">
        <v>27.356396331417358</v>
      </c>
      <c r="E74">
        <v>23.057999951111903</v>
      </c>
      <c r="F74">
        <v>1.428122405520972E-4</v>
      </c>
      <c r="K74" t="s">
        <v>270</v>
      </c>
      <c r="L74">
        <v>1</v>
      </c>
      <c r="M74">
        <v>19.040552896356417</v>
      </c>
      <c r="N74">
        <v>19.040552896356417</v>
      </c>
      <c r="O74">
        <v>11.65262427386017</v>
      </c>
      <c r="P74">
        <v>3.0968376884784993E-3</v>
      </c>
      <c r="U74" t="s">
        <v>270</v>
      </c>
      <c r="V74">
        <v>1</v>
      </c>
      <c r="W74">
        <v>17.092087546256895</v>
      </c>
      <c r="X74">
        <v>17.092087546256895</v>
      </c>
      <c r="Y74">
        <v>10.763874060582024</v>
      </c>
      <c r="Z74">
        <v>4.1532882304447828E-3</v>
      </c>
      <c r="AE74" t="s">
        <v>270</v>
      </c>
      <c r="AF74">
        <v>1</v>
      </c>
      <c r="AG74">
        <v>39.750920167492353</v>
      </c>
      <c r="AH74">
        <v>39.750920167492353</v>
      </c>
      <c r="AI74">
        <v>82.225445392039802</v>
      </c>
      <c r="AJ74">
        <v>3.9379390266564197E-8</v>
      </c>
      <c r="AO74" t="s">
        <v>270</v>
      </c>
      <c r="AP74">
        <v>1</v>
      </c>
      <c r="AQ74">
        <v>24.339490419123976</v>
      </c>
      <c r="AR74">
        <v>24.339490419123976</v>
      </c>
      <c r="AS74">
        <v>20.534823681229163</v>
      </c>
      <c r="AT74">
        <v>2.5839564624128403E-4</v>
      </c>
      <c r="AY74" t="s">
        <v>270</v>
      </c>
      <c r="AZ74">
        <v>1</v>
      </c>
      <c r="BA74">
        <v>17.921364448296082</v>
      </c>
      <c r="BB74">
        <v>17.921364448296082</v>
      </c>
      <c r="BC74">
        <v>11.62335205772037</v>
      </c>
      <c r="BD74">
        <v>3.1264127847142041E-3</v>
      </c>
    </row>
    <row r="75" spans="1:79" x14ac:dyDescent="0.25">
      <c r="A75" t="s">
        <v>271</v>
      </c>
      <c r="B75">
        <v>18</v>
      </c>
      <c r="C75">
        <v>21.35550069431617</v>
      </c>
      <c r="D75">
        <v>1.1864167052397872</v>
      </c>
      <c r="K75" t="s">
        <v>271</v>
      </c>
      <c r="L75">
        <v>18</v>
      </c>
      <c r="M75">
        <v>29.412254620038411</v>
      </c>
      <c r="N75">
        <v>1.6340141455576895</v>
      </c>
      <c r="U75" t="s">
        <v>271</v>
      </c>
      <c r="V75">
        <v>18</v>
      </c>
      <c r="W75">
        <v>28.582420613716142</v>
      </c>
      <c r="X75">
        <v>1.5879122563175634</v>
      </c>
      <c r="AE75" t="s">
        <v>271</v>
      </c>
      <c r="AF75">
        <v>18</v>
      </c>
      <c r="AG75">
        <v>8.7018873489024742</v>
      </c>
      <c r="AH75">
        <v>0.48343818605013744</v>
      </c>
      <c r="AO75" t="s">
        <v>271</v>
      </c>
      <c r="AP75">
        <v>18</v>
      </c>
      <c r="AQ75">
        <v>21.335017740849061</v>
      </c>
      <c r="AR75">
        <v>1.1852787633805033</v>
      </c>
      <c r="AY75" t="s">
        <v>271</v>
      </c>
      <c r="AZ75">
        <v>18</v>
      </c>
      <c r="BA75">
        <v>27.753143711676955</v>
      </c>
      <c r="BB75">
        <v>1.5418413173153864</v>
      </c>
    </row>
    <row r="76" spans="1:79" ht="15.75" thickBot="1" x14ac:dyDescent="0.3">
      <c r="A76" s="3" t="s">
        <v>272</v>
      </c>
      <c r="B76" s="3">
        <v>19</v>
      </c>
      <c r="C76" s="3">
        <v>48.711897025733528</v>
      </c>
      <c r="D76" s="3"/>
      <c r="E76" s="3"/>
      <c r="F76" s="3"/>
      <c r="K76" s="3" t="s">
        <v>272</v>
      </c>
      <c r="L76" s="3">
        <v>19</v>
      </c>
      <c r="M76" s="3">
        <v>48.452807516394827</v>
      </c>
      <c r="N76" s="3"/>
      <c r="O76" s="3"/>
      <c r="P76" s="3"/>
      <c r="U76" s="3" t="s">
        <v>272</v>
      </c>
      <c r="V76" s="3">
        <v>19</v>
      </c>
      <c r="W76" s="3">
        <v>45.674508159973037</v>
      </c>
      <c r="X76" s="3"/>
      <c r="Y76" s="3"/>
      <c r="Z76" s="3"/>
      <c r="AE76" s="3" t="s">
        <v>272</v>
      </c>
      <c r="AF76" s="3">
        <v>19</v>
      </c>
      <c r="AG76" s="3">
        <v>48.452807516394827</v>
      </c>
      <c r="AH76" s="3"/>
      <c r="AI76" s="3"/>
      <c r="AJ76" s="3"/>
      <c r="AO76" s="3" t="s">
        <v>272</v>
      </c>
      <c r="AP76" s="3">
        <v>19</v>
      </c>
      <c r="AQ76" s="3">
        <v>45.674508159973037</v>
      </c>
      <c r="AR76" s="3"/>
      <c r="AS76" s="3"/>
      <c r="AT76" s="3"/>
      <c r="AY76" s="3" t="s">
        <v>272</v>
      </c>
      <c r="AZ76" s="3">
        <v>19</v>
      </c>
      <c r="BA76" s="3">
        <v>45.674508159973037</v>
      </c>
      <c r="BB76" s="3"/>
      <c r="BC76" s="3"/>
      <c r="BD76" s="3"/>
    </row>
    <row r="77" spans="1:79" ht="15.75" thickBot="1" x14ac:dyDescent="0.3"/>
    <row r="78" spans="1:79" x14ac:dyDescent="0.25">
      <c r="A78" s="4"/>
      <c r="B78" s="4" t="s">
        <v>279</v>
      </c>
      <c r="C78" s="4" t="s">
        <v>267</v>
      </c>
      <c r="D78" s="4" t="s">
        <v>280</v>
      </c>
      <c r="E78" s="4" t="s">
        <v>281</v>
      </c>
      <c r="F78" s="4" t="s">
        <v>282</v>
      </c>
      <c r="G78" s="4" t="s">
        <v>283</v>
      </c>
      <c r="H78" s="4" t="s">
        <v>284</v>
      </c>
      <c r="I78" s="4" t="s">
        <v>285</v>
      </c>
      <c r="K78" s="4"/>
      <c r="L78" s="4" t="s">
        <v>279</v>
      </c>
      <c r="M78" s="4" t="s">
        <v>267</v>
      </c>
      <c r="N78" s="4" t="s">
        <v>280</v>
      </c>
      <c r="O78" s="4" t="s">
        <v>281</v>
      </c>
      <c r="P78" s="4" t="s">
        <v>282</v>
      </c>
      <c r="Q78" s="4" t="s">
        <v>283</v>
      </c>
      <c r="R78" s="4" t="s">
        <v>284</v>
      </c>
      <c r="S78" s="4" t="s">
        <v>285</v>
      </c>
      <c r="U78" s="4"/>
      <c r="V78" s="4" t="s">
        <v>279</v>
      </c>
      <c r="W78" s="4" t="s">
        <v>267</v>
      </c>
      <c r="X78" s="4" t="s">
        <v>280</v>
      </c>
      <c r="Y78" s="4" t="s">
        <v>281</v>
      </c>
      <c r="Z78" s="4" t="s">
        <v>282</v>
      </c>
      <c r="AA78" s="4" t="s">
        <v>283</v>
      </c>
      <c r="AB78" s="4" t="s">
        <v>284</v>
      </c>
      <c r="AC78" s="4" t="s">
        <v>285</v>
      </c>
      <c r="AE78" s="4"/>
      <c r="AF78" s="4" t="s">
        <v>279</v>
      </c>
      <c r="AG78" s="4" t="s">
        <v>267</v>
      </c>
      <c r="AH78" s="4" t="s">
        <v>280</v>
      </c>
      <c r="AI78" s="4" t="s">
        <v>281</v>
      </c>
      <c r="AJ78" s="4" t="s">
        <v>282</v>
      </c>
      <c r="AK78" s="4" t="s">
        <v>283</v>
      </c>
      <c r="AL78" s="4" t="s">
        <v>284</v>
      </c>
      <c r="AM78" s="4" t="s">
        <v>285</v>
      </c>
      <c r="AO78" s="4"/>
      <c r="AP78" s="4" t="s">
        <v>279</v>
      </c>
      <c r="AQ78" s="4" t="s">
        <v>267</v>
      </c>
      <c r="AR78" s="4" t="s">
        <v>280</v>
      </c>
      <c r="AS78" s="4" t="s">
        <v>281</v>
      </c>
      <c r="AT78" s="4" t="s">
        <v>282</v>
      </c>
      <c r="AU78" s="4" t="s">
        <v>283</v>
      </c>
      <c r="AV78" s="4" t="s">
        <v>284</v>
      </c>
      <c r="AW78" s="4" t="s">
        <v>285</v>
      </c>
      <c r="AY78" s="4"/>
      <c r="AZ78" s="4" t="s">
        <v>279</v>
      </c>
      <c r="BA78" s="4" t="s">
        <v>267</v>
      </c>
      <c r="BB78" s="4" t="s">
        <v>280</v>
      </c>
      <c r="BC78" s="4" t="s">
        <v>281</v>
      </c>
      <c r="BD78" s="4" t="s">
        <v>282</v>
      </c>
      <c r="BE78" s="4" t="s">
        <v>283</v>
      </c>
      <c r="BF78" s="4" t="s">
        <v>284</v>
      </c>
      <c r="BG78" s="4" t="s">
        <v>285</v>
      </c>
      <c r="BI78" s="2"/>
      <c r="BJ78" s="2"/>
      <c r="BK78" s="2"/>
      <c r="BL78" s="2"/>
      <c r="BM78" s="2"/>
      <c r="BN78" s="2"/>
      <c r="BO78" s="2"/>
      <c r="BP78" s="2"/>
      <c r="BQ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x14ac:dyDescent="0.25">
      <c r="A79" t="s">
        <v>273</v>
      </c>
      <c r="B79">
        <v>1.5593167434991195</v>
      </c>
      <c r="C79">
        <v>0.83735049468829881</v>
      </c>
      <c r="D79">
        <v>1.8622031674795516</v>
      </c>
      <c r="E79">
        <v>7.8981391618886967E-2</v>
      </c>
      <c r="F79">
        <v>-0.19989136619826353</v>
      </c>
      <c r="G79">
        <v>3.3185248531965028</v>
      </c>
      <c r="H79">
        <v>-0.19989136619826353</v>
      </c>
      <c r="I79">
        <v>3.3185248531965028</v>
      </c>
      <c r="K79" t="s">
        <v>273</v>
      </c>
      <c r="L79">
        <v>2.0664848864912644</v>
      </c>
      <c r="M79">
        <v>0.98269005426016309</v>
      </c>
      <c r="N79">
        <v>2.1028857242755516</v>
      </c>
      <c r="O79">
        <v>4.9807955587781359E-2</v>
      </c>
      <c r="P79">
        <v>1.9296927704264277E-3</v>
      </c>
      <c r="Q79">
        <v>4.1310400802121023</v>
      </c>
      <c r="R79">
        <v>1.9296927704264277E-3</v>
      </c>
      <c r="S79">
        <v>4.1310400802121023</v>
      </c>
      <c r="U79" t="s">
        <v>273</v>
      </c>
      <c r="V79">
        <v>2.0461179281972695</v>
      </c>
      <c r="W79">
        <v>0.96872811682245019</v>
      </c>
      <c r="X79">
        <v>2.1121694443109518</v>
      </c>
      <c r="Y79">
        <v>4.8909075643371214E-2</v>
      </c>
      <c r="Z79">
        <v>1.0895676563789092E-2</v>
      </c>
      <c r="AA79">
        <v>4.0813401798307503</v>
      </c>
      <c r="AB79">
        <v>1.0895676563789092E-2</v>
      </c>
      <c r="AC79">
        <v>4.0813401798307503</v>
      </c>
      <c r="AE79" t="s">
        <v>273</v>
      </c>
      <c r="AF79">
        <v>0.3921522826705548</v>
      </c>
      <c r="AG79">
        <v>0.56057673757665427</v>
      </c>
      <c r="AH79">
        <v>0.69955147330196021</v>
      </c>
      <c r="AI79">
        <v>0.49314957113919233</v>
      </c>
      <c r="AJ79">
        <v>-0.78557574055065449</v>
      </c>
      <c r="AK79">
        <v>1.5698803058917641</v>
      </c>
      <c r="AL79">
        <v>-0.78557574055065449</v>
      </c>
      <c r="AM79">
        <v>1.5698803058917641</v>
      </c>
      <c r="AO79" t="s">
        <v>273</v>
      </c>
      <c r="AP79">
        <v>1.2653838595898543</v>
      </c>
      <c r="AQ79">
        <v>0.8777581033667714</v>
      </c>
      <c r="AR79">
        <v>1.4416088609564377</v>
      </c>
      <c r="AS79">
        <v>0.16658522488884189</v>
      </c>
      <c r="AT79">
        <v>-0.57871748577356685</v>
      </c>
      <c r="AU79">
        <v>3.1094852049532755</v>
      </c>
      <c r="AV79">
        <v>-0.57871748577356685</v>
      </c>
      <c r="AW79">
        <v>3.1094852049532755</v>
      </c>
      <c r="AY79" t="s">
        <v>273</v>
      </c>
      <c r="AZ79">
        <v>1.878254066284879</v>
      </c>
      <c r="BA79">
        <v>0.98125675003170276</v>
      </c>
      <c r="BB79">
        <v>1.9141311040399933</v>
      </c>
      <c r="BC79">
        <v>7.1638721913042352E-2</v>
      </c>
      <c r="BD79">
        <v>-0.18328986699201577</v>
      </c>
      <c r="BE79">
        <v>3.9397979995617738</v>
      </c>
      <c r="BF79">
        <v>-0.18328986699201577</v>
      </c>
      <c r="BG79">
        <v>3.9397979995617738</v>
      </c>
    </row>
    <row r="80" spans="1:79" ht="15.75" thickBot="1" x14ac:dyDescent="0.3">
      <c r="A80" s="3" t="s">
        <v>286</v>
      </c>
      <c r="B80" s="3">
        <v>0.72102715006738738</v>
      </c>
      <c r="C80" s="3">
        <v>0.15015534677575268</v>
      </c>
      <c r="D80" s="3">
        <v>4.8018746288415217</v>
      </c>
      <c r="E80" s="3">
        <v>1.4281224055209707E-4</v>
      </c>
      <c r="F80" s="3">
        <v>0.4055624725661725</v>
      </c>
      <c r="G80" s="3">
        <v>1.0364918275686024</v>
      </c>
      <c r="H80" s="3">
        <v>0.4055624725661725</v>
      </c>
      <c r="I80" s="3">
        <v>1.0364918275686024</v>
      </c>
      <c r="K80" s="3" t="s">
        <v>286</v>
      </c>
      <c r="L80" s="3">
        <v>0.60153645535664735</v>
      </c>
      <c r="M80" s="3">
        <v>0.1762179240431993</v>
      </c>
      <c r="N80" s="3">
        <v>3.413594040576613</v>
      </c>
      <c r="O80" s="3">
        <v>3.0968376884784993E-3</v>
      </c>
      <c r="P80" s="3">
        <v>0.23131633484876885</v>
      </c>
      <c r="Q80" s="3">
        <v>0.97175657586452591</v>
      </c>
      <c r="R80" s="3">
        <v>0.23131633484876885</v>
      </c>
      <c r="S80" s="3">
        <v>0.97175657586452591</v>
      </c>
      <c r="U80" s="3" t="s">
        <v>286</v>
      </c>
      <c r="V80" s="3">
        <v>0.56992765236308651</v>
      </c>
      <c r="W80" s="3">
        <v>0.17371424180867512</v>
      </c>
      <c r="X80" s="3">
        <v>3.2808343543345844</v>
      </c>
      <c r="Y80" s="3">
        <v>4.153288230444775E-3</v>
      </c>
      <c r="Z80" s="3">
        <v>0.20496757304347979</v>
      </c>
      <c r="AA80" s="3">
        <v>0.93488773168269323</v>
      </c>
      <c r="AB80" s="3">
        <v>0.20496757304347979</v>
      </c>
      <c r="AC80" s="3">
        <v>0.93488773168269323</v>
      </c>
      <c r="AE80" s="3" t="s">
        <v>286</v>
      </c>
      <c r="AF80" s="3">
        <v>0.90335004736306668</v>
      </c>
      <c r="AG80" s="3">
        <v>9.9621471956289592E-2</v>
      </c>
      <c r="AH80" s="3">
        <v>9.0678247332003377</v>
      </c>
      <c r="AI80" s="3">
        <v>3.9379390266564276E-8</v>
      </c>
      <c r="AJ80" s="3">
        <v>0.69405310124884345</v>
      </c>
      <c r="AK80" s="3">
        <v>1.11264699347729</v>
      </c>
      <c r="AL80" s="3">
        <v>0.69405310124884345</v>
      </c>
      <c r="AM80" s="3">
        <v>1.11264699347729</v>
      </c>
      <c r="AO80" s="3" t="s">
        <v>286</v>
      </c>
      <c r="AP80" s="3">
        <v>0.70686783347467774</v>
      </c>
      <c r="AQ80" s="3">
        <v>0.15598855324780861</v>
      </c>
      <c r="AR80" s="3">
        <v>4.5315365695566392</v>
      </c>
      <c r="AS80" s="3">
        <v>2.5839564624128452E-4</v>
      </c>
      <c r="AT80" s="3">
        <v>0.3791480439310439</v>
      </c>
      <c r="AU80" s="3">
        <v>1.0345876230183115</v>
      </c>
      <c r="AV80" s="3">
        <v>0.3791480439310439</v>
      </c>
      <c r="AW80" s="3">
        <v>1.0345876230183115</v>
      </c>
      <c r="AY80" s="3" t="s">
        <v>286</v>
      </c>
      <c r="AZ80" s="3">
        <v>0.60817149733875187</v>
      </c>
      <c r="BA80" s="3">
        <v>0.17838583534606386</v>
      </c>
      <c r="BB80" s="3">
        <v>3.4093037497002778</v>
      </c>
      <c r="BC80" s="3">
        <v>3.1264127847141954E-3</v>
      </c>
      <c r="BD80" s="3">
        <v>0.23339676419339755</v>
      </c>
      <c r="BE80" s="3">
        <v>0.98294623048410612</v>
      </c>
      <c r="BF80" s="3">
        <v>0.23339676419339755</v>
      </c>
      <c r="BG80" s="3">
        <v>0.98294623048410612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DB46-81FF-4815-A871-77B5B1CF3F13}">
  <dimension ref="A1:AC50"/>
  <sheetViews>
    <sheetView workbookViewId="0">
      <selection activeCell="AA1" sqref="AA1:AA1048576"/>
    </sheetView>
  </sheetViews>
  <sheetFormatPr defaultRowHeight="15" x14ac:dyDescent="0.25"/>
  <cols>
    <col min="2" max="2" width="15.85546875" bestFit="1" customWidth="1"/>
    <col min="4" max="4" width="12" bestFit="1" customWidth="1"/>
    <col min="6" max="6" width="11.28515625" bestFit="1" customWidth="1"/>
    <col min="7" max="7" width="10.5703125" bestFit="1" customWidth="1"/>
    <col min="8" max="8" width="12.28515625" bestFit="1" customWidth="1"/>
    <col min="9" max="9" width="10.5703125" bestFit="1" customWidth="1"/>
    <col min="10" max="10" width="12.28515625" bestFit="1" customWidth="1"/>
    <col min="26" max="26" width="9.7109375" bestFit="1" customWidth="1"/>
    <col min="27" max="27" width="12.42578125" bestFit="1" customWidth="1"/>
    <col min="28" max="28" width="16.42578125" bestFit="1" customWidth="1"/>
  </cols>
  <sheetData>
    <row r="1" spans="1:29" x14ac:dyDescent="0.25">
      <c r="A1" t="s">
        <v>169</v>
      </c>
      <c r="B1" t="s">
        <v>170</v>
      </c>
      <c r="C1" t="s">
        <v>215</v>
      </c>
      <c r="D1" t="s">
        <v>235</v>
      </c>
      <c r="E1" t="s">
        <v>236</v>
      </c>
      <c r="F1" t="s">
        <v>247</v>
      </c>
      <c r="G1" t="s">
        <v>237</v>
      </c>
      <c r="H1" t="s">
        <v>248</v>
      </c>
      <c r="I1" t="s">
        <v>238</v>
      </c>
      <c r="J1" t="s">
        <v>249</v>
      </c>
      <c r="K1" t="s">
        <v>240</v>
      </c>
      <c r="L1" t="s">
        <v>239</v>
      </c>
      <c r="M1" t="s">
        <v>250</v>
      </c>
      <c r="N1" t="s">
        <v>241</v>
      </c>
      <c r="O1" t="s">
        <v>251</v>
      </c>
      <c r="P1" t="s">
        <v>242</v>
      </c>
      <c r="Q1" t="s">
        <v>258</v>
      </c>
      <c r="R1" t="s">
        <v>243</v>
      </c>
      <c r="S1" t="s">
        <v>244</v>
      </c>
      <c r="T1" t="s">
        <v>252</v>
      </c>
      <c r="U1" t="s">
        <v>245</v>
      </c>
      <c r="V1" t="s">
        <v>253</v>
      </c>
      <c r="W1" t="s">
        <v>246</v>
      </c>
      <c r="X1" t="s">
        <v>254</v>
      </c>
      <c r="Y1" t="s">
        <v>228</v>
      </c>
      <c r="Z1" t="s">
        <v>259</v>
      </c>
      <c r="AA1" t="s">
        <v>260</v>
      </c>
      <c r="AB1" t="s">
        <v>261</v>
      </c>
    </row>
    <row r="2" spans="1:29" x14ac:dyDescent="0.25">
      <c r="A2" t="s">
        <v>177</v>
      </c>
      <c r="B2" t="s">
        <v>178</v>
      </c>
      <c r="C2">
        <v>1</v>
      </c>
      <c r="D2">
        <v>5.1139911075429145</v>
      </c>
      <c r="E2">
        <v>4.3970636524977724</v>
      </c>
      <c r="F2">
        <f>E2-D2</f>
        <v>-0.7169274550451421</v>
      </c>
      <c r="G2">
        <v>4.1496161971752699</v>
      </c>
      <c r="H2">
        <f>G2-D2</f>
        <v>-0.96437491036764467</v>
      </c>
      <c r="I2">
        <v>3.6362332376169761</v>
      </c>
      <c r="J2">
        <f>I2-D2</f>
        <v>-1.4777578699259384</v>
      </c>
      <c r="K2">
        <v>13.281179695011085</v>
      </c>
      <c r="L2">
        <v>14.244759170377771</v>
      </c>
      <c r="M2">
        <f>L2-K2</f>
        <v>0.96357947536668576</v>
      </c>
      <c r="N2">
        <v>11.937230980044427</v>
      </c>
      <c r="O2">
        <f>N2-K2</f>
        <v>-1.3439487149666576</v>
      </c>
      <c r="P2">
        <v>14.903359149822194</v>
      </c>
      <c r="Q2">
        <f>P2-K2</f>
        <v>1.6221794548111088</v>
      </c>
      <c r="R2">
        <v>248.02222222222221</v>
      </c>
      <c r="S2">
        <v>285.78888888888889</v>
      </c>
      <c r="T2">
        <f>S2-R2</f>
        <v>37.76666666666668</v>
      </c>
      <c r="U2">
        <v>238.71111111111111</v>
      </c>
      <c r="V2">
        <f>U2-R2</f>
        <v>-9.3111111111111029</v>
      </c>
      <c r="W2">
        <v>296.53333333333336</v>
      </c>
      <c r="X2">
        <f>W2-R2</f>
        <v>48.511111111111148</v>
      </c>
      <c r="Y2">
        <v>39.643999999999998</v>
      </c>
      <c r="Z2">
        <v>36.308</v>
      </c>
      <c r="AA2">
        <f>(Z2-Y2)/Y2*100</f>
        <v>-8.414892543638377</v>
      </c>
      <c r="AB2" t="str">
        <f>IF(AA2&lt;AC$2,"Low","High")</f>
        <v>Low</v>
      </c>
      <c r="AC2">
        <f>MEDIAN(AA2:AA22,AA27:AA46)</f>
        <v>30.126671981574983</v>
      </c>
    </row>
    <row r="3" spans="1:29" x14ac:dyDescent="0.25">
      <c r="A3" t="s">
        <v>180</v>
      </c>
      <c r="B3" t="s">
        <v>178</v>
      </c>
      <c r="C3">
        <v>1</v>
      </c>
      <c r="D3">
        <v>6.405490049624416</v>
      </c>
      <c r="E3">
        <v>4.4327025945867398</v>
      </c>
      <c r="F3">
        <f t="shared" ref="F3:F46" si="0">E3-D3</f>
        <v>-1.9727874550376763</v>
      </c>
      <c r="G3">
        <v>4.6907508741352775</v>
      </c>
      <c r="H3">
        <f t="shared" ref="H3:H46" si="1">G3-D3</f>
        <v>-1.7147391754891386</v>
      </c>
      <c r="I3">
        <v>6.2589720190635827</v>
      </c>
      <c r="J3">
        <f t="shared" ref="J3:J46" si="2">I3-D3</f>
        <v>-0.14651803056083335</v>
      </c>
      <c r="K3">
        <v>17.6758564703111</v>
      </c>
      <c r="L3">
        <v>18.180043232133308</v>
      </c>
      <c r="M3">
        <f t="shared" ref="M3:M46" si="3">L3-K3</f>
        <v>0.50418676182220779</v>
      </c>
      <c r="N3">
        <v>23.010587445066651</v>
      </c>
      <c r="O3">
        <f t="shared" ref="O3:O46" si="4">N3-K3</f>
        <v>5.3347309747555514</v>
      </c>
      <c r="P3">
        <v>11.209551094744427</v>
      </c>
      <c r="Q3">
        <f t="shared" ref="Q3:Q46" si="5">P3-K3</f>
        <v>-6.4663053755666731</v>
      </c>
      <c r="R3">
        <v>308.60000000000002</v>
      </c>
      <c r="S3">
        <v>302.04444444444442</v>
      </c>
      <c r="T3">
        <f t="shared" ref="T3:T46" si="6">S3-R3</f>
        <v>-6.5555555555555998</v>
      </c>
      <c r="U3">
        <v>324.5888888888889</v>
      </c>
      <c r="V3">
        <f t="shared" ref="V3:V46" si="7">U3-R3</f>
        <v>15.98888888888888</v>
      </c>
      <c r="W3">
        <v>230.47777777777779</v>
      </c>
      <c r="X3">
        <f t="shared" ref="X3:X46" si="8">W3-R3</f>
        <v>-78.122222222222234</v>
      </c>
      <c r="Y3">
        <v>25.661999999999999</v>
      </c>
      <c r="Z3">
        <v>34.682000000000002</v>
      </c>
      <c r="AA3">
        <f t="shared" ref="AA3:AA22" si="9">(Z3-Y3)/Y3*100</f>
        <v>35.149247915205379</v>
      </c>
      <c r="AB3" t="str">
        <f t="shared" ref="AB3:AB22" si="10">IF(AA3&lt;AC$2,"Low","High")</f>
        <v>High</v>
      </c>
    </row>
    <row r="4" spans="1:29" x14ac:dyDescent="0.25">
      <c r="A4" t="s">
        <v>181</v>
      </c>
      <c r="B4" t="s">
        <v>178</v>
      </c>
      <c r="C4">
        <v>1</v>
      </c>
      <c r="D4">
        <v>6.5344447317023713</v>
      </c>
      <c r="E4">
        <v>6.8089293360412473</v>
      </c>
      <c r="F4">
        <f t="shared" si="0"/>
        <v>0.274484604338876</v>
      </c>
      <c r="G4">
        <v>5.4259822750870601</v>
      </c>
      <c r="H4">
        <f t="shared" si="1"/>
        <v>-1.1084624566153112</v>
      </c>
      <c r="I4">
        <v>5.5679168587174956</v>
      </c>
      <c r="J4">
        <f t="shared" si="2"/>
        <v>-0.96652787298487564</v>
      </c>
      <c r="K4">
        <v>11.760989556877774</v>
      </c>
      <c r="L4">
        <v>15.766721447466578</v>
      </c>
      <c r="M4">
        <f t="shared" si="3"/>
        <v>4.0057318905888035</v>
      </c>
      <c r="N4">
        <v>14.105723520311098</v>
      </c>
      <c r="O4">
        <f t="shared" si="4"/>
        <v>2.344733963433324</v>
      </c>
      <c r="P4">
        <v>14.752933513233325</v>
      </c>
      <c r="Q4">
        <f t="shared" si="5"/>
        <v>2.9919439563555503</v>
      </c>
      <c r="R4">
        <v>237.02222222222221</v>
      </c>
      <c r="S4">
        <v>267.93333333333334</v>
      </c>
      <c r="T4">
        <f t="shared" si="6"/>
        <v>30.911111111111126</v>
      </c>
      <c r="U4">
        <v>277.78888888888889</v>
      </c>
      <c r="V4">
        <f t="shared" si="7"/>
        <v>40.76666666666668</v>
      </c>
      <c r="W4">
        <v>294.25555555555553</v>
      </c>
      <c r="X4">
        <f t="shared" si="8"/>
        <v>57.23333333333332</v>
      </c>
      <c r="Y4">
        <v>62.100999999999999</v>
      </c>
      <c r="Z4">
        <v>42.514000000000003</v>
      </c>
      <c r="AA4">
        <f t="shared" si="9"/>
        <v>-31.540554902497536</v>
      </c>
      <c r="AB4" t="str">
        <f t="shared" si="10"/>
        <v>Low</v>
      </c>
    </row>
    <row r="5" spans="1:29" x14ac:dyDescent="0.25">
      <c r="A5" t="s">
        <v>182</v>
      </c>
      <c r="B5" t="s">
        <v>178</v>
      </c>
      <c r="C5">
        <v>1</v>
      </c>
      <c r="D5">
        <v>6.2316678498370086</v>
      </c>
      <c r="E5">
        <v>4.832573273301505</v>
      </c>
      <c r="F5">
        <f t="shared" si="0"/>
        <v>-1.3990945765355036</v>
      </c>
      <c r="G5">
        <v>6.2523397983688502</v>
      </c>
      <c r="H5">
        <f t="shared" si="1"/>
        <v>2.0671948531841622E-2</v>
      </c>
      <c r="I5">
        <v>5.8943571490006743</v>
      </c>
      <c r="J5">
        <f t="shared" si="2"/>
        <v>-0.3373107008363343</v>
      </c>
      <c r="K5">
        <v>7.9147553090833291</v>
      </c>
      <c r="L5">
        <v>9.4512045577333357</v>
      </c>
      <c r="M5">
        <f t="shared" si="3"/>
        <v>1.5364492486500065</v>
      </c>
      <c r="N5">
        <v>8.5694612212571322</v>
      </c>
      <c r="O5">
        <f t="shared" si="4"/>
        <v>0.65470591217380303</v>
      </c>
      <c r="P5">
        <v>6.9827693175874854</v>
      </c>
      <c r="Q5">
        <f t="shared" si="5"/>
        <v>-0.93198599149584371</v>
      </c>
      <c r="R5">
        <v>155.76666666666668</v>
      </c>
      <c r="S5">
        <v>165.52222222222221</v>
      </c>
      <c r="T5">
        <f t="shared" si="6"/>
        <v>9.7555555555555316</v>
      </c>
      <c r="U5">
        <v>151.25714285714287</v>
      </c>
      <c r="V5">
        <f t="shared" si="7"/>
        <v>-4.509523809523813</v>
      </c>
      <c r="W5">
        <v>123.71250000000001</v>
      </c>
      <c r="X5">
        <f t="shared" si="8"/>
        <v>-32.054166666666674</v>
      </c>
      <c r="Y5">
        <v>49.756999999999998</v>
      </c>
      <c r="Z5">
        <v>44.869</v>
      </c>
      <c r="AA5">
        <f t="shared" si="9"/>
        <v>-9.8237433928894387</v>
      </c>
      <c r="AB5" t="str">
        <f t="shared" si="10"/>
        <v>Low</v>
      </c>
    </row>
    <row r="6" spans="1:29" x14ac:dyDescent="0.25">
      <c r="A6" t="s">
        <v>185</v>
      </c>
      <c r="B6" t="s">
        <v>178</v>
      </c>
      <c r="C6">
        <v>1</v>
      </c>
      <c r="D6">
        <v>6.402297231251306</v>
      </c>
      <c r="E6">
        <v>6.7228059291573787</v>
      </c>
      <c r="F6">
        <f t="shared" si="0"/>
        <v>0.32050869790607273</v>
      </c>
      <c r="G6">
        <v>7.047097781410824</v>
      </c>
      <c r="H6">
        <f t="shared" si="1"/>
        <v>0.64480055015951798</v>
      </c>
      <c r="I6">
        <v>6.5397414975517076</v>
      </c>
      <c r="J6">
        <f t="shared" si="2"/>
        <v>0.13744426630040163</v>
      </c>
      <c r="K6">
        <v>11.074745629599976</v>
      </c>
      <c r="L6">
        <v>13.20478253844443</v>
      </c>
      <c r="M6">
        <f t="shared" si="3"/>
        <v>2.1300369088444544</v>
      </c>
      <c r="N6">
        <v>14.506552129442836</v>
      </c>
      <c r="O6">
        <f t="shared" si="4"/>
        <v>3.4318064998428603</v>
      </c>
      <c r="P6">
        <v>11.071295110287497</v>
      </c>
      <c r="Q6">
        <f t="shared" si="5"/>
        <v>-3.4505193124783062E-3</v>
      </c>
      <c r="R6">
        <v>182.76666666666668</v>
      </c>
      <c r="S6">
        <v>230.07777777777778</v>
      </c>
      <c r="T6">
        <f t="shared" si="6"/>
        <v>47.311111111111103</v>
      </c>
      <c r="U6">
        <v>241.9</v>
      </c>
      <c r="V6">
        <f t="shared" si="7"/>
        <v>59.133333333333326</v>
      </c>
      <c r="W6">
        <v>194.61250000000001</v>
      </c>
      <c r="X6">
        <f t="shared" si="8"/>
        <v>11.845833333333331</v>
      </c>
      <c r="Y6">
        <v>49.12</v>
      </c>
      <c r="Z6">
        <v>43.695999999999998</v>
      </c>
      <c r="AA6">
        <f t="shared" si="9"/>
        <v>-11.042345276872965</v>
      </c>
      <c r="AB6" t="str">
        <f t="shared" si="10"/>
        <v>Low</v>
      </c>
    </row>
    <row r="7" spans="1:29" x14ac:dyDescent="0.25">
      <c r="A7" t="s">
        <v>186</v>
      </c>
      <c r="B7" t="s">
        <v>178</v>
      </c>
      <c r="C7">
        <v>1</v>
      </c>
      <c r="D7">
        <v>5.8112613973302611</v>
      </c>
      <c r="E7">
        <v>6.9953110459280357</v>
      </c>
      <c r="F7">
        <f t="shared" si="0"/>
        <v>1.1840496485977745</v>
      </c>
      <c r="G7">
        <v>6.0694419132347637</v>
      </c>
      <c r="H7">
        <f t="shared" si="1"/>
        <v>0.25818051590450253</v>
      </c>
      <c r="I7">
        <v>6.2520290751382817</v>
      </c>
      <c r="J7">
        <f t="shared" si="2"/>
        <v>0.44076767780802051</v>
      </c>
      <c r="K7">
        <v>10.11774199550001</v>
      </c>
      <c r="L7">
        <v>12.962350024755533</v>
      </c>
      <c r="M7">
        <f t="shared" si="3"/>
        <v>2.8446080292555234</v>
      </c>
      <c r="N7">
        <v>10.590197405666661</v>
      </c>
      <c r="O7">
        <f t="shared" si="4"/>
        <v>0.47245541016665094</v>
      </c>
      <c r="P7">
        <v>11.648832123842837</v>
      </c>
      <c r="Q7">
        <f t="shared" si="5"/>
        <v>1.5310901283428269</v>
      </c>
      <c r="R7">
        <v>156.88888888888889</v>
      </c>
      <c r="S7">
        <v>256.24444444444447</v>
      </c>
      <c r="T7">
        <f t="shared" si="6"/>
        <v>99.355555555555583</v>
      </c>
      <c r="U7">
        <v>153.6</v>
      </c>
      <c r="V7">
        <f t="shared" si="7"/>
        <v>-3.2888888888888914</v>
      </c>
      <c r="W7">
        <v>173.74285714285713</v>
      </c>
      <c r="X7">
        <f t="shared" si="8"/>
        <v>16.853968253968247</v>
      </c>
      <c r="Y7">
        <v>58.835000000000001</v>
      </c>
      <c r="Z7">
        <v>62.484000000000002</v>
      </c>
      <c r="AA7">
        <f t="shared" si="9"/>
        <v>6.2020905923344962</v>
      </c>
      <c r="AB7" t="str">
        <f t="shared" si="10"/>
        <v>Low</v>
      </c>
    </row>
    <row r="8" spans="1:29" x14ac:dyDescent="0.25">
      <c r="A8" t="s">
        <v>194</v>
      </c>
      <c r="B8" t="s">
        <v>178</v>
      </c>
      <c r="C8">
        <v>1</v>
      </c>
      <c r="D8">
        <v>6.1809951630840425</v>
      </c>
      <c r="E8">
        <v>5.4672900634904158</v>
      </c>
      <c r="F8">
        <f t="shared" si="0"/>
        <v>-0.71370509959362671</v>
      </c>
      <c r="G8">
        <v>5.7586396887304776</v>
      </c>
      <c r="H8">
        <f t="shared" si="1"/>
        <v>-0.42235547435356491</v>
      </c>
      <c r="I8">
        <v>5.6427695266570339</v>
      </c>
      <c r="J8">
        <f t="shared" si="2"/>
        <v>-0.5382256364270086</v>
      </c>
      <c r="K8">
        <v>10.710937297255539</v>
      </c>
      <c r="L8">
        <v>9.3312682609333457</v>
      </c>
      <c r="M8">
        <f t="shared" si="3"/>
        <v>-1.3796690363221931</v>
      </c>
      <c r="N8">
        <v>10.704988670788833</v>
      </c>
      <c r="O8">
        <f t="shared" si="4"/>
        <v>-5.9486264667061306E-3</v>
      </c>
      <c r="P8">
        <v>9.53782525827779</v>
      </c>
      <c r="Q8">
        <f t="shared" si="5"/>
        <v>-1.1731120389777487</v>
      </c>
      <c r="R8">
        <v>181.55555555555554</v>
      </c>
      <c r="S8">
        <v>160.19999999999999</v>
      </c>
      <c r="T8">
        <f t="shared" si="6"/>
        <v>-21.355555555555554</v>
      </c>
      <c r="U8">
        <v>167.62222222222223</v>
      </c>
      <c r="V8">
        <f t="shared" si="7"/>
        <v>-13.933333333333309</v>
      </c>
      <c r="W8">
        <v>147.25555555555556</v>
      </c>
      <c r="X8">
        <f t="shared" si="8"/>
        <v>-34.299999999999983</v>
      </c>
      <c r="Y8">
        <v>20.472000000000001</v>
      </c>
      <c r="Z8">
        <v>31.61</v>
      </c>
      <c r="AA8">
        <f t="shared" si="9"/>
        <v>54.406017975771768</v>
      </c>
      <c r="AB8" t="str">
        <f t="shared" si="10"/>
        <v>High</v>
      </c>
    </row>
    <row r="9" spans="1:29" x14ac:dyDescent="0.25">
      <c r="A9" t="s">
        <v>195</v>
      </c>
      <c r="B9" t="s">
        <v>178</v>
      </c>
      <c r="C9">
        <v>1</v>
      </c>
      <c r="D9">
        <v>6.8220555019401479</v>
      </c>
      <c r="E9">
        <v>4.1441861490655736</v>
      </c>
      <c r="F9">
        <f t="shared" si="0"/>
        <v>-2.6778693528745743</v>
      </c>
      <c r="G9">
        <v>0.94234955459822001</v>
      </c>
      <c r="H9">
        <f t="shared" si="1"/>
        <v>-5.879705947341928</v>
      </c>
      <c r="I9">
        <v>6.4969761657908567</v>
      </c>
      <c r="J9">
        <f t="shared" si="2"/>
        <v>-0.32507933614929119</v>
      </c>
      <c r="K9">
        <v>11.570172980077761</v>
      </c>
      <c r="L9">
        <v>16.702256479911085</v>
      </c>
      <c r="M9">
        <f t="shared" si="3"/>
        <v>5.1320834998333247</v>
      </c>
      <c r="N9">
        <v>16.716517944977756</v>
      </c>
      <c r="O9">
        <f t="shared" si="4"/>
        <v>5.1463449648999955</v>
      </c>
      <c r="P9">
        <v>11.989668626133334</v>
      </c>
      <c r="Q9">
        <f t="shared" si="5"/>
        <v>0.41949564605557299</v>
      </c>
      <c r="R9">
        <v>274.82222222222219</v>
      </c>
      <c r="S9">
        <v>304.74444444444447</v>
      </c>
      <c r="T9">
        <f t="shared" si="6"/>
        <v>29.922222222222274</v>
      </c>
      <c r="U9">
        <v>105.17777777777778</v>
      </c>
      <c r="V9">
        <f t="shared" si="7"/>
        <v>-169.64444444444442</v>
      </c>
      <c r="W9">
        <v>245.73333333333332</v>
      </c>
      <c r="X9">
        <f t="shared" si="8"/>
        <v>-29.088888888888874</v>
      </c>
      <c r="Y9">
        <v>31.044</v>
      </c>
      <c r="Z9">
        <v>28.617000000000001</v>
      </c>
      <c r="AA9">
        <f t="shared" si="9"/>
        <v>-7.8179358330112079</v>
      </c>
      <c r="AB9" t="str">
        <f t="shared" si="10"/>
        <v>Low</v>
      </c>
    </row>
    <row r="10" spans="1:29" x14ac:dyDescent="0.25">
      <c r="A10" t="s">
        <v>197</v>
      </c>
      <c r="B10" t="s">
        <v>178</v>
      </c>
      <c r="C10">
        <v>1</v>
      </c>
      <c r="D10">
        <v>6.5201333330494755</v>
      </c>
      <c r="E10">
        <v>6.3936330584096694</v>
      </c>
      <c r="F10">
        <f t="shared" si="0"/>
        <v>-0.12650027463980607</v>
      </c>
      <c r="G10">
        <v>3.7300480971583347</v>
      </c>
      <c r="H10">
        <f t="shared" si="1"/>
        <v>-2.7900852358911408</v>
      </c>
      <c r="I10">
        <v>3.4370760279682901</v>
      </c>
      <c r="J10">
        <f t="shared" si="2"/>
        <v>-3.0830573050811854</v>
      </c>
      <c r="K10">
        <v>20.296757596444422</v>
      </c>
      <c r="L10">
        <v>19.361387203411109</v>
      </c>
      <c r="M10">
        <f t="shared" si="3"/>
        <v>-0.93537039303331326</v>
      </c>
      <c r="N10">
        <v>19.70361540279443</v>
      </c>
      <c r="O10">
        <f t="shared" si="4"/>
        <v>-0.59314219364999232</v>
      </c>
      <c r="P10">
        <v>15.002981136844424</v>
      </c>
      <c r="Q10">
        <f t="shared" si="5"/>
        <v>-5.2937764595999983</v>
      </c>
      <c r="R10">
        <v>357.64444444444445</v>
      </c>
      <c r="S10">
        <v>417.02222222222224</v>
      </c>
      <c r="T10">
        <f t="shared" si="6"/>
        <v>59.377777777777794</v>
      </c>
      <c r="U10">
        <v>340</v>
      </c>
      <c r="V10">
        <f t="shared" si="7"/>
        <v>-17.644444444444446</v>
      </c>
      <c r="W10">
        <v>293.8</v>
      </c>
      <c r="X10">
        <f t="shared" si="8"/>
        <v>-63.844444444444434</v>
      </c>
      <c r="Y10">
        <v>27.670999999999999</v>
      </c>
      <c r="Z10">
        <v>24.367000000000001</v>
      </c>
      <c r="AA10">
        <f t="shared" si="9"/>
        <v>-11.94029850746268</v>
      </c>
      <c r="AB10" t="str">
        <f t="shared" si="10"/>
        <v>Low</v>
      </c>
    </row>
    <row r="11" spans="1:29" x14ac:dyDescent="0.25">
      <c r="A11" t="s">
        <v>200</v>
      </c>
      <c r="B11" t="s">
        <v>178</v>
      </c>
      <c r="C11">
        <v>1</v>
      </c>
      <c r="D11">
        <v>6.093407578497926</v>
      </c>
      <c r="E11">
        <v>5.5174188980006384</v>
      </c>
      <c r="F11">
        <f t="shared" si="0"/>
        <v>-0.57598868049728758</v>
      </c>
      <c r="G11">
        <v>3.2655949823740746</v>
      </c>
      <c r="H11">
        <f t="shared" si="1"/>
        <v>-2.8278125961238514</v>
      </c>
      <c r="I11">
        <v>5.8495395468907923</v>
      </c>
      <c r="J11">
        <f t="shared" si="2"/>
        <v>-0.24386803160713377</v>
      </c>
      <c r="K11">
        <v>8.8847272263999937</v>
      </c>
      <c r="L11">
        <v>9.1905996783444586</v>
      </c>
      <c r="M11">
        <f t="shared" si="3"/>
        <v>0.30587245194446488</v>
      </c>
      <c r="N11">
        <v>15.83345168964442</v>
      </c>
      <c r="O11">
        <f t="shared" si="4"/>
        <v>6.9487244632444263</v>
      </c>
      <c r="P11">
        <v>9.3876855530888861</v>
      </c>
      <c r="Q11">
        <f t="shared" si="5"/>
        <v>0.5029583266888924</v>
      </c>
      <c r="R11">
        <v>162.82222222222222</v>
      </c>
      <c r="S11">
        <v>168.06666666666666</v>
      </c>
      <c r="T11">
        <f t="shared" si="6"/>
        <v>5.24444444444444</v>
      </c>
      <c r="U11">
        <v>236.22222222222223</v>
      </c>
      <c r="V11">
        <f t="shared" si="7"/>
        <v>73.400000000000006</v>
      </c>
      <c r="W11">
        <v>155.4111111111111</v>
      </c>
      <c r="X11">
        <f t="shared" si="8"/>
        <v>-7.4111111111111256</v>
      </c>
      <c r="Y11">
        <v>29.608000000000001</v>
      </c>
      <c r="Z11">
        <v>38.600999999999999</v>
      </c>
      <c r="AA11">
        <f t="shared" si="9"/>
        <v>30.373547689813556</v>
      </c>
      <c r="AB11" t="str">
        <f t="shared" si="10"/>
        <v>High</v>
      </c>
    </row>
    <row r="12" spans="1:29" x14ac:dyDescent="0.25">
      <c r="A12" t="s">
        <v>201</v>
      </c>
      <c r="B12" t="s">
        <v>178</v>
      </c>
      <c r="C12">
        <v>1</v>
      </c>
      <c r="D12">
        <v>6.4918167987445328</v>
      </c>
      <c r="E12">
        <v>6.8687180138216943</v>
      </c>
      <c r="F12">
        <f t="shared" si="0"/>
        <v>0.37690121507716157</v>
      </c>
      <c r="G12">
        <v>4.7440923476532868</v>
      </c>
      <c r="H12">
        <f t="shared" si="1"/>
        <v>-1.747724451091246</v>
      </c>
      <c r="I12">
        <v>6.915914801428638</v>
      </c>
      <c r="J12">
        <f t="shared" si="2"/>
        <v>0.42409800268410525</v>
      </c>
      <c r="K12">
        <v>9.6411335445625124</v>
      </c>
      <c r="L12">
        <v>12.462651541655539</v>
      </c>
      <c r="M12">
        <f t="shared" si="3"/>
        <v>2.8215179970930269</v>
      </c>
      <c r="N12">
        <v>13.456230604622204</v>
      </c>
      <c r="O12">
        <f t="shared" si="4"/>
        <v>3.8150970600596921</v>
      </c>
      <c r="P12">
        <v>13.575119358988859</v>
      </c>
      <c r="Q12">
        <f t="shared" si="5"/>
        <v>3.9339858144263466</v>
      </c>
      <c r="R12">
        <v>189.23750000000001</v>
      </c>
      <c r="S12">
        <v>262.53333333333336</v>
      </c>
      <c r="T12">
        <f t="shared" si="6"/>
        <v>73.295833333333348</v>
      </c>
      <c r="U12">
        <v>237.57777777777778</v>
      </c>
      <c r="V12">
        <f t="shared" si="7"/>
        <v>48.340277777777771</v>
      </c>
      <c r="W12">
        <v>258.4111111111111</v>
      </c>
      <c r="X12">
        <f t="shared" si="8"/>
        <v>69.173611111111086</v>
      </c>
      <c r="Y12">
        <v>47.625999999999998</v>
      </c>
      <c r="Z12">
        <v>38.959000000000003</v>
      </c>
      <c r="AA12">
        <f t="shared" si="9"/>
        <v>-18.198043085709475</v>
      </c>
      <c r="AB12" t="str">
        <f t="shared" si="10"/>
        <v>Low</v>
      </c>
    </row>
    <row r="13" spans="1:29" x14ac:dyDescent="0.25">
      <c r="A13" t="s">
        <v>202</v>
      </c>
      <c r="B13" t="s">
        <v>178</v>
      </c>
      <c r="C13">
        <v>1</v>
      </c>
      <c r="D13">
        <v>5.050086682212469</v>
      </c>
      <c r="E13">
        <v>3.5249674362166106</v>
      </c>
      <c r="F13">
        <f t="shared" si="0"/>
        <v>-1.5251192459958585</v>
      </c>
      <c r="G13">
        <v>5.3955332809475101</v>
      </c>
      <c r="H13">
        <f t="shared" si="1"/>
        <v>0.34544659873504102</v>
      </c>
      <c r="I13">
        <v>4.0886584324945368</v>
      </c>
      <c r="J13">
        <f t="shared" si="2"/>
        <v>-0.96142824971793228</v>
      </c>
      <c r="K13">
        <v>7.4802520978624925</v>
      </c>
      <c r="L13">
        <v>14.175983913044428</v>
      </c>
      <c r="M13">
        <f t="shared" si="3"/>
        <v>6.6957318151819356</v>
      </c>
      <c r="N13">
        <v>13.564734932599972</v>
      </c>
      <c r="O13">
        <f t="shared" si="4"/>
        <v>6.0844828347374795</v>
      </c>
      <c r="P13">
        <v>19.855086918083327</v>
      </c>
      <c r="Q13">
        <f t="shared" si="5"/>
        <v>12.374834820220833</v>
      </c>
      <c r="R13">
        <v>133.19999999999999</v>
      </c>
      <c r="S13">
        <v>241.42222222222222</v>
      </c>
      <c r="T13">
        <f t="shared" si="6"/>
        <v>108.22222222222223</v>
      </c>
      <c r="U13">
        <v>201.27777777777777</v>
      </c>
      <c r="V13">
        <f t="shared" si="7"/>
        <v>68.077777777777783</v>
      </c>
      <c r="W13">
        <v>309.23333333333335</v>
      </c>
      <c r="X13">
        <f t="shared" si="8"/>
        <v>176.03333333333336</v>
      </c>
      <c r="Y13">
        <v>40.311</v>
      </c>
      <c r="Z13">
        <v>43.814</v>
      </c>
      <c r="AA13">
        <f t="shared" si="9"/>
        <v>8.6899357495472707</v>
      </c>
      <c r="AB13" t="str">
        <f t="shared" si="10"/>
        <v>Low</v>
      </c>
    </row>
    <row r="14" spans="1:29" x14ac:dyDescent="0.25">
      <c r="A14" t="s">
        <v>203</v>
      </c>
      <c r="B14" t="s">
        <v>178</v>
      </c>
      <c r="C14">
        <v>1</v>
      </c>
      <c r="D14">
        <v>5.9866163489166802</v>
      </c>
      <c r="E14">
        <v>4.7394612085846628</v>
      </c>
      <c r="F14">
        <f t="shared" si="0"/>
        <v>-1.2471551403320174</v>
      </c>
      <c r="G14">
        <v>6.0392240596194586</v>
      </c>
      <c r="H14">
        <f t="shared" si="1"/>
        <v>5.2607710702778476E-2</v>
      </c>
      <c r="I14">
        <v>6.0890906575981791</v>
      </c>
      <c r="J14">
        <f t="shared" si="2"/>
        <v>0.10247430868149898</v>
      </c>
      <c r="K14">
        <v>8.2259987135000081</v>
      </c>
      <c r="L14">
        <v>12.030315864222219</v>
      </c>
      <c r="M14">
        <f t="shared" si="3"/>
        <v>3.8043171507222109</v>
      </c>
      <c r="N14">
        <v>7.8919039559142874</v>
      </c>
      <c r="O14">
        <f t="shared" si="4"/>
        <v>-0.33409475758572071</v>
      </c>
      <c r="P14">
        <v>10.12847570299996</v>
      </c>
      <c r="Q14">
        <f t="shared" si="5"/>
        <v>1.9024769894999523</v>
      </c>
      <c r="R14">
        <v>152.85714285714286</v>
      </c>
      <c r="S14">
        <v>167.82222222222222</v>
      </c>
      <c r="T14">
        <f t="shared" si="6"/>
        <v>14.965079365079362</v>
      </c>
      <c r="U14">
        <v>150.07142857142858</v>
      </c>
      <c r="V14">
        <f t="shared" si="7"/>
        <v>-2.7857142857142776</v>
      </c>
      <c r="W14">
        <v>182.4111111111111</v>
      </c>
      <c r="X14">
        <f t="shared" si="8"/>
        <v>29.553968253968236</v>
      </c>
      <c r="Y14">
        <v>30.12</v>
      </c>
      <c r="Z14">
        <v>30.1</v>
      </c>
      <c r="AA14">
        <f t="shared" si="9"/>
        <v>-6.6401062416997253E-2</v>
      </c>
      <c r="AB14" t="str">
        <f t="shared" si="10"/>
        <v>Low</v>
      </c>
    </row>
    <row r="15" spans="1:29" x14ac:dyDescent="0.25">
      <c r="A15" t="s">
        <v>204</v>
      </c>
      <c r="B15" t="s">
        <v>178</v>
      </c>
      <c r="C15">
        <v>1</v>
      </c>
      <c r="D15">
        <v>5.3569336665205629</v>
      </c>
      <c r="E15">
        <v>4.9758617127556857</v>
      </c>
      <c r="F15">
        <f t="shared" si="0"/>
        <v>-0.38107195376487724</v>
      </c>
      <c r="G15">
        <v>5.9886981236866053</v>
      </c>
      <c r="H15">
        <f t="shared" si="1"/>
        <v>0.63176445716604235</v>
      </c>
      <c r="I15">
        <v>5.1943839019623139</v>
      </c>
      <c r="J15">
        <f t="shared" si="2"/>
        <v>-0.16254976455824899</v>
      </c>
      <c r="K15">
        <v>11.111326878444443</v>
      </c>
      <c r="L15">
        <v>10.860716477933339</v>
      </c>
      <c r="M15">
        <f t="shared" si="3"/>
        <v>-0.25061040051110339</v>
      </c>
      <c r="N15">
        <v>15.948346489177741</v>
      </c>
      <c r="O15">
        <f t="shared" si="4"/>
        <v>4.8370196107332983</v>
      </c>
      <c r="P15">
        <v>12.865904587088883</v>
      </c>
      <c r="Q15">
        <f t="shared" si="5"/>
        <v>1.7545777086444403</v>
      </c>
      <c r="R15">
        <v>163.96666666666667</v>
      </c>
      <c r="S15">
        <v>214.64444444444445</v>
      </c>
      <c r="T15">
        <f t="shared" si="6"/>
        <v>50.677777777777777</v>
      </c>
      <c r="U15">
        <v>234.74444444444444</v>
      </c>
      <c r="V15">
        <f t="shared" si="7"/>
        <v>70.777777777777771</v>
      </c>
      <c r="W15">
        <v>152.37777777777777</v>
      </c>
      <c r="X15">
        <f t="shared" si="8"/>
        <v>-11.588888888888903</v>
      </c>
      <c r="Y15">
        <v>13.711</v>
      </c>
      <c r="Z15">
        <v>17.341000000000001</v>
      </c>
      <c r="AA15">
        <f t="shared" si="9"/>
        <v>26.475092991029104</v>
      </c>
      <c r="AB15" t="str">
        <f t="shared" si="10"/>
        <v>Low</v>
      </c>
    </row>
    <row r="16" spans="1:29" x14ac:dyDescent="0.25">
      <c r="A16" t="s">
        <v>205</v>
      </c>
      <c r="B16" t="s">
        <v>178</v>
      </c>
      <c r="C16">
        <v>1</v>
      </c>
      <c r="D16">
        <v>6.1423420193067715</v>
      </c>
      <c r="E16">
        <v>5.9510041068092532</v>
      </c>
      <c r="F16">
        <f t="shared" si="0"/>
        <v>-0.1913379124975183</v>
      </c>
      <c r="G16">
        <v>5.7539456384500642</v>
      </c>
      <c r="H16">
        <f t="shared" si="1"/>
        <v>-0.38839638085670725</v>
      </c>
      <c r="I16">
        <v>5.8008743277426653</v>
      </c>
      <c r="J16">
        <f t="shared" si="2"/>
        <v>-0.34146769156410617</v>
      </c>
      <c r="K16">
        <v>7.8732400759000072</v>
      </c>
      <c r="L16">
        <v>8.4234133516444523</v>
      </c>
      <c r="M16">
        <f t="shared" si="3"/>
        <v>0.55017327574444508</v>
      </c>
      <c r="N16">
        <v>8.0968617870222399</v>
      </c>
      <c r="O16">
        <f t="shared" si="4"/>
        <v>0.22362171112223272</v>
      </c>
      <c r="P16">
        <v>8.0074405643888991</v>
      </c>
      <c r="Q16">
        <f t="shared" si="5"/>
        <v>0.13420048848889188</v>
      </c>
      <c r="R16">
        <v>159.5</v>
      </c>
      <c r="S16">
        <v>177.33333333333334</v>
      </c>
      <c r="T16">
        <f t="shared" si="6"/>
        <v>17.833333333333343</v>
      </c>
      <c r="U16">
        <v>159.6</v>
      </c>
      <c r="V16">
        <f t="shared" si="7"/>
        <v>9.9999999999994316E-2</v>
      </c>
      <c r="W16">
        <v>178.97777777777779</v>
      </c>
      <c r="X16">
        <f t="shared" si="8"/>
        <v>19.477777777777789</v>
      </c>
      <c r="Y16">
        <v>43.87</v>
      </c>
      <c r="Z16">
        <v>48.481000000000002</v>
      </c>
      <c r="AA16">
        <f t="shared" si="9"/>
        <v>10.51059949851836</v>
      </c>
      <c r="AB16" t="str">
        <f t="shared" si="10"/>
        <v>Low</v>
      </c>
    </row>
    <row r="17" spans="1:28" x14ac:dyDescent="0.25">
      <c r="A17" t="s">
        <v>207</v>
      </c>
      <c r="B17" t="s">
        <v>178</v>
      </c>
      <c r="C17">
        <v>1</v>
      </c>
      <c r="D17">
        <v>5.4874560882488748</v>
      </c>
      <c r="E17">
        <v>4.8898369627647575</v>
      </c>
      <c r="F17">
        <f t="shared" si="0"/>
        <v>-0.59761912548411722</v>
      </c>
      <c r="G17">
        <v>5.5953311597284001</v>
      </c>
      <c r="H17">
        <f t="shared" si="1"/>
        <v>0.10787507147952535</v>
      </c>
      <c r="I17">
        <v>6.2925146111650365</v>
      </c>
      <c r="J17">
        <f t="shared" si="2"/>
        <v>0.80505852291616176</v>
      </c>
      <c r="K17">
        <v>7.3098577410285799</v>
      </c>
      <c r="L17">
        <v>14.716089505344444</v>
      </c>
      <c r="M17">
        <f t="shared" si="3"/>
        <v>7.4062317643158639</v>
      </c>
      <c r="N17">
        <v>8.5941213422333398</v>
      </c>
      <c r="O17">
        <f t="shared" si="4"/>
        <v>1.2842636012047599</v>
      </c>
      <c r="P17">
        <v>10.686642557087506</v>
      </c>
      <c r="Q17">
        <f t="shared" si="5"/>
        <v>3.376784816058926</v>
      </c>
      <c r="R17">
        <v>133.30000000000001</v>
      </c>
      <c r="S17">
        <v>160.71111111111111</v>
      </c>
      <c r="T17">
        <f t="shared" si="6"/>
        <v>27.411111111111097</v>
      </c>
      <c r="U17">
        <v>131.41666666666666</v>
      </c>
      <c r="V17">
        <f t="shared" si="7"/>
        <v>-1.8833333333333542</v>
      </c>
      <c r="W17">
        <v>177.7</v>
      </c>
      <c r="X17">
        <f t="shared" si="8"/>
        <v>44.399999999999977</v>
      </c>
      <c r="Y17">
        <v>53.423000000000002</v>
      </c>
      <c r="Z17">
        <v>32.156999999999996</v>
      </c>
      <c r="AA17">
        <f t="shared" si="9"/>
        <v>-39.80682477584562</v>
      </c>
      <c r="AB17" t="str">
        <f t="shared" si="10"/>
        <v>Low</v>
      </c>
    </row>
    <row r="18" spans="1:28" x14ac:dyDescent="0.25">
      <c r="A18" t="s">
        <v>208</v>
      </c>
      <c r="B18" t="s">
        <v>178</v>
      </c>
      <c r="C18">
        <v>1</v>
      </c>
      <c r="D18">
        <v>6.1344034801403602</v>
      </c>
      <c r="E18">
        <v>6.3023523853036885</v>
      </c>
      <c r="F18">
        <f t="shared" si="0"/>
        <v>0.16794890516332828</v>
      </c>
      <c r="G18">
        <v>6.7255929105392021</v>
      </c>
      <c r="H18">
        <f t="shared" si="1"/>
        <v>0.59118943039884186</v>
      </c>
      <c r="I18">
        <v>6.9433188169304128</v>
      </c>
      <c r="J18">
        <f t="shared" si="2"/>
        <v>0.80891533679005256</v>
      </c>
      <c r="K18">
        <v>8.7342436505833412</v>
      </c>
      <c r="L18">
        <v>11.39486307813327</v>
      </c>
      <c r="M18">
        <f t="shared" si="3"/>
        <v>2.6606194275499284</v>
      </c>
      <c r="N18">
        <v>15.912340417449974</v>
      </c>
      <c r="O18">
        <f t="shared" si="4"/>
        <v>7.1780967668666324</v>
      </c>
      <c r="P18">
        <v>18.681071119444443</v>
      </c>
      <c r="Q18">
        <f t="shared" si="5"/>
        <v>9.9468274688611018</v>
      </c>
      <c r="R18">
        <v>136.83333333333334</v>
      </c>
      <c r="S18">
        <v>222.36666666666667</v>
      </c>
      <c r="T18">
        <f t="shared" si="6"/>
        <v>85.533333333333331</v>
      </c>
      <c r="U18">
        <v>263.38888888888891</v>
      </c>
      <c r="V18">
        <f t="shared" si="7"/>
        <v>126.55555555555557</v>
      </c>
      <c r="W18">
        <v>332.15555555555557</v>
      </c>
      <c r="X18">
        <f t="shared" si="8"/>
        <v>195.32222222222222</v>
      </c>
      <c r="Y18">
        <v>35.125999999999998</v>
      </c>
      <c r="Z18">
        <v>35.770000000000003</v>
      </c>
      <c r="AA18">
        <f t="shared" si="9"/>
        <v>1.8333997608609165</v>
      </c>
      <c r="AB18" t="str">
        <f t="shared" si="10"/>
        <v>Low</v>
      </c>
    </row>
    <row r="19" spans="1:28" x14ac:dyDescent="0.25">
      <c r="A19" t="s">
        <v>209</v>
      </c>
      <c r="B19" t="s">
        <v>178</v>
      </c>
      <c r="C19">
        <v>1</v>
      </c>
      <c r="D19">
        <v>6.622557768229651</v>
      </c>
      <c r="E19">
        <v>7.201919898554185</v>
      </c>
      <c r="F19">
        <f t="shared" si="0"/>
        <v>0.57936213032453399</v>
      </c>
      <c r="G19">
        <v>6.5029293506611747</v>
      </c>
      <c r="H19">
        <f t="shared" si="1"/>
        <v>-0.11962841756847631</v>
      </c>
      <c r="I19">
        <v>6.5679912210441174</v>
      </c>
      <c r="J19">
        <f t="shared" si="2"/>
        <v>-5.4566547185533665E-2</v>
      </c>
      <c r="K19">
        <v>13.590316943411112</v>
      </c>
      <c r="L19">
        <v>16.775732583100005</v>
      </c>
      <c r="M19">
        <f t="shared" si="3"/>
        <v>3.1854156396888929</v>
      </c>
      <c r="N19">
        <v>11.884510767933271</v>
      </c>
      <c r="O19">
        <f t="shared" si="4"/>
        <v>-1.7058061754778411</v>
      </c>
      <c r="P19">
        <v>10.315052238575012</v>
      </c>
      <c r="Q19">
        <f t="shared" si="5"/>
        <v>-3.2752647048361005</v>
      </c>
      <c r="R19">
        <v>229.13333333333333</v>
      </c>
      <c r="S19">
        <v>330.55555555555554</v>
      </c>
      <c r="T19">
        <f t="shared" si="6"/>
        <v>101.42222222222222</v>
      </c>
      <c r="U19">
        <v>207.63333333333333</v>
      </c>
      <c r="V19">
        <f t="shared" si="7"/>
        <v>-21.5</v>
      </c>
      <c r="W19">
        <v>189.15</v>
      </c>
      <c r="X19">
        <f t="shared" si="8"/>
        <v>-39.98333333333332</v>
      </c>
      <c r="Y19">
        <v>21.4</v>
      </c>
      <c r="Z19">
        <v>28.393999999999998</v>
      </c>
      <c r="AA19">
        <f t="shared" si="9"/>
        <v>32.68224299065421</v>
      </c>
      <c r="AB19" t="str">
        <f t="shared" si="10"/>
        <v>High</v>
      </c>
    </row>
    <row r="20" spans="1:28" x14ac:dyDescent="0.25">
      <c r="A20" t="s">
        <v>211</v>
      </c>
      <c r="B20" t="s">
        <v>178</v>
      </c>
      <c r="C20">
        <v>1</v>
      </c>
      <c r="D20">
        <v>6.7124247004950011</v>
      </c>
      <c r="E20">
        <v>7.3704275276983662</v>
      </c>
      <c r="F20">
        <f t="shared" si="0"/>
        <v>0.65800282720336511</v>
      </c>
      <c r="G20">
        <v>6.6898690494370445</v>
      </c>
      <c r="H20">
        <f t="shared" si="1"/>
        <v>-2.2555651057956538E-2</v>
      </c>
      <c r="I20">
        <v>7.122337887111363</v>
      </c>
      <c r="J20">
        <f t="shared" si="2"/>
        <v>0.40991318661636189</v>
      </c>
      <c r="K20">
        <v>13.491422662924998</v>
      </c>
      <c r="L20">
        <v>19.945432041594451</v>
      </c>
      <c r="M20">
        <f t="shared" si="3"/>
        <v>6.4540093786694523</v>
      </c>
      <c r="N20">
        <v>12.826622833533323</v>
      </c>
      <c r="O20">
        <f t="shared" si="4"/>
        <v>-0.6647998293916757</v>
      </c>
      <c r="P20">
        <v>16.453229481766666</v>
      </c>
      <c r="Q20">
        <f t="shared" si="5"/>
        <v>2.9618068188416675</v>
      </c>
      <c r="R20">
        <v>229.17500000000001</v>
      </c>
      <c r="S20">
        <v>337.97777777777776</v>
      </c>
      <c r="T20">
        <f t="shared" si="6"/>
        <v>108.80277777777775</v>
      </c>
      <c r="U20">
        <v>253.33333333333334</v>
      </c>
      <c r="V20">
        <f t="shared" si="7"/>
        <v>24.158333333333331</v>
      </c>
      <c r="W20">
        <v>332.83333333333331</v>
      </c>
      <c r="X20">
        <f t="shared" si="8"/>
        <v>103.6583333333333</v>
      </c>
      <c r="Y20">
        <v>51.588000000000001</v>
      </c>
      <c r="Z20">
        <v>27.815000000000001</v>
      </c>
      <c r="AA20">
        <f t="shared" si="9"/>
        <v>-46.082422268744665</v>
      </c>
      <c r="AB20" t="str">
        <f t="shared" si="10"/>
        <v>Low</v>
      </c>
    </row>
    <row r="21" spans="1:28" x14ac:dyDescent="0.25">
      <c r="A21" t="s">
        <v>212</v>
      </c>
      <c r="B21" t="s">
        <v>178</v>
      </c>
      <c r="C21">
        <v>1</v>
      </c>
      <c r="D21">
        <v>5.7749779212815433</v>
      </c>
      <c r="E21">
        <v>4.9629331911027652</v>
      </c>
      <c r="F21">
        <f t="shared" si="0"/>
        <v>-0.8120447301787781</v>
      </c>
      <c r="G21">
        <v>4.6702454532731492</v>
      </c>
      <c r="H21">
        <f t="shared" si="1"/>
        <v>-1.1047324680083941</v>
      </c>
      <c r="I21">
        <v>6.6334225120229426</v>
      </c>
      <c r="J21">
        <f t="shared" si="2"/>
        <v>0.85844459074139934</v>
      </c>
      <c r="K21">
        <v>10.497501622788866</v>
      </c>
      <c r="L21">
        <v>11.037309806033315</v>
      </c>
      <c r="M21">
        <f t="shared" si="3"/>
        <v>0.53980818324444968</v>
      </c>
      <c r="N21">
        <v>23.182662845127751</v>
      </c>
      <c r="O21">
        <f t="shared" si="4"/>
        <v>12.685161222338886</v>
      </c>
      <c r="P21">
        <v>14.607043485755465</v>
      </c>
      <c r="Q21">
        <f t="shared" si="5"/>
        <v>4.1095418629665996</v>
      </c>
      <c r="R21">
        <v>178.48888888888888</v>
      </c>
      <c r="S21">
        <v>199.5</v>
      </c>
      <c r="T21">
        <f t="shared" si="6"/>
        <v>21.01111111111112</v>
      </c>
      <c r="U21">
        <v>340.9</v>
      </c>
      <c r="V21">
        <f t="shared" si="7"/>
        <v>162.4111111111111</v>
      </c>
      <c r="W21">
        <v>258.3</v>
      </c>
      <c r="X21">
        <f t="shared" si="8"/>
        <v>79.811111111111131</v>
      </c>
      <c r="Y21">
        <v>22.577999999999999</v>
      </c>
      <c r="Z21">
        <v>29.38</v>
      </c>
      <c r="AA21">
        <f t="shared" si="9"/>
        <v>30.126671981574983</v>
      </c>
      <c r="AB21" t="str">
        <f t="shared" si="10"/>
        <v>High</v>
      </c>
    </row>
    <row r="22" spans="1:28" x14ac:dyDescent="0.25">
      <c r="A22" t="s">
        <v>214</v>
      </c>
      <c r="B22" t="s">
        <v>178</v>
      </c>
      <c r="C22">
        <v>1</v>
      </c>
      <c r="D22">
        <v>6.5568919676739332</v>
      </c>
      <c r="E22">
        <v>6.6552499867672434</v>
      </c>
      <c r="F22">
        <f t="shared" si="0"/>
        <v>9.8358019093310212E-2</v>
      </c>
      <c r="G22">
        <v>6.5141889898928067</v>
      </c>
      <c r="H22">
        <f t="shared" si="1"/>
        <v>-4.2702977781126528E-2</v>
      </c>
      <c r="I22">
        <v>6.6489823041017697</v>
      </c>
      <c r="J22">
        <f t="shared" si="2"/>
        <v>9.2090336427836483E-2</v>
      </c>
      <c r="K22">
        <v>12.364897508488889</v>
      </c>
      <c r="L22">
        <v>16.550603968866632</v>
      </c>
      <c r="M22">
        <f t="shared" si="3"/>
        <v>4.1857064603777427</v>
      </c>
      <c r="N22">
        <v>16.776697140611116</v>
      </c>
      <c r="O22">
        <f t="shared" si="4"/>
        <v>4.4117996321222268</v>
      </c>
      <c r="P22">
        <v>17.449979659699977</v>
      </c>
      <c r="Q22">
        <f t="shared" si="5"/>
        <v>5.085082151211088</v>
      </c>
      <c r="R22">
        <v>241.01111111111112</v>
      </c>
      <c r="S22">
        <v>274.2</v>
      </c>
      <c r="T22">
        <f t="shared" si="6"/>
        <v>33.188888888888869</v>
      </c>
      <c r="U22">
        <v>259.14444444444445</v>
      </c>
      <c r="V22">
        <f t="shared" si="7"/>
        <v>18.133333333333326</v>
      </c>
      <c r="W22">
        <v>291.94444444444446</v>
      </c>
      <c r="X22">
        <f t="shared" si="8"/>
        <v>50.933333333333337</v>
      </c>
      <c r="Y22">
        <v>41.783999999999999</v>
      </c>
      <c r="Z22">
        <v>38.564999999999998</v>
      </c>
      <c r="AA22">
        <f t="shared" si="9"/>
        <v>-7.7039058012636445</v>
      </c>
      <c r="AB22" t="str">
        <f t="shared" si="10"/>
        <v>Low</v>
      </c>
    </row>
    <row r="23" spans="1:28" x14ac:dyDescent="0.25">
      <c r="B23" t="s">
        <v>255</v>
      </c>
      <c r="F23">
        <f>COUNTIF(F2:F22,"&lt;0")</f>
        <v>13</v>
      </c>
      <c r="H23">
        <f>COUNTIF(H2:H22,"&lt;0")</f>
        <v>13</v>
      </c>
      <c r="J23">
        <f>COUNTIF(J2:J22,"&lt;0")</f>
        <v>12</v>
      </c>
      <c r="M23">
        <f>COUNTIF(M2:M22,"&lt;0")</f>
        <v>3</v>
      </c>
      <c r="O23">
        <f>COUNTIF(O2:O22,"&lt;0")</f>
        <v>6</v>
      </c>
      <c r="Q23">
        <f>COUNTIF(Q2:Q22,"&lt;0")</f>
        <v>6</v>
      </c>
      <c r="T23">
        <f>COUNTIF(T2:T22,"&lt;0")</f>
        <v>2</v>
      </c>
      <c r="V23">
        <f>COUNTIF(V2:V22,"&lt;0")</f>
        <v>9</v>
      </c>
      <c r="X23">
        <f>COUNTIF(X2:X22,"&lt;0")</f>
        <v>8</v>
      </c>
      <c r="AA23">
        <f>COUNTIF(AA2:AA22,"&lt;0")</f>
        <v>11</v>
      </c>
    </row>
    <row r="24" spans="1:28" x14ac:dyDescent="0.25">
      <c r="B24" t="s">
        <v>256</v>
      </c>
      <c r="F24">
        <f>COUNTIF(F2:F22,"&gt;0")</f>
        <v>8</v>
      </c>
      <c r="H24">
        <f>COUNTIF(H2:H22,"&gt;0")</f>
        <v>8</v>
      </c>
      <c r="J24">
        <f>COUNTIF(J2:J22,"&gt;0")</f>
        <v>9</v>
      </c>
      <c r="M24">
        <f>COUNTIF(M2:M22,"&gt;0")</f>
        <v>18</v>
      </c>
      <c r="O24">
        <f>COUNTIF(O2:O22,"&gt;0")</f>
        <v>15</v>
      </c>
      <c r="Q24">
        <f>COUNTIF(Q2:Q22,"&gt;0")</f>
        <v>15</v>
      </c>
      <c r="T24">
        <f>COUNTIF(T2:T22,"&gt;0")</f>
        <v>19</v>
      </c>
      <c r="V24">
        <f>COUNTIF(V2:V22,"&gt;0")</f>
        <v>12</v>
      </c>
      <c r="X24">
        <f>COUNTIF(X2:X22,"&gt;0")</f>
        <v>13</v>
      </c>
      <c r="AA24">
        <f>COUNTIF(AA2:AA22,"&gt;0")</f>
        <v>10</v>
      </c>
    </row>
    <row r="25" spans="1:28" x14ac:dyDescent="0.25">
      <c r="B25" t="s">
        <v>257</v>
      </c>
      <c r="F25">
        <f>AVERAGE(F2:F22)</f>
        <v>-0.4417907121320172</v>
      </c>
      <c r="H25">
        <f>AVERAGE(H2:H22)</f>
        <v>-0.78479713616516178</v>
      </c>
      <c r="J25">
        <f>AVERAGE(J2:J22)</f>
        <v>-0.21710241941107539</v>
      </c>
      <c r="M25">
        <f>AVERAGE(M2:M22)</f>
        <v>2.531449025191753</v>
      </c>
      <c r="O25">
        <f>AVERAGE(O2:O22)</f>
        <v>2.8669192538172963</v>
      </c>
      <c r="Q25">
        <f>AVERAGE(Q2:Q22)</f>
        <v>1.6906614934135697</v>
      </c>
      <c r="T25">
        <f>AVERAGE(T2:T22)</f>
        <v>44.480810657596372</v>
      </c>
      <c r="V25">
        <f>AVERAGE(V2:V22)</f>
        <v>22.06391723356009</v>
      </c>
      <c r="X25">
        <f>AVERAGE(X2:X22)</f>
        <v>28.876899092970515</v>
      </c>
      <c r="AA25">
        <f>AVERAGE(AA2:AA22)</f>
        <v>2.0957847473789251</v>
      </c>
    </row>
    <row r="26" spans="1:28" x14ac:dyDescent="0.25">
      <c r="B26" t="s">
        <v>234</v>
      </c>
      <c r="F26">
        <f>_xlfn.T.TEST(D2:D22,E2:E22,2,3)</f>
        <v>0.11754735024191243</v>
      </c>
      <c r="H26">
        <f>_xlfn.T.TEST(D2:D22,G2:G22,2,3)</f>
        <v>2.6092379461502717E-2</v>
      </c>
      <c r="J26">
        <f>_xlfn.T.TEST(D2:D22,I2:I22,2,3)</f>
        <v>0.39736043964869039</v>
      </c>
      <c r="M26">
        <f>_xlfn.T.TEST(K2:K22,L2:L22,2,3)</f>
        <v>1.915488557944732E-2</v>
      </c>
      <c r="O26">
        <f>_xlfn.T.TEST(K2:K22,N2:N22,2,3)</f>
        <v>2.2146939575626915E-2</v>
      </c>
      <c r="Q26">
        <f>_xlfn.T.TEST(K2:K22,P2:P22,2,3)</f>
        <v>0.11325051716799886</v>
      </c>
      <c r="T26">
        <f>_xlfn.T.TEST(R2:R22,S2:S22,2,3)</f>
        <v>3.3138402340447848E-2</v>
      </c>
      <c r="V26">
        <f>_xlfn.T.TEST(R2:R22,U2:U22,2,3)</f>
        <v>0.27236825772885614</v>
      </c>
      <c r="X26">
        <f>_xlfn.T.TEST(R2:R22,W2:W22,2,3)</f>
        <v>0.15033042887627532</v>
      </c>
      <c r="AA26">
        <f>_xlfn.T.TEST(Y2:Y22,Z2:Z22,2,3)</f>
        <v>0.6331601160027065</v>
      </c>
    </row>
    <row r="27" spans="1:28" x14ac:dyDescent="0.25">
      <c r="A27" t="s">
        <v>171</v>
      </c>
      <c r="B27" t="s">
        <v>172</v>
      </c>
      <c r="C27">
        <v>1</v>
      </c>
      <c r="D27">
        <v>7.2575667451679324</v>
      </c>
      <c r="E27">
        <v>6.0244418533614494</v>
      </c>
      <c r="F27">
        <f t="shared" si="0"/>
        <v>-1.233124891806483</v>
      </c>
      <c r="G27">
        <v>4.0935951913503699</v>
      </c>
      <c r="H27">
        <f t="shared" si="1"/>
        <v>-3.1639715538175626</v>
      </c>
      <c r="I27">
        <v>6.4958853001116266</v>
      </c>
      <c r="J27">
        <f t="shared" si="2"/>
        <v>-0.76168144505630586</v>
      </c>
      <c r="K27">
        <v>15.098173019499995</v>
      </c>
      <c r="L27">
        <v>15.321338070922215</v>
      </c>
      <c r="M27">
        <f t="shared" si="3"/>
        <v>0.22316505142221921</v>
      </c>
      <c r="N27">
        <v>14.895889263733306</v>
      </c>
      <c r="O27">
        <f t="shared" si="4"/>
        <v>-0.20228375576668967</v>
      </c>
      <c r="P27">
        <v>11.792800470344433</v>
      </c>
      <c r="Q27">
        <f t="shared" si="5"/>
        <v>-3.3053725491555621</v>
      </c>
      <c r="R27">
        <v>324.13333333333333</v>
      </c>
      <c r="S27">
        <v>266.89999999999998</v>
      </c>
      <c r="T27">
        <f t="shared" si="6"/>
        <v>-57.233333333333348</v>
      </c>
      <c r="U27">
        <v>265.56666666666666</v>
      </c>
      <c r="V27">
        <f t="shared" si="7"/>
        <v>-58.566666666666663</v>
      </c>
      <c r="W27">
        <v>214.67777777777778</v>
      </c>
      <c r="X27">
        <f t="shared" si="8"/>
        <v>-109.45555555555555</v>
      </c>
      <c r="Y27">
        <v>30.922000000000001</v>
      </c>
      <c r="Z27">
        <v>70.150999999999996</v>
      </c>
      <c r="AA27">
        <f t="shared" ref="AA27:AA46" si="11">(Z27-Y27)/Y27*100</f>
        <v>126.86436841084017</v>
      </c>
      <c r="AB27" t="str">
        <f>IF(AA27&lt;AC$2,"Low","High")</f>
        <v>High</v>
      </c>
    </row>
    <row r="28" spans="1:28" x14ac:dyDescent="0.25">
      <c r="A28" t="s">
        <v>173</v>
      </c>
      <c r="B28" t="s">
        <v>172</v>
      </c>
      <c r="C28">
        <v>1</v>
      </c>
      <c r="D28">
        <v>3.801838380806152</v>
      </c>
      <c r="E28">
        <v>2.3483762613573727</v>
      </c>
      <c r="F28">
        <f t="shared" si="0"/>
        <v>-1.4534621194487793</v>
      </c>
      <c r="G28">
        <v>2.3751033966051129</v>
      </c>
      <c r="H28">
        <f t="shared" si="1"/>
        <v>-1.4267349842010391</v>
      </c>
      <c r="I28">
        <v>2.6103690186375785</v>
      </c>
      <c r="J28">
        <f t="shared" si="2"/>
        <v>-1.1914693621685735</v>
      </c>
      <c r="K28">
        <v>14.136311372044437</v>
      </c>
      <c r="L28">
        <v>10.642921332988857</v>
      </c>
      <c r="M28">
        <f t="shared" si="3"/>
        <v>-3.4933900390555799</v>
      </c>
      <c r="N28">
        <v>11.598827290055564</v>
      </c>
      <c r="O28">
        <f t="shared" si="4"/>
        <v>-2.5374840819888735</v>
      </c>
      <c r="P28">
        <v>12.578811492855543</v>
      </c>
      <c r="Q28">
        <f t="shared" si="5"/>
        <v>-1.5574998791888941</v>
      </c>
      <c r="R28">
        <v>289.54444444444442</v>
      </c>
      <c r="S28">
        <v>149.76666666666668</v>
      </c>
      <c r="T28">
        <f t="shared" si="6"/>
        <v>-139.77777777777774</v>
      </c>
      <c r="U28">
        <v>200.5888888888889</v>
      </c>
      <c r="V28">
        <f t="shared" si="7"/>
        <v>-88.95555555555552</v>
      </c>
      <c r="W28">
        <v>249.46666666666667</v>
      </c>
      <c r="X28">
        <f t="shared" si="8"/>
        <v>-40.077777777777754</v>
      </c>
      <c r="Y28">
        <v>26.295000000000002</v>
      </c>
      <c r="Z28">
        <v>52.475000000000001</v>
      </c>
      <c r="AA28">
        <f t="shared" si="11"/>
        <v>99.562654497052662</v>
      </c>
      <c r="AB28" t="str">
        <f t="shared" ref="AB28:AB46" si="12">IF(AA28&lt;AC$2,"Low","High")</f>
        <v>High</v>
      </c>
    </row>
    <row r="29" spans="1:28" x14ac:dyDescent="0.25">
      <c r="A29" t="s">
        <v>174</v>
      </c>
      <c r="B29" t="s">
        <v>172</v>
      </c>
      <c r="C29">
        <v>1</v>
      </c>
      <c r="D29">
        <v>1.7679130744877034</v>
      </c>
      <c r="E29">
        <v>1.1953572471825695</v>
      </c>
      <c r="F29">
        <f t="shared" si="0"/>
        <v>-0.57255582730513388</v>
      </c>
      <c r="G29">
        <v>1.3821840559342695</v>
      </c>
      <c r="H29">
        <f t="shared" si="1"/>
        <v>-0.38572901855343389</v>
      </c>
      <c r="I29">
        <v>1.1150042711588739</v>
      </c>
      <c r="J29">
        <f t="shared" si="2"/>
        <v>-0.6529088033288295</v>
      </c>
      <c r="K29">
        <v>10.713494508422222</v>
      </c>
      <c r="L29">
        <v>19.537558204155541</v>
      </c>
      <c r="M29">
        <f t="shared" si="3"/>
        <v>8.8240636957333187</v>
      </c>
      <c r="N29">
        <v>11.837754749422224</v>
      </c>
      <c r="O29">
        <f t="shared" si="4"/>
        <v>1.1242602410000018</v>
      </c>
      <c r="P29">
        <v>10.024228713699967</v>
      </c>
      <c r="Q29">
        <f t="shared" si="5"/>
        <v>-0.68926579472225491</v>
      </c>
      <c r="R29">
        <v>172.22222222222223</v>
      </c>
      <c r="S29">
        <v>135.8111111111111</v>
      </c>
      <c r="T29">
        <f t="shared" si="6"/>
        <v>-36.411111111111126</v>
      </c>
      <c r="U29">
        <v>174.64444444444445</v>
      </c>
      <c r="V29">
        <f t="shared" si="7"/>
        <v>2.4222222222222172</v>
      </c>
      <c r="W29">
        <v>141.5888888888889</v>
      </c>
      <c r="X29">
        <f t="shared" si="8"/>
        <v>-30.633333333333326</v>
      </c>
      <c r="Y29">
        <v>20.858000000000001</v>
      </c>
      <c r="Z29">
        <v>75.694999999999993</v>
      </c>
      <c r="AA29">
        <f t="shared" si="11"/>
        <v>262.90631891840059</v>
      </c>
      <c r="AB29" t="str">
        <f t="shared" si="12"/>
        <v>High</v>
      </c>
    </row>
    <row r="30" spans="1:28" x14ac:dyDescent="0.25">
      <c r="A30" t="s">
        <v>175</v>
      </c>
      <c r="B30" t="s">
        <v>172</v>
      </c>
      <c r="C30">
        <v>1</v>
      </c>
      <c r="D30">
        <v>7.0692735605583117</v>
      </c>
      <c r="E30">
        <v>7.0433776810514335</v>
      </c>
      <c r="F30">
        <f t="shared" si="0"/>
        <v>-2.5895879506878217E-2</v>
      </c>
      <c r="G30">
        <v>5.9780538157902878</v>
      </c>
      <c r="H30">
        <f t="shared" si="1"/>
        <v>-1.0912197447680239</v>
      </c>
      <c r="I30">
        <v>5.5261798886001143</v>
      </c>
      <c r="J30">
        <f t="shared" si="2"/>
        <v>-1.5430936719581974</v>
      </c>
      <c r="K30">
        <v>16.163508095511098</v>
      </c>
      <c r="L30">
        <v>13.923113091200017</v>
      </c>
      <c r="M30">
        <f t="shared" si="3"/>
        <v>-2.2403950043110807</v>
      </c>
      <c r="N30">
        <v>13.71599221189998</v>
      </c>
      <c r="O30">
        <f t="shared" si="4"/>
        <v>-2.4475158836111177</v>
      </c>
      <c r="P30">
        <v>11.662797204288879</v>
      </c>
      <c r="Q30">
        <f t="shared" si="5"/>
        <v>-4.5007108912222193</v>
      </c>
      <c r="R30">
        <v>333.74444444444447</v>
      </c>
      <c r="S30">
        <v>271.86666666666667</v>
      </c>
      <c r="T30">
        <f t="shared" si="6"/>
        <v>-61.877777777777794</v>
      </c>
      <c r="U30">
        <v>218.01111111111112</v>
      </c>
      <c r="V30">
        <f t="shared" si="7"/>
        <v>-115.73333333333335</v>
      </c>
      <c r="W30">
        <v>190.86666666666667</v>
      </c>
      <c r="X30">
        <f t="shared" si="8"/>
        <v>-142.87777777777779</v>
      </c>
      <c r="Y30">
        <v>28.873999999999999</v>
      </c>
      <c r="Z30">
        <v>61.911999999999999</v>
      </c>
      <c r="AA30">
        <f t="shared" si="11"/>
        <v>114.42127865900117</v>
      </c>
      <c r="AB30" t="str">
        <f t="shared" si="12"/>
        <v>High</v>
      </c>
    </row>
    <row r="31" spans="1:28" x14ac:dyDescent="0.25">
      <c r="A31" t="s">
        <v>176</v>
      </c>
      <c r="B31" t="s">
        <v>172</v>
      </c>
      <c r="C31">
        <v>1</v>
      </c>
      <c r="D31">
        <v>4.8640421765441975</v>
      </c>
      <c r="E31">
        <v>5.7614750941332851</v>
      </c>
      <c r="F31">
        <f t="shared" si="0"/>
        <v>0.89743291758908761</v>
      </c>
      <c r="G31">
        <v>5.5017985620259751</v>
      </c>
      <c r="H31">
        <f t="shared" si="1"/>
        <v>0.6377563854817776</v>
      </c>
      <c r="I31">
        <v>5.1080035664813064</v>
      </c>
      <c r="J31">
        <f t="shared" si="2"/>
        <v>0.24396138993710892</v>
      </c>
      <c r="K31">
        <v>11.44882092387777</v>
      </c>
      <c r="L31">
        <v>9.434255434322214</v>
      </c>
      <c r="M31">
        <f t="shared" si="3"/>
        <v>-2.0145654895555563</v>
      </c>
      <c r="N31">
        <v>13.399658298788834</v>
      </c>
      <c r="O31">
        <f t="shared" si="4"/>
        <v>1.9508373749110639</v>
      </c>
      <c r="P31">
        <v>9.107648742344459</v>
      </c>
      <c r="Q31">
        <f t="shared" si="5"/>
        <v>-2.3411721815333113</v>
      </c>
      <c r="R31">
        <v>200.11111111111111</v>
      </c>
      <c r="S31">
        <v>171.35555555555555</v>
      </c>
      <c r="T31">
        <f t="shared" si="6"/>
        <v>-28.75555555555556</v>
      </c>
      <c r="U31">
        <v>241.86666666666667</v>
      </c>
      <c r="V31">
        <f t="shared" si="7"/>
        <v>41.75555555555556</v>
      </c>
      <c r="W31">
        <v>168.33333333333334</v>
      </c>
      <c r="X31">
        <f t="shared" si="8"/>
        <v>-31.777777777777771</v>
      </c>
      <c r="Y31">
        <v>30.08</v>
      </c>
      <c r="Z31">
        <v>49.058</v>
      </c>
      <c r="AA31">
        <f t="shared" si="11"/>
        <v>63.091755319148945</v>
      </c>
      <c r="AB31" t="str">
        <f t="shared" si="12"/>
        <v>High</v>
      </c>
    </row>
    <row r="32" spans="1:28" x14ac:dyDescent="0.25">
      <c r="A32" t="s">
        <v>179</v>
      </c>
      <c r="B32" t="s">
        <v>172</v>
      </c>
      <c r="C32">
        <v>1</v>
      </c>
      <c r="D32">
        <v>7.1457588167528732</v>
      </c>
      <c r="E32">
        <v>5.940717666534062</v>
      </c>
      <c r="F32">
        <f t="shared" si="0"/>
        <v>-1.2050411502188112</v>
      </c>
      <c r="G32">
        <v>6.2927570816821108</v>
      </c>
      <c r="H32">
        <f t="shared" si="1"/>
        <v>-0.85300173507076238</v>
      </c>
      <c r="I32">
        <v>6.1743442504526316</v>
      </c>
      <c r="J32">
        <f t="shared" si="2"/>
        <v>-0.97141456630024159</v>
      </c>
      <c r="K32">
        <v>18.3626514712</v>
      </c>
      <c r="L32">
        <v>15.722448537322212</v>
      </c>
      <c r="M32">
        <f t="shared" si="3"/>
        <v>-2.6402029338777879</v>
      </c>
      <c r="N32">
        <v>9.7886914483888905</v>
      </c>
      <c r="O32">
        <f t="shared" si="4"/>
        <v>-8.573960022811109</v>
      </c>
      <c r="P32">
        <v>10.400648778655547</v>
      </c>
      <c r="Q32">
        <f t="shared" si="5"/>
        <v>-7.962002692544452</v>
      </c>
      <c r="R32">
        <v>329.2</v>
      </c>
      <c r="S32">
        <v>342.02222222222224</v>
      </c>
      <c r="T32">
        <f t="shared" si="6"/>
        <v>12.822222222222251</v>
      </c>
      <c r="U32">
        <v>171.87777777777777</v>
      </c>
      <c r="V32">
        <f t="shared" si="7"/>
        <v>-157.32222222222222</v>
      </c>
      <c r="W32">
        <v>187.1888888888889</v>
      </c>
      <c r="X32">
        <f t="shared" si="8"/>
        <v>-142.01111111111109</v>
      </c>
      <c r="Y32">
        <v>58.220999999999997</v>
      </c>
      <c r="Z32">
        <v>74.912999999999997</v>
      </c>
      <c r="AA32">
        <f t="shared" si="11"/>
        <v>28.670067501417019</v>
      </c>
      <c r="AB32" t="str">
        <f t="shared" si="12"/>
        <v>Low</v>
      </c>
    </row>
    <row r="33" spans="1:28" x14ac:dyDescent="0.25">
      <c r="A33" t="s">
        <v>183</v>
      </c>
      <c r="B33" t="s">
        <v>172</v>
      </c>
      <c r="C33">
        <v>1</v>
      </c>
      <c r="D33">
        <v>4.9493673763362498</v>
      </c>
      <c r="E33">
        <v>6.7819470680345253</v>
      </c>
      <c r="F33">
        <f t="shared" si="0"/>
        <v>1.8325796916982755</v>
      </c>
      <c r="G33">
        <v>6.5234804175405676</v>
      </c>
      <c r="H33">
        <f t="shared" si="1"/>
        <v>1.5741130412043178</v>
      </c>
      <c r="I33">
        <v>5.9570351943154174</v>
      </c>
      <c r="J33">
        <f t="shared" si="2"/>
        <v>1.0076678179791676</v>
      </c>
      <c r="K33">
        <v>11.208768484444452</v>
      </c>
      <c r="L33">
        <v>10.907631873371423</v>
      </c>
      <c r="M33">
        <f t="shared" si="3"/>
        <v>-0.30113661107302825</v>
      </c>
      <c r="N33">
        <v>12.987237606249979</v>
      </c>
      <c r="O33">
        <f t="shared" si="4"/>
        <v>1.7784691218055269</v>
      </c>
      <c r="P33">
        <v>10.616143341485719</v>
      </c>
      <c r="Q33">
        <f t="shared" si="5"/>
        <v>-0.59262514295873281</v>
      </c>
      <c r="R33">
        <v>192.66666666666666</v>
      </c>
      <c r="S33">
        <v>205.67142857142858</v>
      </c>
      <c r="T33">
        <f t="shared" si="6"/>
        <v>13.004761904761921</v>
      </c>
      <c r="U33">
        <v>203.45</v>
      </c>
      <c r="V33">
        <f t="shared" si="7"/>
        <v>10.783333333333331</v>
      </c>
      <c r="W33">
        <v>151.84285714285716</v>
      </c>
      <c r="X33">
        <f t="shared" si="8"/>
        <v>-40.823809523809501</v>
      </c>
      <c r="Y33">
        <v>40.207999999999998</v>
      </c>
      <c r="Z33">
        <v>72.350999999999999</v>
      </c>
      <c r="AA33">
        <f t="shared" si="11"/>
        <v>79.941802626343019</v>
      </c>
      <c r="AB33" t="str">
        <f t="shared" si="12"/>
        <v>High</v>
      </c>
    </row>
    <row r="34" spans="1:28" x14ac:dyDescent="0.25">
      <c r="A34" t="s">
        <v>184</v>
      </c>
      <c r="B34" t="s">
        <v>172</v>
      </c>
      <c r="C34">
        <v>1</v>
      </c>
      <c r="D34">
        <v>6.5472493706626524</v>
      </c>
      <c r="E34">
        <v>5.9982760780987663</v>
      </c>
      <c r="F34">
        <f t="shared" si="0"/>
        <v>-0.54897329256388616</v>
      </c>
      <c r="G34">
        <v>6.09503474090977</v>
      </c>
      <c r="H34">
        <f t="shared" si="1"/>
        <v>-0.4522146297528824</v>
      </c>
      <c r="I34">
        <v>6.1742124950990096</v>
      </c>
      <c r="J34">
        <f t="shared" si="2"/>
        <v>-0.37303687556364284</v>
      </c>
      <c r="K34">
        <v>10.753171500974926</v>
      </c>
      <c r="L34">
        <v>9.6250120832750152</v>
      </c>
      <c r="M34">
        <f t="shared" si="3"/>
        <v>-1.1281594176999103</v>
      </c>
      <c r="N34">
        <v>9.4700201990714348</v>
      </c>
      <c r="O34">
        <f t="shared" si="4"/>
        <v>-1.2831513019034908</v>
      </c>
      <c r="P34">
        <v>9.3225110235222424</v>
      </c>
      <c r="Q34">
        <f t="shared" si="5"/>
        <v>-1.4306604774526832</v>
      </c>
      <c r="R34">
        <v>217.6875</v>
      </c>
      <c r="S34">
        <v>175.11250000000001</v>
      </c>
      <c r="T34">
        <f t="shared" si="6"/>
        <v>-42.574999999999989</v>
      </c>
      <c r="U34">
        <v>163.77142857142857</v>
      </c>
      <c r="V34">
        <f t="shared" si="7"/>
        <v>-53.916071428571428</v>
      </c>
      <c r="W34">
        <v>172.46666666666667</v>
      </c>
      <c r="X34">
        <f t="shared" si="8"/>
        <v>-45.220833333333331</v>
      </c>
      <c r="Y34">
        <v>43.701999999999998</v>
      </c>
      <c r="Z34">
        <v>45.404000000000003</v>
      </c>
      <c r="AA34">
        <f t="shared" si="11"/>
        <v>3.8945586014370175</v>
      </c>
      <c r="AB34" t="str">
        <f t="shared" si="12"/>
        <v>Low</v>
      </c>
    </row>
    <row r="35" spans="1:28" x14ac:dyDescent="0.25">
      <c r="A35" t="s">
        <v>187</v>
      </c>
      <c r="B35" t="s">
        <v>172</v>
      </c>
      <c r="C35">
        <v>1</v>
      </c>
      <c r="D35">
        <v>4.9277352721589844</v>
      </c>
      <c r="E35">
        <v>6.6801893671717725</v>
      </c>
      <c r="F35">
        <f t="shared" si="0"/>
        <v>1.752454095012788</v>
      </c>
      <c r="G35">
        <v>6.5577989911707188</v>
      </c>
      <c r="H35">
        <f t="shared" si="1"/>
        <v>1.6300637190117344</v>
      </c>
      <c r="I35">
        <v>6.3259871870242659</v>
      </c>
      <c r="J35">
        <f t="shared" si="2"/>
        <v>1.3982519148652814</v>
      </c>
      <c r="K35">
        <v>12.326466877577756</v>
      </c>
      <c r="L35">
        <v>12.471961956962513</v>
      </c>
      <c r="M35">
        <f t="shared" si="3"/>
        <v>0.14549507938475692</v>
      </c>
      <c r="N35">
        <v>13.332894382324946</v>
      </c>
      <c r="O35">
        <f t="shared" si="4"/>
        <v>1.0064275047471902</v>
      </c>
      <c r="P35">
        <v>10.787188678133253</v>
      </c>
      <c r="Q35">
        <f t="shared" si="5"/>
        <v>-1.5392781994445031</v>
      </c>
      <c r="R35">
        <v>192.93333333333334</v>
      </c>
      <c r="S35">
        <v>209.53749999999999</v>
      </c>
      <c r="T35">
        <f t="shared" si="6"/>
        <v>16.604166666666657</v>
      </c>
      <c r="U35">
        <v>225.75</v>
      </c>
      <c r="V35">
        <f t="shared" si="7"/>
        <v>32.816666666666663</v>
      </c>
      <c r="W35">
        <v>188.94444444444446</v>
      </c>
      <c r="X35">
        <f t="shared" si="8"/>
        <v>-3.98888888888888</v>
      </c>
      <c r="Y35">
        <v>60.006</v>
      </c>
      <c r="Z35">
        <v>142.88499999999999</v>
      </c>
      <c r="AA35">
        <f t="shared" si="11"/>
        <v>138.11785488117854</v>
      </c>
      <c r="AB35" t="str">
        <f t="shared" si="12"/>
        <v>High</v>
      </c>
    </row>
    <row r="36" spans="1:28" x14ac:dyDescent="0.25">
      <c r="A36" t="s">
        <v>188</v>
      </c>
      <c r="B36" t="s">
        <v>172</v>
      </c>
      <c r="C36">
        <v>1</v>
      </c>
      <c r="D36">
        <v>1.6435380309315009</v>
      </c>
      <c r="E36">
        <v>3.8628402625566278</v>
      </c>
      <c r="F36">
        <f t="shared" si="0"/>
        <v>2.219302231625127</v>
      </c>
      <c r="G36">
        <v>3.8462972680582519</v>
      </c>
      <c r="H36">
        <f t="shared" si="1"/>
        <v>2.202759237126751</v>
      </c>
      <c r="I36">
        <v>5.7128596029987602</v>
      </c>
      <c r="J36">
        <f t="shared" si="2"/>
        <v>4.0693215720672598</v>
      </c>
      <c r="K36">
        <v>15.541329161233323</v>
      </c>
      <c r="L36">
        <v>10.322846283777773</v>
      </c>
      <c r="M36">
        <f t="shared" si="3"/>
        <v>-5.2184828774555498</v>
      </c>
      <c r="N36">
        <v>10.966033352044414</v>
      </c>
      <c r="O36">
        <f t="shared" si="4"/>
        <v>-4.5752958091889084</v>
      </c>
      <c r="P36">
        <v>10.432762825955557</v>
      </c>
      <c r="Q36">
        <f t="shared" si="5"/>
        <v>-5.1085663352777662</v>
      </c>
      <c r="R36">
        <v>133.5</v>
      </c>
      <c r="S36">
        <v>160.35555555555555</v>
      </c>
      <c r="T36">
        <f t="shared" si="6"/>
        <v>26.855555555555554</v>
      </c>
      <c r="U36">
        <v>160.73333333333332</v>
      </c>
      <c r="V36">
        <f t="shared" si="7"/>
        <v>27.23333333333332</v>
      </c>
      <c r="W36">
        <v>157.32222222222222</v>
      </c>
      <c r="X36">
        <f t="shared" si="8"/>
        <v>23.822222222222223</v>
      </c>
      <c r="Y36">
        <v>47.81</v>
      </c>
      <c r="Z36">
        <v>51.716999999999999</v>
      </c>
      <c r="AA36">
        <f t="shared" si="11"/>
        <v>8.1719305584605646</v>
      </c>
      <c r="AB36" t="str">
        <f t="shared" si="12"/>
        <v>Low</v>
      </c>
    </row>
    <row r="37" spans="1:28" x14ac:dyDescent="0.25">
      <c r="A37" t="s">
        <v>189</v>
      </c>
      <c r="B37" t="s">
        <v>172</v>
      </c>
      <c r="C37">
        <v>1</v>
      </c>
      <c r="D37">
        <v>6.8405081143800883</v>
      </c>
      <c r="E37">
        <v>6.5571795038889791</v>
      </c>
      <c r="F37">
        <f t="shared" si="0"/>
        <v>-0.28332861049110925</v>
      </c>
      <c r="G37">
        <v>6.9645183726026589</v>
      </c>
      <c r="H37">
        <f t="shared" si="1"/>
        <v>0.12401025822257061</v>
      </c>
      <c r="I37">
        <v>6.3104944820664919</v>
      </c>
      <c r="J37">
        <f t="shared" si="2"/>
        <v>-0.53001363231359644</v>
      </c>
      <c r="K37">
        <v>10.529648039155475</v>
      </c>
      <c r="L37">
        <v>12.752854268644439</v>
      </c>
      <c r="M37">
        <f t="shared" si="3"/>
        <v>2.2232062294889641</v>
      </c>
      <c r="N37">
        <v>20.475949101372098</v>
      </c>
      <c r="O37">
        <f t="shared" si="4"/>
        <v>9.946301062216623</v>
      </c>
      <c r="P37">
        <v>11.090205309055547</v>
      </c>
      <c r="Q37">
        <f t="shared" si="5"/>
        <v>0.56055726990007138</v>
      </c>
      <c r="R37">
        <v>230.8111111111111</v>
      </c>
      <c r="S37">
        <v>254.95555555555555</v>
      </c>
      <c r="T37">
        <f t="shared" si="6"/>
        <v>24.144444444444446</v>
      </c>
      <c r="U37">
        <v>287.86666666666667</v>
      </c>
      <c r="V37">
        <f t="shared" si="7"/>
        <v>57.055555555555571</v>
      </c>
      <c r="W37">
        <v>185.52222222222221</v>
      </c>
      <c r="X37">
        <f t="shared" si="8"/>
        <v>-45.288888888888891</v>
      </c>
      <c r="Y37">
        <v>44.722000000000001</v>
      </c>
      <c r="Z37">
        <v>84.570999999999998</v>
      </c>
      <c r="AA37">
        <f t="shared" si="11"/>
        <v>89.103796789052353</v>
      </c>
      <c r="AB37" t="str">
        <f t="shared" si="12"/>
        <v>High</v>
      </c>
    </row>
    <row r="38" spans="1:28" x14ac:dyDescent="0.25">
      <c r="A38" t="s">
        <v>190</v>
      </c>
      <c r="B38" t="s">
        <v>172</v>
      </c>
      <c r="C38">
        <v>1</v>
      </c>
      <c r="D38">
        <v>4.7970734048999919</v>
      </c>
      <c r="E38">
        <v>5.0043218981681639</v>
      </c>
      <c r="F38">
        <f t="shared" si="0"/>
        <v>0.20724849326817196</v>
      </c>
      <c r="G38">
        <v>6.0346291981313565</v>
      </c>
      <c r="H38">
        <f t="shared" si="1"/>
        <v>1.2375557932313646</v>
      </c>
      <c r="I38">
        <v>4.7298455402231099</v>
      </c>
      <c r="J38">
        <f t="shared" si="2"/>
        <v>-6.7227864676882021E-2</v>
      </c>
      <c r="K38">
        <v>12.372658390555557</v>
      </c>
      <c r="L38">
        <v>16.287713982099998</v>
      </c>
      <c r="M38">
        <f t="shared" si="3"/>
        <v>3.9150555915444407</v>
      </c>
      <c r="N38">
        <v>9.985814996649987</v>
      </c>
      <c r="O38">
        <f t="shared" si="4"/>
        <v>-2.3868433939055702</v>
      </c>
      <c r="P38">
        <v>11.482629723455542</v>
      </c>
      <c r="Q38">
        <f t="shared" si="5"/>
        <v>-0.89002866710001527</v>
      </c>
      <c r="R38">
        <v>220.36666666666667</v>
      </c>
      <c r="S38">
        <v>226.45555555555555</v>
      </c>
      <c r="T38">
        <f t="shared" si="6"/>
        <v>6.0888888888888744</v>
      </c>
      <c r="U38">
        <v>160.51249999999999</v>
      </c>
      <c r="V38">
        <f t="shared" si="7"/>
        <v>-59.854166666666686</v>
      </c>
      <c r="W38">
        <v>193.42222222222222</v>
      </c>
      <c r="X38">
        <f t="shared" si="8"/>
        <v>-26.944444444444457</v>
      </c>
      <c r="Y38">
        <v>41.357999999999997</v>
      </c>
      <c r="Z38">
        <v>64.77</v>
      </c>
      <c r="AA38">
        <f t="shared" si="11"/>
        <v>56.60815319889744</v>
      </c>
      <c r="AB38" t="str">
        <f t="shared" si="12"/>
        <v>High</v>
      </c>
    </row>
    <row r="39" spans="1:28" x14ac:dyDescent="0.25">
      <c r="A39" t="s">
        <v>191</v>
      </c>
      <c r="B39" t="s">
        <v>172</v>
      </c>
      <c r="C39">
        <v>1</v>
      </c>
      <c r="D39">
        <v>5.5365599748758241</v>
      </c>
      <c r="E39">
        <v>6.3104063594890754</v>
      </c>
      <c r="F39">
        <f t="shared" si="0"/>
        <v>0.77384638461325128</v>
      </c>
      <c r="G39">
        <v>5.9560857528732676</v>
      </c>
      <c r="H39">
        <f t="shared" si="1"/>
        <v>0.41952577799744351</v>
      </c>
      <c r="I39">
        <v>5.9242717295180647</v>
      </c>
      <c r="J39">
        <f t="shared" si="2"/>
        <v>0.38771175464224061</v>
      </c>
      <c r="K39">
        <v>7.6621709046222222</v>
      </c>
      <c r="L39">
        <v>8.9185728466666845</v>
      </c>
      <c r="M39">
        <f t="shared" si="3"/>
        <v>1.2564019420444623</v>
      </c>
      <c r="N39">
        <v>7.6656198564333344</v>
      </c>
      <c r="O39">
        <f t="shared" si="4"/>
        <v>3.4489518111122663E-3</v>
      </c>
      <c r="P39">
        <v>9.2242340152888982</v>
      </c>
      <c r="Q39">
        <f t="shared" si="5"/>
        <v>1.562063110666676</v>
      </c>
      <c r="R39">
        <v>151.94444444444446</v>
      </c>
      <c r="S39">
        <v>170.53333333333333</v>
      </c>
      <c r="T39">
        <f t="shared" si="6"/>
        <v>18.588888888888874</v>
      </c>
      <c r="U39">
        <v>146.22222222222223</v>
      </c>
      <c r="V39">
        <f t="shared" si="7"/>
        <v>-5.7222222222222285</v>
      </c>
      <c r="W39">
        <v>148.69999999999999</v>
      </c>
      <c r="X39">
        <f t="shared" si="8"/>
        <v>-3.2444444444444684</v>
      </c>
      <c r="Y39">
        <v>23.574000000000002</v>
      </c>
      <c r="Z39">
        <v>73.445999999999998</v>
      </c>
      <c r="AA39">
        <f t="shared" si="11"/>
        <v>211.55510307966404</v>
      </c>
      <c r="AB39" t="str">
        <f t="shared" si="12"/>
        <v>High</v>
      </c>
    </row>
    <row r="40" spans="1:28" x14ac:dyDescent="0.25">
      <c r="A40" t="s">
        <v>192</v>
      </c>
      <c r="B40" t="s">
        <v>172</v>
      </c>
      <c r="C40">
        <v>1</v>
      </c>
      <c r="D40">
        <v>6.0551655646514453</v>
      </c>
      <c r="E40">
        <v>6.1648496491083469</v>
      </c>
      <c r="F40">
        <f t="shared" si="0"/>
        <v>0.10968408445690159</v>
      </c>
      <c r="G40">
        <v>7.0827189553687573</v>
      </c>
      <c r="H40">
        <f t="shared" si="1"/>
        <v>1.027553390717312</v>
      </c>
      <c r="I40">
        <v>3.7025283852515587</v>
      </c>
      <c r="J40">
        <f t="shared" si="2"/>
        <v>-2.3526371793998866</v>
      </c>
      <c r="K40">
        <v>8.4810821535111067</v>
      </c>
      <c r="L40">
        <v>7.8415962593222188</v>
      </c>
      <c r="M40">
        <f t="shared" si="3"/>
        <v>-0.6394858941888879</v>
      </c>
      <c r="N40">
        <v>14.973049644385634</v>
      </c>
      <c r="O40">
        <f t="shared" si="4"/>
        <v>6.4919674908745275</v>
      </c>
      <c r="P40">
        <v>17.841209865366686</v>
      </c>
      <c r="Q40">
        <f t="shared" si="5"/>
        <v>9.3601277118555792</v>
      </c>
      <c r="R40">
        <v>157.34444444444443</v>
      </c>
      <c r="S40">
        <v>164.05555555555554</v>
      </c>
      <c r="T40">
        <f t="shared" si="6"/>
        <v>6.7111111111111086</v>
      </c>
      <c r="U40">
        <v>264.89999999999998</v>
      </c>
      <c r="V40">
        <f t="shared" si="7"/>
        <v>107.55555555555554</v>
      </c>
      <c r="W40">
        <v>208.62222222222223</v>
      </c>
      <c r="X40">
        <f t="shared" si="8"/>
        <v>51.2777777777778</v>
      </c>
      <c r="Y40">
        <v>34.9</v>
      </c>
      <c r="Z40">
        <v>52.619</v>
      </c>
      <c r="AA40">
        <f t="shared" si="11"/>
        <v>50.770773638968492</v>
      </c>
      <c r="AB40" t="str">
        <f t="shared" si="12"/>
        <v>High</v>
      </c>
    </row>
    <row r="41" spans="1:28" x14ac:dyDescent="0.25">
      <c r="A41" t="s">
        <v>193</v>
      </c>
      <c r="B41" t="s">
        <v>172</v>
      </c>
      <c r="C41">
        <v>1</v>
      </c>
      <c r="D41">
        <v>4.1393492004159134</v>
      </c>
      <c r="E41">
        <v>6.0205493581085046</v>
      </c>
      <c r="F41">
        <f t="shared" si="0"/>
        <v>1.8812001576925912</v>
      </c>
      <c r="G41">
        <v>6.0532783438116633</v>
      </c>
      <c r="H41">
        <f t="shared" si="1"/>
        <v>1.9139291433957499</v>
      </c>
      <c r="I41">
        <v>3.2965234558457053</v>
      </c>
      <c r="J41">
        <f t="shared" si="2"/>
        <v>-0.84282574457020809</v>
      </c>
      <c r="K41">
        <v>10.117192630333328</v>
      </c>
      <c r="L41">
        <v>8.7201157291333349</v>
      </c>
      <c r="M41">
        <f t="shared" si="3"/>
        <v>-1.3970769011999931</v>
      </c>
      <c r="N41">
        <v>9.5019431993571377</v>
      </c>
      <c r="O41">
        <f t="shared" si="4"/>
        <v>-0.61524943097619023</v>
      </c>
      <c r="P41">
        <v>13.374529133799976</v>
      </c>
      <c r="Q41">
        <f t="shared" si="5"/>
        <v>3.2573365034666484</v>
      </c>
      <c r="R41">
        <v>153.45555555555555</v>
      </c>
      <c r="S41">
        <v>137</v>
      </c>
      <c r="T41">
        <f t="shared" si="6"/>
        <v>-16.455555555555549</v>
      </c>
      <c r="U41">
        <v>150.04285714285714</v>
      </c>
      <c r="V41">
        <f t="shared" si="7"/>
        <v>-3.4126984126984041</v>
      </c>
      <c r="W41">
        <v>254.05555555555554</v>
      </c>
      <c r="X41">
        <f t="shared" si="8"/>
        <v>100.6</v>
      </c>
      <c r="Y41">
        <v>15.926</v>
      </c>
      <c r="Z41">
        <v>46.747999999999998</v>
      </c>
      <c r="AA41">
        <f t="shared" si="11"/>
        <v>193.5325882205199</v>
      </c>
      <c r="AB41" t="str">
        <f t="shared" si="12"/>
        <v>High</v>
      </c>
    </row>
    <row r="42" spans="1:28" x14ac:dyDescent="0.25">
      <c r="A42" t="s">
        <v>196</v>
      </c>
      <c r="B42" t="s">
        <v>172</v>
      </c>
      <c r="C42">
        <v>1</v>
      </c>
      <c r="D42">
        <v>6.3501999855574303</v>
      </c>
      <c r="E42">
        <v>5.0200563151207129</v>
      </c>
      <c r="F42">
        <f t="shared" si="0"/>
        <v>-1.3301436704367173</v>
      </c>
      <c r="G42">
        <v>5.3170811045906685</v>
      </c>
      <c r="H42">
        <f t="shared" si="1"/>
        <v>-1.0331188809667617</v>
      </c>
      <c r="I42">
        <v>6.7571891596173375</v>
      </c>
      <c r="J42">
        <f t="shared" si="2"/>
        <v>0.4069891740599072</v>
      </c>
      <c r="K42">
        <v>12.023195545344416</v>
      </c>
      <c r="L42">
        <v>13.261494295388875</v>
      </c>
      <c r="M42">
        <f t="shared" si="3"/>
        <v>1.2382987500444589</v>
      </c>
      <c r="N42">
        <v>8.7181679809444415</v>
      </c>
      <c r="O42">
        <f t="shared" si="4"/>
        <v>-3.3050275643999747</v>
      </c>
      <c r="P42">
        <v>11.837326515422216</v>
      </c>
      <c r="Q42">
        <f t="shared" si="5"/>
        <v>-0.18586902992220011</v>
      </c>
      <c r="R42">
        <v>231.74444444444444</v>
      </c>
      <c r="S42">
        <v>232.71111111111111</v>
      </c>
      <c r="T42">
        <f t="shared" si="6"/>
        <v>0.96666666666666856</v>
      </c>
      <c r="U42">
        <v>159.5</v>
      </c>
      <c r="V42">
        <f t="shared" si="7"/>
        <v>-72.24444444444444</v>
      </c>
      <c r="W42">
        <v>256.10000000000002</v>
      </c>
      <c r="X42">
        <f t="shared" si="8"/>
        <v>24.355555555555583</v>
      </c>
      <c r="Y42">
        <v>52.463000000000001</v>
      </c>
      <c r="Z42">
        <v>85.228999999999999</v>
      </c>
      <c r="AA42">
        <f t="shared" si="11"/>
        <v>62.455444789661286</v>
      </c>
      <c r="AB42" t="str">
        <f t="shared" si="12"/>
        <v>High</v>
      </c>
    </row>
    <row r="43" spans="1:28" x14ac:dyDescent="0.25">
      <c r="A43" t="s">
        <v>198</v>
      </c>
      <c r="B43" t="s">
        <v>172</v>
      </c>
      <c r="C43">
        <v>1</v>
      </c>
      <c r="D43">
        <v>6.3781113692451195</v>
      </c>
      <c r="E43">
        <v>5.3553197654825153</v>
      </c>
      <c r="F43">
        <f t="shared" si="0"/>
        <v>-1.0227916037626041</v>
      </c>
      <c r="G43">
        <v>4.5890334170191966</v>
      </c>
      <c r="H43">
        <f t="shared" si="1"/>
        <v>-1.7890779522259228</v>
      </c>
      <c r="I43">
        <v>3.7195870878009214</v>
      </c>
      <c r="J43">
        <f t="shared" si="2"/>
        <v>-2.6585242814441981</v>
      </c>
      <c r="K43">
        <v>12.619229121177767</v>
      </c>
      <c r="L43">
        <v>14.971682732216651</v>
      </c>
      <c r="M43">
        <f t="shared" si="3"/>
        <v>2.3524536110388841</v>
      </c>
      <c r="N43">
        <v>14.405286655299978</v>
      </c>
      <c r="O43">
        <f t="shared" si="4"/>
        <v>1.7860575341222109</v>
      </c>
      <c r="P43">
        <v>15.518959557011081</v>
      </c>
      <c r="Q43">
        <f t="shared" si="5"/>
        <v>2.8997304358333142</v>
      </c>
      <c r="R43">
        <v>219.74444444444444</v>
      </c>
      <c r="S43">
        <v>230.42222222222222</v>
      </c>
      <c r="T43">
        <f t="shared" si="6"/>
        <v>10.677777777777777</v>
      </c>
      <c r="U43">
        <v>275.05555555555554</v>
      </c>
      <c r="V43">
        <f t="shared" si="7"/>
        <v>55.311111111111103</v>
      </c>
      <c r="W43">
        <v>318.86666666666667</v>
      </c>
      <c r="X43">
        <f t="shared" si="8"/>
        <v>99.122222222222234</v>
      </c>
      <c r="Y43">
        <v>51.256</v>
      </c>
      <c r="Z43">
        <v>63.585999999999999</v>
      </c>
      <c r="AA43">
        <f t="shared" si="11"/>
        <v>24.055720305915401</v>
      </c>
      <c r="AB43" t="str">
        <f t="shared" si="12"/>
        <v>Low</v>
      </c>
    </row>
    <row r="44" spans="1:28" x14ac:dyDescent="0.25">
      <c r="A44" t="s">
        <v>199</v>
      </c>
      <c r="B44" t="s">
        <v>172</v>
      </c>
      <c r="C44">
        <v>1</v>
      </c>
      <c r="D44">
        <v>3.7680441702383201</v>
      </c>
      <c r="E44">
        <v>3.0153803665547048</v>
      </c>
      <c r="F44">
        <f t="shared" si="0"/>
        <v>-0.7526638036836153</v>
      </c>
      <c r="G44">
        <v>2.7571492815881595</v>
      </c>
      <c r="H44">
        <f t="shared" si="1"/>
        <v>-1.0108948886501605</v>
      </c>
      <c r="I44">
        <v>3.7368610563968807</v>
      </c>
      <c r="J44">
        <f t="shared" si="2"/>
        <v>-3.1183113841439347E-2</v>
      </c>
      <c r="K44">
        <v>13.956065274177758</v>
      </c>
      <c r="L44">
        <v>12.695354858844432</v>
      </c>
      <c r="M44">
        <f t="shared" si="3"/>
        <v>-1.2607104153333264</v>
      </c>
      <c r="N44">
        <v>15.38310658103331</v>
      </c>
      <c r="O44">
        <f t="shared" si="4"/>
        <v>1.4270413068555516</v>
      </c>
      <c r="P44">
        <v>17.074145336799976</v>
      </c>
      <c r="Q44">
        <f t="shared" si="5"/>
        <v>3.1180800626222176</v>
      </c>
      <c r="R44">
        <v>280.61111111111109</v>
      </c>
      <c r="S44">
        <v>198.75555555555556</v>
      </c>
      <c r="T44">
        <f t="shared" si="6"/>
        <v>-81.855555555555526</v>
      </c>
      <c r="U44">
        <v>274.92222222222222</v>
      </c>
      <c r="V44">
        <f t="shared" si="7"/>
        <v>-5.6888888888888687</v>
      </c>
      <c r="W44">
        <v>302.23333333333335</v>
      </c>
      <c r="X44">
        <f t="shared" si="8"/>
        <v>21.622222222222263</v>
      </c>
      <c r="Y44">
        <v>76.894999999999996</v>
      </c>
      <c r="Z44">
        <v>152.774</v>
      </c>
      <c r="AA44">
        <f t="shared" si="11"/>
        <v>98.678717731972171</v>
      </c>
      <c r="AB44" t="str">
        <f t="shared" si="12"/>
        <v>High</v>
      </c>
    </row>
    <row r="45" spans="1:28" x14ac:dyDescent="0.25">
      <c r="A45" t="s">
        <v>206</v>
      </c>
      <c r="B45" t="s">
        <v>172</v>
      </c>
      <c r="C45">
        <v>1</v>
      </c>
      <c r="D45">
        <v>6.8776439334849764</v>
      </c>
      <c r="E45">
        <v>6.9073584700897168</v>
      </c>
      <c r="F45">
        <f t="shared" si="0"/>
        <v>2.9714536604740438E-2</v>
      </c>
      <c r="G45">
        <v>5.7564097036284823</v>
      </c>
      <c r="H45">
        <f t="shared" si="1"/>
        <v>-1.1212342298564941</v>
      </c>
      <c r="I45">
        <v>6.5083829045516568</v>
      </c>
      <c r="J45">
        <f t="shared" si="2"/>
        <v>-0.36926102893331958</v>
      </c>
      <c r="K45">
        <v>14.546076148814238</v>
      </c>
      <c r="L45">
        <v>11.137668966774925</v>
      </c>
      <c r="M45">
        <f t="shared" si="3"/>
        <v>-3.4084071820393138</v>
      </c>
      <c r="N45">
        <v>7.542888719624985</v>
      </c>
      <c r="O45">
        <f t="shared" si="4"/>
        <v>-7.0031874291892535</v>
      </c>
      <c r="P45">
        <v>10.798979695542862</v>
      </c>
      <c r="Q45">
        <f t="shared" si="5"/>
        <v>-3.7470964532713769</v>
      </c>
      <c r="R45">
        <v>253.18571428571428</v>
      </c>
      <c r="S45">
        <v>233.55</v>
      </c>
      <c r="T45">
        <f t="shared" si="6"/>
        <v>-19.635714285714272</v>
      </c>
      <c r="U45">
        <v>130.35</v>
      </c>
      <c r="V45">
        <f t="shared" si="7"/>
        <v>-122.83571428571429</v>
      </c>
      <c r="W45">
        <v>189.95714285714286</v>
      </c>
      <c r="X45">
        <f t="shared" si="8"/>
        <v>-63.228571428571428</v>
      </c>
      <c r="Y45">
        <v>21.521999999999998</v>
      </c>
      <c r="Z45">
        <v>53.878999999999998</v>
      </c>
      <c r="AA45">
        <f t="shared" si="11"/>
        <v>150.34383421615092</v>
      </c>
      <c r="AB45" t="str">
        <f t="shared" si="12"/>
        <v>High</v>
      </c>
    </row>
    <row r="46" spans="1:28" x14ac:dyDescent="0.25">
      <c r="A46" t="s">
        <v>213</v>
      </c>
      <c r="B46" t="s">
        <v>172</v>
      </c>
      <c r="C46">
        <v>1</v>
      </c>
      <c r="D46">
        <v>5.9920240418478166</v>
      </c>
      <c r="E46">
        <v>6.1339737686607236</v>
      </c>
      <c r="F46">
        <f t="shared" si="0"/>
        <v>0.14194972681290707</v>
      </c>
      <c r="G46">
        <v>6.3620211746794642</v>
      </c>
      <c r="H46">
        <f t="shared" si="1"/>
        <v>0.36999713283164759</v>
      </c>
      <c r="I46">
        <v>5.8531825079970758</v>
      </c>
      <c r="J46">
        <f t="shared" si="2"/>
        <v>-0.13884153385074072</v>
      </c>
      <c r="K46">
        <v>11.379794501644442</v>
      </c>
      <c r="L46">
        <v>10.866592252599917</v>
      </c>
      <c r="M46">
        <f t="shared" si="3"/>
        <v>-0.51320224904452516</v>
      </c>
      <c r="N46">
        <v>12.03310578334443</v>
      </c>
      <c r="O46">
        <f t="shared" si="4"/>
        <v>0.6533112816999882</v>
      </c>
      <c r="P46">
        <v>12.439995392366605</v>
      </c>
      <c r="Q46">
        <f t="shared" si="5"/>
        <v>1.0602008907221627</v>
      </c>
      <c r="R46">
        <v>218.03333333333333</v>
      </c>
      <c r="S46">
        <v>206.55555555555554</v>
      </c>
      <c r="T46">
        <f t="shared" si="6"/>
        <v>-11.477777777777789</v>
      </c>
      <c r="U46">
        <v>223.8</v>
      </c>
      <c r="V46">
        <f t="shared" si="7"/>
        <v>5.7666666666666799</v>
      </c>
      <c r="W46">
        <v>217.53333333333333</v>
      </c>
      <c r="X46">
        <f t="shared" si="8"/>
        <v>-0.5</v>
      </c>
      <c r="Y46">
        <v>49.183</v>
      </c>
      <c r="Z46">
        <v>77.879000000000005</v>
      </c>
      <c r="AA46">
        <f t="shared" si="11"/>
        <v>58.345363235264223</v>
      </c>
      <c r="AB46" t="str">
        <f t="shared" si="12"/>
        <v>High</v>
      </c>
    </row>
    <row r="47" spans="1:28" x14ac:dyDescent="0.25">
      <c r="B47" t="s">
        <v>255</v>
      </c>
      <c r="F47">
        <f>COUNTIF(F27:F46,"&lt;0")</f>
        <v>10</v>
      </c>
      <c r="H47">
        <f>COUNTIF(H27:H46,"&lt;0")</f>
        <v>10</v>
      </c>
      <c r="J47">
        <f>COUNTIF(J27:J46,"&lt;0")</f>
        <v>14</v>
      </c>
      <c r="M47">
        <f>COUNTIF(M27:M46,"&lt;0")</f>
        <v>12</v>
      </c>
      <c r="O47">
        <f>COUNTIF(O27:O46,"&lt;0")</f>
        <v>10</v>
      </c>
      <c r="Q47">
        <f>COUNTIF(Q27:Q46,"&lt;0")</f>
        <v>13</v>
      </c>
      <c r="T47">
        <f>COUNTIF(T27:T46,"&lt;0")</f>
        <v>10</v>
      </c>
      <c r="V47">
        <f>COUNTIF(V27:V46,"&lt;0")</f>
        <v>11</v>
      </c>
      <c r="X47">
        <f>COUNTIF(X27:X46,"&lt;0")</f>
        <v>14</v>
      </c>
      <c r="AA47">
        <f>COUNTIF(AA27:AA46,"&lt;0")</f>
        <v>0</v>
      </c>
    </row>
    <row r="48" spans="1:28" x14ac:dyDescent="0.25">
      <c r="B48" t="s">
        <v>256</v>
      </c>
      <c r="F48">
        <f>COUNTIF(F27:F46,"&gt;0")</f>
        <v>10</v>
      </c>
      <c r="H48">
        <f>COUNTIF(H27:H46,"&gt;0")</f>
        <v>10</v>
      </c>
      <c r="J48">
        <f>COUNTIF(J27:J46,"&gt;0")</f>
        <v>6</v>
      </c>
      <c r="M48">
        <f>COUNTIF(M27:M46,"&gt;0")</f>
        <v>8</v>
      </c>
      <c r="O48">
        <f>COUNTIF(O27:O46,"&gt;0")</f>
        <v>10</v>
      </c>
      <c r="Q48">
        <f>COUNTIF(Q27:Q46,"&gt;0")</f>
        <v>7</v>
      </c>
      <c r="T48">
        <f>COUNTIF(T27:T46,"&gt;0")</f>
        <v>10</v>
      </c>
      <c r="V48">
        <f>COUNTIF(V27:V46,"&gt;0")</f>
        <v>9</v>
      </c>
      <c r="X48">
        <f>COUNTIF(X27:X46,"&gt;0")</f>
        <v>6</v>
      </c>
      <c r="AA48">
        <f>COUNTIF(AA27:AA46,"&gt;0")</f>
        <v>20</v>
      </c>
    </row>
    <row r="49" spans="2:27" x14ac:dyDescent="0.25">
      <c r="B49" t="s">
        <v>257</v>
      </c>
      <c r="F49">
        <f>AVERAGE(F27:F46)</f>
        <v>7.0871573507491209E-2</v>
      </c>
      <c r="H49">
        <f>AVERAGE(H27:H46)</f>
        <v>-5.9496686932118695E-2</v>
      </c>
      <c r="J49">
        <f>AVERAGE(J27:J46)</f>
        <v>-0.24851077399275479</v>
      </c>
      <c r="M49">
        <f>AVERAGE(M27:M46)</f>
        <v>-0.20385375320665172</v>
      </c>
      <c r="O49">
        <f>AVERAGE(O27:O46)</f>
        <v>-0.3380938401848691</v>
      </c>
      <c r="Q49">
        <f>AVERAGE(Q27:Q46)</f>
        <v>-0.60160261543636495</v>
      </c>
      <c r="T49">
        <f>AVERAGE(T27:T46)</f>
        <v>-17.979533730158728</v>
      </c>
      <c r="V49">
        <f>AVERAGE(V27:V46)</f>
        <v>-20.177599206349207</v>
      </c>
      <c r="X49">
        <f>AVERAGE(X27:X46)</f>
        <v>-20.263660714285699</v>
      </c>
      <c r="AA49">
        <f>AVERAGE(AA27:AA46)</f>
        <v>96.054604258967302</v>
      </c>
    </row>
    <row r="50" spans="2:27" x14ac:dyDescent="0.25">
      <c r="B50" t="s">
        <v>234</v>
      </c>
      <c r="F50">
        <f>_xlfn.T.TEST(D27:D46,E27:E46,2,3)</f>
        <v>0.89156457320773419</v>
      </c>
      <c r="H50">
        <f>_xlfn.T.TEST(D27:D46,G27:G46,2,3)</f>
        <v>0.90876598218814331</v>
      </c>
      <c r="J50">
        <f>_xlfn.T.TEST(D27:D46,I27:I46,2,3)</f>
        <v>0.62793293919157356</v>
      </c>
      <c r="M50">
        <f>_xlfn.T.TEST(K27:K46,L27:L46,2,3)</f>
        <v>0.8209896746614066</v>
      </c>
      <c r="O50">
        <f>_xlfn.T.TEST(K27:K46,N27:N46,2,3)</f>
        <v>0.71392792312906117</v>
      </c>
      <c r="Q50">
        <f>_xlfn.T.TEST(K27:K46,P27:P46,2,3)</f>
        <v>0.45838657996893695</v>
      </c>
      <c r="T50">
        <f>_xlfn.T.TEST(R27:R46,S27:S46,2,3)</f>
        <v>0.32067149540646006</v>
      </c>
      <c r="V50">
        <f>_xlfn.T.TEST(R27:R46,U27:U46,2,3)</f>
        <v>0.25901156203166098</v>
      </c>
      <c r="X50">
        <f>_xlfn.T.TEST(R27:R46,W27:W46,2,3)</f>
        <v>0.2527922811769252</v>
      </c>
      <c r="AA50">
        <f>_xlfn.T.TEST(Y27:Y46,Z27:Z46,2,3)</f>
        <v>1.0330145516702165E-4</v>
      </c>
    </row>
  </sheetData>
  <sortState xmlns:xlrd2="http://schemas.microsoft.com/office/spreadsheetml/2017/richdata2" ref="A2:AB110">
    <sortCondition ref="B1:B110"/>
  </sortState>
  <conditionalFormatting sqref="F26 H26 J26 M26 O26 Q26 T26 V26 X26">
    <cfRule type="cellIs" dxfId="1" priority="21" operator="lessThan">
      <formula>0.05</formula>
    </cfRule>
    <cfRule type="cellIs" dxfId="0" priority="22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"/>
  <sheetViews>
    <sheetView topLeftCell="B1" workbookViewId="0">
      <selection activeCell="O172" sqref="O172"/>
    </sheetView>
  </sheetViews>
  <sheetFormatPr defaultColWidth="8.85546875" defaultRowHeight="15" x14ac:dyDescent="0.25"/>
  <cols>
    <col min="1" max="1" width="12" bestFit="1" customWidth="1"/>
    <col min="2" max="2" width="9.85546875" bestFit="1" customWidth="1"/>
    <col min="3" max="3" width="10.28515625" bestFit="1" customWidth="1"/>
    <col min="9" max="9" width="9.140625"/>
    <col min="10" max="10" width="18" bestFit="1" customWidth="1"/>
    <col min="11" max="11" width="20.42578125" bestFit="1" customWidth="1"/>
    <col min="12" max="24" width="9.140625"/>
  </cols>
  <sheetData>
    <row r="1" spans="1:18" x14ac:dyDescent="0.25">
      <c r="A1" t="s">
        <v>0</v>
      </c>
      <c r="B1" t="s">
        <v>169</v>
      </c>
      <c r="C1" t="s">
        <v>170</v>
      </c>
      <c r="D1" t="s">
        <v>215</v>
      </c>
      <c r="E1" t="s">
        <v>216</v>
      </c>
      <c r="F1" t="s">
        <v>217</v>
      </c>
      <c r="G1" t="s">
        <v>218</v>
      </c>
      <c r="H1" t="s">
        <v>222</v>
      </c>
      <c r="I1" t="s">
        <v>228</v>
      </c>
      <c r="J1" t="s">
        <v>300</v>
      </c>
      <c r="K1" t="s">
        <v>229</v>
      </c>
    </row>
    <row r="2" spans="1:18" x14ac:dyDescent="0.25">
      <c r="A2" t="s">
        <v>109</v>
      </c>
      <c r="B2" t="s">
        <v>200</v>
      </c>
      <c r="C2" t="s">
        <v>178</v>
      </c>
      <c r="D2">
        <v>1</v>
      </c>
      <c r="E2">
        <v>6.093407578497926</v>
      </c>
      <c r="F2">
        <v>8.8847272263999937</v>
      </c>
      <c r="G2">
        <v>162.82222222222222</v>
      </c>
      <c r="H2" t="s">
        <v>221</v>
      </c>
      <c r="I2">
        <v>29.608000000000001</v>
      </c>
      <c r="J2" t="str">
        <f t="shared" ref="J2:J33" si="0">IF(I2&lt;30,"Low",IF(I2&lt;50,"Standard","High"))</f>
        <v>Low</v>
      </c>
      <c r="K2" t="str">
        <f>IF(I2&lt;20,"Defficient (&lt;20 ng/mL)",IF(I2&lt;30,"Insufficient (20-30 ng/mL)","Sufficient (&gt;30 ng/mL)"))</f>
        <v>Insufficient (20-30 ng/mL)</v>
      </c>
    </row>
    <row r="3" spans="1:18" x14ac:dyDescent="0.25">
      <c r="A3" t="s">
        <v>117</v>
      </c>
      <c r="B3" t="s">
        <v>202</v>
      </c>
      <c r="C3" t="s">
        <v>178</v>
      </c>
      <c r="D3">
        <v>1</v>
      </c>
      <c r="E3">
        <v>5.050086682212469</v>
      </c>
      <c r="F3">
        <v>7.4802520978624925</v>
      </c>
      <c r="G3">
        <v>133.19999999999999</v>
      </c>
      <c r="H3" t="s">
        <v>221</v>
      </c>
      <c r="I3">
        <v>40.311</v>
      </c>
      <c r="J3" t="str">
        <f t="shared" si="0"/>
        <v>Standard</v>
      </c>
      <c r="K3" t="str">
        <f t="shared" ref="K3:K66" si="1">IF(I3&lt;20,"Defficient (&lt;20 ng/mL)",IF(I3&lt;30,"Insufficient (20-30 ng/mL)","Sufficient (&gt;30 ng/mL)"))</f>
        <v>Sufficient (&gt;30 ng/mL)</v>
      </c>
    </row>
    <row r="4" spans="1:18" x14ac:dyDescent="0.25">
      <c r="A4" t="s">
        <v>129</v>
      </c>
      <c r="B4" t="s">
        <v>205</v>
      </c>
      <c r="C4" t="s">
        <v>178</v>
      </c>
      <c r="D4">
        <v>1</v>
      </c>
      <c r="E4">
        <v>6.1423420193067715</v>
      </c>
      <c r="F4">
        <v>7.8732400759000072</v>
      </c>
      <c r="G4">
        <v>159.5</v>
      </c>
      <c r="H4" t="s">
        <v>221</v>
      </c>
      <c r="I4">
        <v>43.87</v>
      </c>
      <c r="J4" t="str">
        <f t="shared" si="0"/>
        <v>Standard</v>
      </c>
      <c r="K4" t="str">
        <f t="shared" si="1"/>
        <v>Sufficient (&gt;30 ng/mL)</v>
      </c>
    </row>
    <row r="5" spans="1:18" x14ac:dyDescent="0.25">
      <c r="A5" t="s">
        <v>141</v>
      </c>
      <c r="B5" t="s">
        <v>208</v>
      </c>
      <c r="C5" t="s">
        <v>178</v>
      </c>
      <c r="D5">
        <v>1</v>
      </c>
      <c r="E5">
        <v>6.1344034801403602</v>
      </c>
      <c r="F5">
        <v>8.7342436505833412</v>
      </c>
      <c r="G5">
        <v>136.83333333333334</v>
      </c>
      <c r="H5" t="s">
        <v>221</v>
      </c>
      <c r="I5">
        <v>35.125999999999998</v>
      </c>
      <c r="J5" t="str">
        <f t="shared" si="0"/>
        <v>Standard</v>
      </c>
      <c r="K5" t="str">
        <f t="shared" si="1"/>
        <v>Sufficient (&gt;30 ng/mL)</v>
      </c>
    </row>
    <row r="6" spans="1:18" x14ac:dyDescent="0.25">
      <c r="A6" t="s">
        <v>145</v>
      </c>
      <c r="B6" t="s">
        <v>209</v>
      </c>
      <c r="C6" t="s">
        <v>178</v>
      </c>
      <c r="D6">
        <v>1</v>
      </c>
      <c r="E6">
        <v>6.622557768229651</v>
      </c>
      <c r="F6">
        <v>13.590316943411112</v>
      </c>
      <c r="G6">
        <v>229.13333333333333</v>
      </c>
      <c r="H6" t="s">
        <v>221</v>
      </c>
      <c r="I6">
        <v>21.4</v>
      </c>
      <c r="J6" t="str">
        <f t="shared" si="0"/>
        <v>Low</v>
      </c>
      <c r="K6" t="str">
        <f t="shared" si="1"/>
        <v>Insufficient (20-30 ng/mL)</v>
      </c>
    </row>
    <row r="7" spans="1:18" x14ac:dyDescent="0.25">
      <c r="A7" t="s">
        <v>149</v>
      </c>
      <c r="B7" t="s">
        <v>210</v>
      </c>
      <c r="C7" t="s">
        <v>178</v>
      </c>
      <c r="D7">
        <v>1</v>
      </c>
      <c r="E7">
        <v>6.7534947375226286</v>
      </c>
      <c r="F7">
        <v>10.899885093355552</v>
      </c>
      <c r="G7">
        <v>235.9</v>
      </c>
      <c r="H7" t="s">
        <v>221</v>
      </c>
      <c r="I7" t="s">
        <v>301</v>
      </c>
      <c r="J7" t="str">
        <f t="shared" si="0"/>
        <v>High</v>
      </c>
      <c r="K7" t="str">
        <f t="shared" si="1"/>
        <v>Sufficient (&gt;30 ng/mL)</v>
      </c>
    </row>
    <row r="8" spans="1:18" x14ac:dyDescent="0.25">
      <c r="A8" t="s">
        <v>21</v>
      </c>
      <c r="B8" t="s">
        <v>177</v>
      </c>
      <c r="C8" t="s">
        <v>178</v>
      </c>
      <c r="D8">
        <v>1</v>
      </c>
      <c r="E8">
        <v>5.1139911075429145</v>
      </c>
      <c r="F8">
        <v>13.281179695011085</v>
      </c>
      <c r="G8">
        <v>248.02222222222221</v>
      </c>
      <c r="H8" t="s">
        <v>219</v>
      </c>
      <c r="I8">
        <v>39.643999999999998</v>
      </c>
      <c r="J8" t="str">
        <f t="shared" si="0"/>
        <v>Standard</v>
      </c>
      <c r="K8" t="str">
        <f t="shared" si="1"/>
        <v>Sufficient (&gt;30 ng/mL)</v>
      </c>
    </row>
    <row r="9" spans="1:18" x14ac:dyDescent="0.25">
      <c r="A9" t="s">
        <v>97</v>
      </c>
      <c r="B9" t="s">
        <v>197</v>
      </c>
      <c r="C9" t="s">
        <v>178</v>
      </c>
      <c r="D9">
        <v>1</v>
      </c>
      <c r="E9">
        <v>6.5201333330494755</v>
      </c>
      <c r="F9">
        <v>20.296757596444422</v>
      </c>
      <c r="G9">
        <v>357.64444444444445</v>
      </c>
      <c r="H9" t="s">
        <v>219</v>
      </c>
      <c r="I9">
        <v>27.670999999999999</v>
      </c>
      <c r="J9" t="str">
        <f t="shared" si="0"/>
        <v>Low</v>
      </c>
      <c r="K9" t="str">
        <f t="shared" si="1"/>
        <v>Insufficient (20-30 ng/mL)</v>
      </c>
    </row>
    <row r="10" spans="1:18" x14ac:dyDescent="0.25">
      <c r="A10" t="s">
        <v>113</v>
      </c>
      <c r="B10" t="s">
        <v>201</v>
      </c>
      <c r="C10" t="s">
        <v>178</v>
      </c>
      <c r="D10">
        <v>1</v>
      </c>
      <c r="E10">
        <v>6.4918167987445328</v>
      </c>
      <c r="F10">
        <v>9.6411335445625124</v>
      </c>
      <c r="G10">
        <v>189.23750000000001</v>
      </c>
      <c r="H10" t="s">
        <v>219</v>
      </c>
      <c r="I10">
        <v>47.625999999999998</v>
      </c>
      <c r="J10" t="str">
        <f t="shared" si="0"/>
        <v>Standard</v>
      </c>
      <c r="K10" t="str">
        <f t="shared" si="1"/>
        <v>Sufficient (&gt;30 ng/mL)</v>
      </c>
    </row>
    <row r="11" spans="1:18" x14ac:dyDescent="0.25">
      <c r="A11" t="s">
        <v>121</v>
      </c>
      <c r="B11" t="s">
        <v>203</v>
      </c>
      <c r="C11" t="s">
        <v>178</v>
      </c>
      <c r="D11">
        <v>1</v>
      </c>
      <c r="E11">
        <v>5.9866163489166802</v>
      </c>
      <c r="F11">
        <v>8.2259987135000081</v>
      </c>
      <c r="G11">
        <v>152.85714285714286</v>
      </c>
      <c r="H11" t="s">
        <v>219</v>
      </c>
      <c r="I11">
        <v>30.12</v>
      </c>
      <c r="J11" t="str">
        <f t="shared" si="0"/>
        <v>Standard</v>
      </c>
      <c r="K11" t="str">
        <f t="shared" si="1"/>
        <v>Sufficient (&gt;30 ng/mL)</v>
      </c>
      <c r="L11" s="2"/>
      <c r="M11" s="2"/>
      <c r="N11" s="2"/>
      <c r="O11" s="2"/>
    </row>
    <row r="12" spans="1:18" x14ac:dyDescent="0.25">
      <c r="A12" t="s">
        <v>137</v>
      </c>
      <c r="B12" t="s">
        <v>207</v>
      </c>
      <c r="C12" t="s">
        <v>178</v>
      </c>
      <c r="D12">
        <v>1</v>
      </c>
      <c r="E12">
        <v>5.4874560882488748</v>
      </c>
      <c r="F12">
        <v>7.3098577410285799</v>
      </c>
      <c r="G12">
        <v>133.30000000000001</v>
      </c>
      <c r="H12" t="s">
        <v>219</v>
      </c>
      <c r="I12">
        <v>53.423000000000002</v>
      </c>
      <c r="J12" t="str">
        <f t="shared" si="0"/>
        <v>High</v>
      </c>
      <c r="K12" t="str">
        <f t="shared" si="1"/>
        <v>Sufficient (&gt;30 ng/mL)</v>
      </c>
    </row>
    <row r="13" spans="1:18" x14ac:dyDescent="0.25">
      <c r="A13" t="s">
        <v>157</v>
      </c>
      <c r="B13" t="s">
        <v>212</v>
      </c>
      <c r="C13" t="s">
        <v>178</v>
      </c>
      <c r="D13">
        <v>1</v>
      </c>
      <c r="E13">
        <v>5.7749779212815433</v>
      </c>
      <c r="F13">
        <v>10.497501622788866</v>
      </c>
      <c r="G13">
        <v>178.48888888888888</v>
      </c>
      <c r="H13" t="s">
        <v>219</v>
      </c>
      <c r="I13">
        <v>22.577999999999999</v>
      </c>
      <c r="J13" t="str">
        <f t="shared" si="0"/>
        <v>Low</v>
      </c>
      <c r="K13" t="str">
        <f t="shared" si="1"/>
        <v>Insufficient (20-30 ng/mL)</v>
      </c>
    </row>
    <row r="14" spans="1:18" x14ac:dyDescent="0.25">
      <c r="A14" t="s">
        <v>29</v>
      </c>
      <c r="B14" t="s">
        <v>180</v>
      </c>
      <c r="C14" t="s">
        <v>178</v>
      </c>
      <c r="D14">
        <v>1</v>
      </c>
      <c r="E14">
        <v>6.405490049624416</v>
      </c>
      <c r="F14">
        <v>17.6758564703111</v>
      </c>
      <c r="G14">
        <v>308.60000000000002</v>
      </c>
      <c r="H14" t="s">
        <v>220</v>
      </c>
      <c r="I14">
        <v>25.661999999999999</v>
      </c>
      <c r="J14" t="str">
        <f t="shared" si="0"/>
        <v>Low</v>
      </c>
      <c r="K14" t="str">
        <f t="shared" si="1"/>
        <v>Insufficient (20-30 ng/mL)</v>
      </c>
    </row>
    <row r="15" spans="1:18" x14ac:dyDescent="0.25">
      <c r="A15" t="s">
        <v>33</v>
      </c>
      <c r="B15" t="s">
        <v>181</v>
      </c>
      <c r="C15" t="s">
        <v>178</v>
      </c>
      <c r="D15">
        <v>1</v>
      </c>
      <c r="E15">
        <v>6.5344447317023713</v>
      </c>
      <c r="F15">
        <v>11.760989556877774</v>
      </c>
      <c r="G15">
        <v>237.02222222222221</v>
      </c>
      <c r="H15" t="s">
        <v>220</v>
      </c>
      <c r="I15">
        <v>62.100999999999999</v>
      </c>
      <c r="J15" t="str">
        <f t="shared" si="0"/>
        <v>High</v>
      </c>
      <c r="K15" t="str">
        <f t="shared" si="1"/>
        <v>Sufficient (&gt;30 ng/mL)</v>
      </c>
    </row>
    <row r="16" spans="1:18" x14ac:dyDescent="0.25">
      <c r="A16" t="s">
        <v>37</v>
      </c>
      <c r="B16" t="s">
        <v>182</v>
      </c>
      <c r="C16" t="s">
        <v>178</v>
      </c>
      <c r="D16">
        <v>1</v>
      </c>
      <c r="E16">
        <v>6.2316678498370086</v>
      </c>
      <c r="F16">
        <v>7.9147553090833291</v>
      </c>
      <c r="G16">
        <v>155.76666666666668</v>
      </c>
      <c r="H16" t="s">
        <v>220</v>
      </c>
      <c r="I16">
        <v>49.756999999999998</v>
      </c>
      <c r="J16" t="str">
        <f t="shared" si="0"/>
        <v>Standard</v>
      </c>
      <c r="K16" t="str">
        <f t="shared" si="1"/>
        <v>Sufficient (&gt;30 ng/mL)</v>
      </c>
      <c r="L16" s="2"/>
      <c r="M16" s="2"/>
      <c r="N16" s="2"/>
      <c r="O16" s="2"/>
      <c r="P16" s="2"/>
      <c r="Q16" s="2"/>
      <c r="R16" s="2"/>
    </row>
    <row r="17" spans="1:11" x14ac:dyDescent="0.25">
      <c r="A17" t="s">
        <v>49</v>
      </c>
      <c r="B17" t="s">
        <v>185</v>
      </c>
      <c r="C17" t="s">
        <v>178</v>
      </c>
      <c r="D17">
        <v>1</v>
      </c>
      <c r="E17">
        <v>6.402297231251306</v>
      </c>
      <c r="F17">
        <v>11.074745629599976</v>
      </c>
      <c r="G17">
        <v>182.76666666666668</v>
      </c>
      <c r="H17" t="s">
        <v>220</v>
      </c>
      <c r="I17">
        <v>49.12</v>
      </c>
      <c r="J17" t="str">
        <f t="shared" si="0"/>
        <v>Standard</v>
      </c>
      <c r="K17" t="str">
        <f t="shared" si="1"/>
        <v>Sufficient (&gt;30 ng/mL)</v>
      </c>
    </row>
    <row r="18" spans="1:11" x14ac:dyDescent="0.25">
      <c r="A18" t="s">
        <v>53</v>
      </c>
      <c r="B18" t="s">
        <v>186</v>
      </c>
      <c r="C18" t="s">
        <v>178</v>
      </c>
      <c r="D18">
        <v>1</v>
      </c>
      <c r="E18">
        <v>5.8112613973302611</v>
      </c>
      <c r="F18">
        <v>10.11774199550001</v>
      </c>
      <c r="G18">
        <v>156.88888888888889</v>
      </c>
      <c r="H18" t="s">
        <v>220</v>
      </c>
      <c r="I18">
        <v>58.835000000000001</v>
      </c>
      <c r="J18" t="str">
        <f t="shared" si="0"/>
        <v>High</v>
      </c>
      <c r="K18" t="str">
        <f t="shared" si="1"/>
        <v>Sufficient (&gt;30 ng/mL)</v>
      </c>
    </row>
    <row r="19" spans="1:11" x14ac:dyDescent="0.25">
      <c r="A19" t="s">
        <v>85</v>
      </c>
      <c r="B19" t="s">
        <v>194</v>
      </c>
      <c r="C19" t="s">
        <v>178</v>
      </c>
      <c r="D19">
        <v>1</v>
      </c>
      <c r="E19">
        <v>6.1809951630840425</v>
      </c>
      <c r="F19">
        <v>10.710937297255539</v>
      </c>
      <c r="G19">
        <v>181.55555555555554</v>
      </c>
      <c r="H19" t="s">
        <v>220</v>
      </c>
      <c r="I19">
        <v>20.472000000000001</v>
      </c>
      <c r="J19" t="str">
        <f t="shared" si="0"/>
        <v>Low</v>
      </c>
      <c r="K19" t="str">
        <f t="shared" si="1"/>
        <v>Insufficient (20-30 ng/mL)</v>
      </c>
    </row>
    <row r="20" spans="1:11" x14ac:dyDescent="0.25">
      <c r="A20" t="s">
        <v>89</v>
      </c>
      <c r="B20" t="s">
        <v>195</v>
      </c>
      <c r="C20" t="s">
        <v>178</v>
      </c>
      <c r="D20">
        <v>1</v>
      </c>
      <c r="E20">
        <v>6.8220555019401479</v>
      </c>
      <c r="F20">
        <v>11.570172980077761</v>
      </c>
      <c r="G20">
        <v>274.82222222222219</v>
      </c>
      <c r="H20" t="s">
        <v>220</v>
      </c>
      <c r="I20">
        <v>31.044</v>
      </c>
      <c r="J20" t="str">
        <f t="shared" si="0"/>
        <v>Standard</v>
      </c>
      <c r="K20" t="str">
        <f t="shared" si="1"/>
        <v>Sufficient (&gt;30 ng/mL)</v>
      </c>
    </row>
    <row r="21" spans="1:11" x14ac:dyDescent="0.25">
      <c r="A21" t="s">
        <v>125</v>
      </c>
      <c r="B21" t="s">
        <v>204</v>
      </c>
      <c r="C21" t="s">
        <v>178</v>
      </c>
      <c r="D21">
        <v>1</v>
      </c>
      <c r="E21">
        <v>5.3569336665205629</v>
      </c>
      <c r="F21">
        <v>11.111326878444443</v>
      </c>
      <c r="G21">
        <v>163.96666666666667</v>
      </c>
      <c r="H21" t="s">
        <v>220</v>
      </c>
      <c r="I21">
        <v>13.711</v>
      </c>
      <c r="J21" t="str">
        <f t="shared" si="0"/>
        <v>Low</v>
      </c>
      <c r="K21" t="str">
        <f t="shared" si="1"/>
        <v>Defficient (&lt;20 ng/mL)</v>
      </c>
    </row>
    <row r="22" spans="1:11" x14ac:dyDescent="0.25">
      <c r="A22" t="s">
        <v>153</v>
      </c>
      <c r="B22" t="s">
        <v>211</v>
      </c>
      <c r="C22" t="s">
        <v>178</v>
      </c>
      <c r="D22">
        <v>1</v>
      </c>
      <c r="E22">
        <v>6.7124247004950011</v>
      </c>
      <c r="F22">
        <v>13.491422662924998</v>
      </c>
      <c r="G22">
        <v>229.17500000000001</v>
      </c>
      <c r="H22" t="s">
        <v>220</v>
      </c>
      <c r="I22">
        <v>51.588000000000001</v>
      </c>
      <c r="J22" t="str">
        <f t="shared" si="0"/>
        <v>High</v>
      </c>
      <c r="K22" t="str">
        <f t="shared" si="1"/>
        <v>Sufficient (&gt;30 ng/mL)</v>
      </c>
    </row>
    <row r="23" spans="1:11" x14ac:dyDescent="0.25">
      <c r="A23" t="s">
        <v>165</v>
      </c>
      <c r="B23" t="s">
        <v>214</v>
      </c>
      <c r="C23" t="s">
        <v>178</v>
      </c>
      <c r="D23">
        <v>1</v>
      </c>
      <c r="E23">
        <v>6.5568919676739332</v>
      </c>
      <c r="F23">
        <v>12.364897508488889</v>
      </c>
      <c r="G23">
        <v>241.01111111111112</v>
      </c>
      <c r="H23" t="s">
        <v>220</v>
      </c>
      <c r="I23">
        <v>41.783999999999999</v>
      </c>
      <c r="J23" t="str">
        <f t="shared" si="0"/>
        <v>Standard</v>
      </c>
      <c r="K23" t="str">
        <f t="shared" si="1"/>
        <v>Sufficient (&gt;30 ng/mL)</v>
      </c>
    </row>
    <row r="24" spans="1:11" x14ac:dyDescent="0.25">
      <c r="A24" t="s">
        <v>112</v>
      </c>
      <c r="B24" t="s">
        <v>200</v>
      </c>
      <c r="C24" t="s">
        <v>178</v>
      </c>
      <c r="D24">
        <v>7</v>
      </c>
      <c r="E24">
        <v>5.5174188980006384</v>
      </c>
      <c r="F24">
        <v>9.1905996783444586</v>
      </c>
      <c r="G24">
        <v>168.06666666666666</v>
      </c>
      <c r="H24" t="s">
        <v>221</v>
      </c>
      <c r="I24">
        <v>29.608000000000001</v>
      </c>
      <c r="J24" t="str">
        <f t="shared" si="0"/>
        <v>Low</v>
      </c>
      <c r="K24" t="str">
        <f t="shared" si="1"/>
        <v>Insufficient (20-30 ng/mL)</v>
      </c>
    </row>
    <row r="25" spans="1:11" x14ac:dyDescent="0.25">
      <c r="A25" t="s">
        <v>120</v>
      </c>
      <c r="B25" t="s">
        <v>202</v>
      </c>
      <c r="C25" t="s">
        <v>178</v>
      </c>
      <c r="D25">
        <v>7</v>
      </c>
      <c r="E25">
        <v>3.5249674362166106</v>
      </c>
      <c r="F25">
        <v>14.175983913044428</v>
      </c>
      <c r="G25">
        <v>241.42222222222222</v>
      </c>
      <c r="H25" t="s">
        <v>221</v>
      </c>
      <c r="I25">
        <v>40.311</v>
      </c>
      <c r="J25" t="str">
        <f t="shared" si="0"/>
        <v>Standard</v>
      </c>
      <c r="K25" t="str">
        <f t="shared" si="1"/>
        <v>Sufficient (&gt;30 ng/mL)</v>
      </c>
    </row>
    <row r="26" spans="1:11" x14ac:dyDescent="0.25">
      <c r="A26" t="s">
        <v>132</v>
      </c>
      <c r="B26" t="s">
        <v>205</v>
      </c>
      <c r="C26" t="s">
        <v>178</v>
      </c>
      <c r="D26">
        <v>7</v>
      </c>
      <c r="E26">
        <v>5.9510041068092532</v>
      </c>
      <c r="F26">
        <v>8.4234133516444523</v>
      </c>
      <c r="G26">
        <v>177.33333333333334</v>
      </c>
      <c r="H26" t="s">
        <v>221</v>
      </c>
      <c r="I26">
        <v>43.87</v>
      </c>
      <c r="J26" t="str">
        <f t="shared" si="0"/>
        <v>Standard</v>
      </c>
      <c r="K26" t="str">
        <f t="shared" si="1"/>
        <v>Sufficient (&gt;30 ng/mL)</v>
      </c>
    </row>
    <row r="27" spans="1:11" x14ac:dyDescent="0.25">
      <c r="A27" t="s">
        <v>144</v>
      </c>
      <c r="B27" t="s">
        <v>208</v>
      </c>
      <c r="C27" t="s">
        <v>178</v>
      </c>
      <c r="D27">
        <v>7</v>
      </c>
      <c r="E27">
        <v>6.3023523853036885</v>
      </c>
      <c r="F27">
        <v>11.39486307813327</v>
      </c>
      <c r="G27">
        <v>222.36666666666667</v>
      </c>
      <c r="H27" t="s">
        <v>221</v>
      </c>
      <c r="I27">
        <v>35.125999999999998</v>
      </c>
      <c r="J27" t="str">
        <f t="shared" si="0"/>
        <v>Standard</v>
      </c>
      <c r="K27" t="str">
        <f t="shared" si="1"/>
        <v>Sufficient (&gt;30 ng/mL)</v>
      </c>
    </row>
    <row r="28" spans="1:11" x14ac:dyDescent="0.25">
      <c r="A28" t="s">
        <v>148</v>
      </c>
      <c r="B28" t="s">
        <v>209</v>
      </c>
      <c r="C28" t="s">
        <v>178</v>
      </c>
      <c r="D28">
        <v>7</v>
      </c>
      <c r="E28">
        <v>7.201919898554185</v>
      </c>
      <c r="F28">
        <v>16.775732583100005</v>
      </c>
      <c r="G28">
        <v>330.55555555555554</v>
      </c>
      <c r="H28" t="s">
        <v>221</v>
      </c>
      <c r="I28">
        <v>21.4</v>
      </c>
      <c r="J28" t="str">
        <f t="shared" si="0"/>
        <v>Low</v>
      </c>
      <c r="K28" t="str">
        <f t="shared" si="1"/>
        <v>Insufficient (20-30 ng/mL)</v>
      </c>
    </row>
    <row r="29" spans="1:11" x14ac:dyDescent="0.25">
      <c r="A29" t="s">
        <v>152</v>
      </c>
      <c r="B29" t="s">
        <v>210</v>
      </c>
      <c r="C29" t="s">
        <v>178</v>
      </c>
      <c r="D29">
        <v>7</v>
      </c>
      <c r="E29">
        <v>6.662328143843359</v>
      </c>
      <c r="F29">
        <v>10.82594686767775</v>
      </c>
      <c r="G29">
        <v>219.27777777777777</v>
      </c>
      <c r="H29" t="s">
        <v>221</v>
      </c>
      <c r="I29" t="s">
        <v>301</v>
      </c>
      <c r="J29" t="str">
        <f t="shared" si="0"/>
        <v>High</v>
      </c>
      <c r="K29" t="str">
        <f t="shared" si="1"/>
        <v>Sufficient (&gt;30 ng/mL)</v>
      </c>
    </row>
    <row r="30" spans="1:11" x14ac:dyDescent="0.25">
      <c r="A30" t="s">
        <v>24</v>
      </c>
      <c r="B30" t="s">
        <v>177</v>
      </c>
      <c r="C30" t="s">
        <v>178</v>
      </c>
      <c r="D30">
        <v>7</v>
      </c>
      <c r="E30">
        <v>4.3970636524977724</v>
      </c>
      <c r="F30">
        <v>14.244759170377771</v>
      </c>
      <c r="G30">
        <v>285.78888888888889</v>
      </c>
      <c r="H30" t="s">
        <v>219</v>
      </c>
      <c r="I30">
        <v>39.643999999999998</v>
      </c>
      <c r="J30" t="str">
        <f t="shared" si="0"/>
        <v>Standard</v>
      </c>
      <c r="K30" t="str">
        <f t="shared" si="1"/>
        <v>Sufficient (&gt;30 ng/mL)</v>
      </c>
    </row>
    <row r="31" spans="1:11" x14ac:dyDescent="0.25">
      <c r="A31" t="s">
        <v>100</v>
      </c>
      <c r="B31" t="s">
        <v>197</v>
      </c>
      <c r="C31" t="s">
        <v>178</v>
      </c>
      <c r="D31">
        <v>7</v>
      </c>
      <c r="E31">
        <v>6.3936330584096694</v>
      </c>
      <c r="F31">
        <v>19.361387203411109</v>
      </c>
      <c r="G31">
        <v>417.02222222222224</v>
      </c>
      <c r="H31" t="s">
        <v>219</v>
      </c>
      <c r="I31">
        <v>27.670999999999999</v>
      </c>
      <c r="J31" t="str">
        <f t="shared" si="0"/>
        <v>Low</v>
      </c>
      <c r="K31" t="str">
        <f t="shared" si="1"/>
        <v>Insufficient (20-30 ng/mL)</v>
      </c>
    </row>
    <row r="32" spans="1:11" x14ac:dyDescent="0.25">
      <c r="A32" t="s">
        <v>116</v>
      </c>
      <c r="B32" t="s">
        <v>201</v>
      </c>
      <c r="C32" t="s">
        <v>178</v>
      </c>
      <c r="D32">
        <v>7</v>
      </c>
      <c r="E32">
        <v>6.8687180138216943</v>
      </c>
      <c r="F32">
        <v>12.462651541655539</v>
      </c>
      <c r="G32">
        <v>262.53333333333336</v>
      </c>
      <c r="H32" t="s">
        <v>219</v>
      </c>
      <c r="I32">
        <v>47.625999999999998</v>
      </c>
      <c r="J32" t="str">
        <f t="shared" si="0"/>
        <v>Standard</v>
      </c>
      <c r="K32" t="str">
        <f t="shared" si="1"/>
        <v>Sufficient (&gt;30 ng/mL)</v>
      </c>
    </row>
    <row r="33" spans="1:11" x14ac:dyDescent="0.25">
      <c r="A33" t="s">
        <v>124</v>
      </c>
      <c r="B33" t="s">
        <v>203</v>
      </c>
      <c r="C33" t="s">
        <v>178</v>
      </c>
      <c r="D33">
        <v>7</v>
      </c>
      <c r="E33">
        <v>4.7394612085846628</v>
      </c>
      <c r="F33">
        <v>12.030315864222219</v>
      </c>
      <c r="G33">
        <v>167.82222222222222</v>
      </c>
      <c r="H33" t="s">
        <v>219</v>
      </c>
      <c r="I33">
        <v>30.12</v>
      </c>
      <c r="J33" t="str">
        <f t="shared" si="0"/>
        <v>Standard</v>
      </c>
      <c r="K33" t="str">
        <f t="shared" si="1"/>
        <v>Sufficient (&gt;30 ng/mL)</v>
      </c>
    </row>
    <row r="34" spans="1:11" x14ac:dyDescent="0.25">
      <c r="A34" t="s">
        <v>140</v>
      </c>
      <c r="B34" t="s">
        <v>207</v>
      </c>
      <c r="C34" t="s">
        <v>178</v>
      </c>
      <c r="D34">
        <v>7</v>
      </c>
      <c r="E34">
        <v>4.8898369627647575</v>
      </c>
      <c r="F34">
        <v>14.716089505344444</v>
      </c>
      <c r="G34">
        <v>160.71111111111111</v>
      </c>
      <c r="H34" t="s">
        <v>219</v>
      </c>
      <c r="I34">
        <v>53.423000000000002</v>
      </c>
      <c r="J34" t="str">
        <f t="shared" ref="J34:J65" si="2">IF(I34&lt;30,"Low",IF(I34&lt;50,"Standard","High"))</f>
        <v>High</v>
      </c>
      <c r="K34" t="str">
        <f t="shared" si="1"/>
        <v>Sufficient (&gt;30 ng/mL)</v>
      </c>
    </row>
    <row r="35" spans="1:11" x14ac:dyDescent="0.25">
      <c r="A35" t="s">
        <v>160</v>
      </c>
      <c r="B35" t="s">
        <v>212</v>
      </c>
      <c r="C35" t="s">
        <v>178</v>
      </c>
      <c r="D35">
        <v>7</v>
      </c>
      <c r="E35">
        <v>4.9629331911027652</v>
      </c>
      <c r="F35">
        <v>11.037309806033315</v>
      </c>
      <c r="G35">
        <v>199.5</v>
      </c>
      <c r="H35" t="s">
        <v>219</v>
      </c>
      <c r="I35">
        <v>22.577999999999999</v>
      </c>
      <c r="J35" t="str">
        <f t="shared" si="2"/>
        <v>Low</v>
      </c>
      <c r="K35" t="str">
        <f t="shared" si="1"/>
        <v>Insufficient (20-30 ng/mL)</v>
      </c>
    </row>
    <row r="36" spans="1:11" x14ac:dyDescent="0.25">
      <c r="A36" t="s">
        <v>32</v>
      </c>
      <c r="B36" t="s">
        <v>180</v>
      </c>
      <c r="C36" t="s">
        <v>178</v>
      </c>
      <c r="D36">
        <v>7</v>
      </c>
      <c r="E36">
        <v>4.4327025945867398</v>
      </c>
      <c r="F36">
        <v>18.180043232133308</v>
      </c>
      <c r="G36">
        <v>302.04444444444442</v>
      </c>
      <c r="H36" t="s">
        <v>220</v>
      </c>
      <c r="I36">
        <v>25.661999999999999</v>
      </c>
      <c r="J36" t="str">
        <f t="shared" si="2"/>
        <v>Low</v>
      </c>
      <c r="K36" t="str">
        <f t="shared" si="1"/>
        <v>Insufficient (20-30 ng/mL)</v>
      </c>
    </row>
    <row r="37" spans="1:11" x14ac:dyDescent="0.25">
      <c r="A37" t="s">
        <v>36</v>
      </c>
      <c r="B37" t="s">
        <v>181</v>
      </c>
      <c r="C37" t="s">
        <v>178</v>
      </c>
      <c r="D37">
        <v>7</v>
      </c>
      <c r="E37">
        <v>6.8089293360412473</v>
      </c>
      <c r="F37">
        <v>15.766721447466578</v>
      </c>
      <c r="G37">
        <v>267.93333333333334</v>
      </c>
      <c r="H37" t="s">
        <v>220</v>
      </c>
      <c r="I37">
        <v>62.100999999999999</v>
      </c>
      <c r="J37" t="str">
        <f t="shared" si="2"/>
        <v>High</v>
      </c>
      <c r="K37" t="str">
        <f t="shared" si="1"/>
        <v>Sufficient (&gt;30 ng/mL)</v>
      </c>
    </row>
    <row r="38" spans="1:11" x14ac:dyDescent="0.25">
      <c r="A38" t="s">
        <v>40</v>
      </c>
      <c r="B38" t="s">
        <v>182</v>
      </c>
      <c r="C38" t="s">
        <v>178</v>
      </c>
      <c r="D38">
        <v>7</v>
      </c>
      <c r="E38">
        <v>4.832573273301505</v>
      </c>
      <c r="F38">
        <v>9.4512045577333357</v>
      </c>
      <c r="G38">
        <v>165.52222222222221</v>
      </c>
      <c r="H38" t="s">
        <v>220</v>
      </c>
      <c r="I38">
        <v>49.756999999999998</v>
      </c>
      <c r="J38" t="str">
        <f t="shared" si="2"/>
        <v>Standard</v>
      </c>
      <c r="K38" t="str">
        <f t="shared" si="1"/>
        <v>Sufficient (&gt;30 ng/mL)</v>
      </c>
    </row>
    <row r="39" spans="1:11" x14ac:dyDescent="0.25">
      <c r="A39" t="s">
        <v>52</v>
      </c>
      <c r="B39" t="s">
        <v>185</v>
      </c>
      <c r="C39" t="s">
        <v>178</v>
      </c>
      <c r="D39">
        <v>7</v>
      </c>
      <c r="E39">
        <v>6.7228059291573787</v>
      </c>
      <c r="F39">
        <v>13.20478253844443</v>
      </c>
      <c r="G39">
        <v>230.07777777777778</v>
      </c>
      <c r="H39" t="s">
        <v>220</v>
      </c>
      <c r="I39">
        <v>49.12</v>
      </c>
      <c r="J39" t="str">
        <f t="shared" si="2"/>
        <v>Standard</v>
      </c>
      <c r="K39" t="str">
        <f t="shared" si="1"/>
        <v>Sufficient (&gt;30 ng/mL)</v>
      </c>
    </row>
    <row r="40" spans="1:11" x14ac:dyDescent="0.25">
      <c r="A40" t="s">
        <v>56</v>
      </c>
      <c r="B40" t="s">
        <v>186</v>
      </c>
      <c r="C40" t="s">
        <v>178</v>
      </c>
      <c r="D40">
        <v>7</v>
      </c>
      <c r="E40">
        <v>6.9953110459280357</v>
      </c>
      <c r="F40">
        <v>12.962350024755533</v>
      </c>
      <c r="G40">
        <v>256.24444444444447</v>
      </c>
      <c r="H40" t="s">
        <v>220</v>
      </c>
      <c r="I40">
        <v>58.835000000000001</v>
      </c>
      <c r="J40" t="str">
        <f t="shared" si="2"/>
        <v>High</v>
      </c>
      <c r="K40" t="str">
        <f t="shared" si="1"/>
        <v>Sufficient (&gt;30 ng/mL)</v>
      </c>
    </row>
    <row r="41" spans="1:11" x14ac:dyDescent="0.25">
      <c r="A41" t="s">
        <v>88</v>
      </c>
      <c r="B41" t="s">
        <v>194</v>
      </c>
      <c r="C41" t="s">
        <v>178</v>
      </c>
      <c r="D41">
        <v>7</v>
      </c>
      <c r="E41">
        <v>5.4672900634904158</v>
      </c>
      <c r="F41">
        <v>9.3312682609333457</v>
      </c>
      <c r="G41">
        <v>160.19999999999999</v>
      </c>
      <c r="H41" t="s">
        <v>220</v>
      </c>
      <c r="I41">
        <v>20.472000000000001</v>
      </c>
      <c r="J41" t="str">
        <f t="shared" si="2"/>
        <v>Low</v>
      </c>
      <c r="K41" t="str">
        <f t="shared" si="1"/>
        <v>Insufficient (20-30 ng/mL)</v>
      </c>
    </row>
    <row r="42" spans="1:11" x14ac:dyDescent="0.25">
      <c r="A42" t="s">
        <v>92</v>
      </c>
      <c r="B42" t="s">
        <v>195</v>
      </c>
      <c r="C42" t="s">
        <v>178</v>
      </c>
      <c r="D42">
        <v>7</v>
      </c>
      <c r="E42">
        <v>4.1441861490655736</v>
      </c>
      <c r="F42">
        <v>16.702256479911085</v>
      </c>
      <c r="G42">
        <v>304.74444444444447</v>
      </c>
      <c r="H42" t="s">
        <v>220</v>
      </c>
      <c r="I42">
        <v>31.044</v>
      </c>
      <c r="J42" t="str">
        <f t="shared" si="2"/>
        <v>Standard</v>
      </c>
      <c r="K42" t="str">
        <f t="shared" si="1"/>
        <v>Sufficient (&gt;30 ng/mL)</v>
      </c>
    </row>
    <row r="43" spans="1:11" x14ac:dyDescent="0.25">
      <c r="A43" t="s">
        <v>128</v>
      </c>
      <c r="B43" t="s">
        <v>204</v>
      </c>
      <c r="C43" t="s">
        <v>178</v>
      </c>
      <c r="D43">
        <v>7</v>
      </c>
      <c r="E43">
        <v>4.9758617127556857</v>
      </c>
      <c r="F43">
        <v>10.860716477933339</v>
      </c>
      <c r="G43">
        <v>214.64444444444445</v>
      </c>
      <c r="H43" t="s">
        <v>220</v>
      </c>
      <c r="I43">
        <v>13.711</v>
      </c>
      <c r="J43" t="str">
        <f t="shared" si="2"/>
        <v>Low</v>
      </c>
      <c r="K43" t="str">
        <f t="shared" si="1"/>
        <v>Defficient (&lt;20 ng/mL)</v>
      </c>
    </row>
    <row r="44" spans="1:11" x14ac:dyDescent="0.25">
      <c r="A44" t="s">
        <v>156</v>
      </c>
      <c r="B44" t="s">
        <v>211</v>
      </c>
      <c r="C44" t="s">
        <v>178</v>
      </c>
      <c r="D44">
        <v>7</v>
      </c>
      <c r="E44">
        <v>7.3704275276983662</v>
      </c>
      <c r="F44">
        <v>19.945432041594451</v>
      </c>
      <c r="G44">
        <v>337.97777777777776</v>
      </c>
      <c r="H44" t="s">
        <v>220</v>
      </c>
      <c r="I44">
        <v>51.588000000000001</v>
      </c>
      <c r="J44" t="str">
        <f t="shared" si="2"/>
        <v>High</v>
      </c>
      <c r="K44" t="str">
        <f t="shared" si="1"/>
        <v>Sufficient (&gt;30 ng/mL)</v>
      </c>
    </row>
    <row r="45" spans="1:11" x14ac:dyDescent="0.25">
      <c r="A45" t="s">
        <v>168</v>
      </c>
      <c r="B45" t="s">
        <v>214</v>
      </c>
      <c r="C45" t="s">
        <v>178</v>
      </c>
      <c r="D45">
        <v>7</v>
      </c>
      <c r="E45">
        <v>6.6552499867672434</v>
      </c>
      <c r="F45">
        <v>16.550603968866632</v>
      </c>
      <c r="G45">
        <v>274.2</v>
      </c>
      <c r="H45" t="s">
        <v>220</v>
      </c>
      <c r="I45">
        <v>41.783999999999999</v>
      </c>
      <c r="J45" t="str">
        <f t="shared" si="2"/>
        <v>Standard</v>
      </c>
      <c r="K45" t="str">
        <f t="shared" si="1"/>
        <v>Sufficient (&gt;30 ng/mL)</v>
      </c>
    </row>
    <row r="46" spans="1:11" x14ac:dyDescent="0.25">
      <c r="A46" t="s">
        <v>110</v>
      </c>
      <c r="B46" t="s">
        <v>200</v>
      </c>
      <c r="C46" t="s">
        <v>178</v>
      </c>
      <c r="D46">
        <v>14</v>
      </c>
      <c r="E46">
        <v>3.2655949823740746</v>
      </c>
      <c r="F46">
        <v>15.83345168964442</v>
      </c>
      <c r="G46">
        <v>236.22222222222223</v>
      </c>
      <c r="H46" t="s">
        <v>221</v>
      </c>
      <c r="I46">
        <v>29.608000000000001</v>
      </c>
      <c r="J46" t="str">
        <f t="shared" si="2"/>
        <v>Low</v>
      </c>
      <c r="K46" t="str">
        <f t="shared" si="1"/>
        <v>Insufficient (20-30 ng/mL)</v>
      </c>
    </row>
    <row r="47" spans="1:11" x14ac:dyDescent="0.25">
      <c r="A47" t="s">
        <v>118</v>
      </c>
      <c r="B47" t="s">
        <v>202</v>
      </c>
      <c r="C47" t="s">
        <v>178</v>
      </c>
      <c r="D47">
        <v>14</v>
      </c>
      <c r="E47">
        <v>5.3955332809475101</v>
      </c>
      <c r="F47">
        <v>13.564734932599972</v>
      </c>
      <c r="G47">
        <v>201.27777777777777</v>
      </c>
      <c r="H47" t="s">
        <v>221</v>
      </c>
      <c r="I47">
        <v>40.311</v>
      </c>
      <c r="J47" t="str">
        <f t="shared" si="2"/>
        <v>Standard</v>
      </c>
      <c r="K47" t="str">
        <f t="shared" si="1"/>
        <v>Sufficient (&gt;30 ng/mL)</v>
      </c>
    </row>
    <row r="48" spans="1:11" x14ac:dyDescent="0.25">
      <c r="A48" t="s">
        <v>130</v>
      </c>
      <c r="B48" t="s">
        <v>205</v>
      </c>
      <c r="C48" t="s">
        <v>178</v>
      </c>
      <c r="D48">
        <v>14</v>
      </c>
      <c r="E48">
        <v>5.7539456384500642</v>
      </c>
      <c r="F48">
        <v>8.0968617870222399</v>
      </c>
      <c r="G48">
        <v>159.6</v>
      </c>
      <c r="H48" t="s">
        <v>221</v>
      </c>
      <c r="I48">
        <v>43.87</v>
      </c>
      <c r="J48" t="str">
        <f t="shared" si="2"/>
        <v>Standard</v>
      </c>
      <c r="K48" t="str">
        <f t="shared" si="1"/>
        <v>Sufficient (&gt;30 ng/mL)</v>
      </c>
    </row>
    <row r="49" spans="1:14" x14ac:dyDescent="0.25">
      <c r="A49" t="s">
        <v>142</v>
      </c>
      <c r="B49" t="s">
        <v>208</v>
      </c>
      <c r="C49" t="s">
        <v>178</v>
      </c>
      <c r="D49">
        <v>14</v>
      </c>
      <c r="E49">
        <v>6.7255929105392021</v>
      </c>
      <c r="F49">
        <v>15.912340417449974</v>
      </c>
      <c r="G49">
        <v>263.38888888888891</v>
      </c>
      <c r="H49" t="s">
        <v>221</v>
      </c>
      <c r="I49">
        <v>35.125999999999998</v>
      </c>
      <c r="J49" t="str">
        <f t="shared" si="2"/>
        <v>Standard</v>
      </c>
      <c r="K49" t="str">
        <f t="shared" si="1"/>
        <v>Sufficient (&gt;30 ng/mL)</v>
      </c>
    </row>
    <row r="50" spans="1:14" x14ac:dyDescent="0.25">
      <c r="A50" t="s">
        <v>146</v>
      </c>
      <c r="B50" t="s">
        <v>209</v>
      </c>
      <c r="C50" t="s">
        <v>178</v>
      </c>
      <c r="D50">
        <v>14</v>
      </c>
      <c r="E50">
        <v>6.5029293506611747</v>
      </c>
      <c r="F50">
        <v>11.884510767933271</v>
      </c>
      <c r="G50">
        <v>207.63333333333333</v>
      </c>
      <c r="H50" t="s">
        <v>221</v>
      </c>
      <c r="I50">
        <v>21.4</v>
      </c>
      <c r="J50" t="str">
        <f t="shared" si="2"/>
        <v>Low</v>
      </c>
      <c r="K50" t="str">
        <f t="shared" si="1"/>
        <v>Insufficient (20-30 ng/mL)</v>
      </c>
    </row>
    <row r="51" spans="1:14" x14ac:dyDescent="0.25">
      <c r="A51" t="s">
        <v>150</v>
      </c>
      <c r="B51" t="s">
        <v>210</v>
      </c>
      <c r="C51" t="s">
        <v>178</v>
      </c>
      <c r="D51">
        <v>14</v>
      </c>
      <c r="E51">
        <v>6.8942146408587321</v>
      </c>
      <c r="F51">
        <v>11.400615137257159</v>
      </c>
      <c r="G51">
        <v>222.32857142857142</v>
      </c>
      <c r="H51" t="s">
        <v>221</v>
      </c>
      <c r="I51" t="s">
        <v>301</v>
      </c>
      <c r="J51" t="str">
        <f t="shared" si="2"/>
        <v>High</v>
      </c>
      <c r="K51" t="str">
        <f t="shared" si="1"/>
        <v>Sufficient (&gt;30 ng/mL)</v>
      </c>
    </row>
    <row r="52" spans="1:14" x14ac:dyDescent="0.25">
      <c r="A52" t="s">
        <v>22</v>
      </c>
      <c r="B52" t="s">
        <v>177</v>
      </c>
      <c r="C52" t="s">
        <v>178</v>
      </c>
      <c r="D52">
        <v>14</v>
      </c>
      <c r="E52">
        <v>4.1496161971752699</v>
      </c>
      <c r="F52">
        <v>11.937230980044427</v>
      </c>
      <c r="G52">
        <v>238.71111111111111</v>
      </c>
      <c r="H52" t="s">
        <v>219</v>
      </c>
      <c r="I52">
        <v>39.643999999999998</v>
      </c>
      <c r="J52" t="str">
        <f t="shared" si="2"/>
        <v>Standard</v>
      </c>
      <c r="K52" t="str">
        <f t="shared" si="1"/>
        <v>Sufficient (&gt;30 ng/mL)</v>
      </c>
    </row>
    <row r="53" spans="1:14" x14ac:dyDescent="0.25">
      <c r="A53" t="s">
        <v>98</v>
      </c>
      <c r="B53" t="s">
        <v>197</v>
      </c>
      <c r="C53" t="s">
        <v>178</v>
      </c>
      <c r="D53">
        <v>14</v>
      </c>
      <c r="E53">
        <v>3.7300480971583347</v>
      </c>
      <c r="F53">
        <v>19.70361540279443</v>
      </c>
      <c r="G53">
        <v>340</v>
      </c>
      <c r="H53" t="s">
        <v>219</v>
      </c>
      <c r="I53">
        <v>27.670999999999999</v>
      </c>
      <c r="J53" t="str">
        <f t="shared" si="2"/>
        <v>Low</v>
      </c>
      <c r="K53" t="str">
        <f t="shared" si="1"/>
        <v>Insufficient (20-30 ng/mL)</v>
      </c>
    </row>
    <row r="54" spans="1:14" x14ac:dyDescent="0.25">
      <c r="A54" t="s">
        <v>114</v>
      </c>
      <c r="B54" t="s">
        <v>201</v>
      </c>
      <c r="C54" t="s">
        <v>178</v>
      </c>
      <c r="D54">
        <v>14</v>
      </c>
      <c r="E54">
        <v>4.7440923476532868</v>
      </c>
      <c r="F54">
        <v>13.456230604622204</v>
      </c>
      <c r="G54">
        <v>237.57777777777778</v>
      </c>
      <c r="H54" t="s">
        <v>219</v>
      </c>
      <c r="I54">
        <v>47.625999999999998</v>
      </c>
      <c r="J54" t="str">
        <f t="shared" si="2"/>
        <v>Standard</v>
      </c>
      <c r="K54" t="str">
        <f t="shared" si="1"/>
        <v>Sufficient (&gt;30 ng/mL)</v>
      </c>
    </row>
    <row r="55" spans="1:14" x14ac:dyDescent="0.25">
      <c r="A55" t="s">
        <v>122</v>
      </c>
      <c r="B55" t="s">
        <v>203</v>
      </c>
      <c r="C55" t="s">
        <v>178</v>
      </c>
      <c r="D55">
        <v>14</v>
      </c>
      <c r="E55">
        <v>6.0392240596194586</v>
      </c>
      <c r="F55">
        <v>7.8919039559142874</v>
      </c>
      <c r="G55">
        <v>150.07142857142858</v>
      </c>
      <c r="H55" t="s">
        <v>219</v>
      </c>
      <c r="I55">
        <v>30.12</v>
      </c>
      <c r="J55" t="str">
        <f t="shared" si="2"/>
        <v>Standard</v>
      </c>
      <c r="K55" t="str">
        <f t="shared" si="1"/>
        <v>Sufficient (&gt;30 ng/mL)</v>
      </c>
    </row>
    <row r="56" spans="1:14" x14ac:dyDescent="0.25">
      <c r="A56" t="s">
        <v>138</v>
      </c>
      <c r="B56" t="s">
        <v>207</v>
      </c>
      <c r="C56" t="s">
        <v>178</v>
      </c>
      <c r="D56">
        <v>14</v>
      </c>
      <c r="E56">
        <v>5.5953311597284001</v>
      </c>
      <c r="F56">
        <v>8.5941213422333398</v>
      </c>
      <c r="G56">
        <v>131.41666666666666</v>
      </c>
      <c r="H56" t="s">
        <v>219</v>
      </c>
      <c r="I56">
        <v>53.423000000000002</v>
      </c>
      <c r="J56" t="str">
        <f t="shared" si="2"/>
        <v>High</v>
      </c>
      <c r="K56" t="str">
        <f t="shared" si="1"/>
        <v>Sufficient (&gt;30 ng/mL)</v>
      </c>
    </row>
    <row r="57" spans="1:14" x14ac:dyDescent="0.25">
      <c r="A57" t="s">
        <v>158</v>
      </c>
      <c r="B57" t="s">
        <v>212</v>
      </c>
      <c r="C57" t="s">
        <v>178</v>
      </c>
      <c r="D57">
        <v>14</v>
      </c>
      <c r="E57">
        <v>4.6702454532731492</v>
      </c>
      <c r="F57">
        <v>23.182662845127751</v>
      </c>
      <c r="G57">
        <v>340.9</v>
      </c>
      <c r="H57" t="s">
        <v>219</v>
      </c>
      <c r="I57">
        <v>22.577999999999999</v>
      </c>
      <c r="J57" t="str">
        <f t="shared" si="2"/>
        <v>Low</v>
      </c>
      <c r="K57" t="str">
        <f t="shared" si="1"/>
        <v>Insufficient (20-30 ng/mL)</v>
      </c>
    </row>
    <row r="58" spans="1:14" x14ac:dyDescent="0.25">
      <c r="A58" t="s">
        <v>30</v>
      </c>
      <c r="B58" t="s">
        <v>180</v>
      </c>
      <c r="C58" t="s">
        <v>178</v>
      </c>
      <c r="D58">
        <v>14</v>
      </c>
      <c r="E58">
        <v>4.6907508741352775</v>
      </c>
      <c r="F58">
        <v>23.010587445066651</v>
      </c>
      <c r="G58">
        <v>324.5888888888889</v>
      </c>
      <c r="H58" t="s">
        <v>220</v>
      </c>
      <c r="I58">
        <v>25.661999999999999</v>
      </c>
      <c r="J58" t="str">
        <f t="shared" si="2"/>
        <v>Low</v>
      </c>
      <c r="K58" t="str">
        <f t="shared" si="1"/>
        <v>Insufficient (20-30 ng/mL)</v>
      </c>
    </row>
    <row r="59" spans="1:14" x14ac:dyDescent="0.25">
      <c r="A59" t="s">
        <v>34</v>
      </c>
      <c r="B59" t="s">
        <v>181</v>
      </c>
      <c r="C59" t="s">
        <v>178</v>
      </c>
      <c r="D59">
        <v>14</v>
      </c>
      <c r="E59">
        <v>5.4259822750870601</v>
      </c>
      <c r="F59">
        <v>14.105723520311098</v>
      </c>
      <c r="G59">
        <v>277.78888888888889</v>
      </c>
      <c r="H59" t="s">
        <v>220</v>
      </c>
      <c r="I59">
        <v>62.100999999999999</v>
      </c>
      <c r="J59" t="str">
        <f t="shared" si="2"/>
        <v>High</v>
      </c>
      <c r="K59" t="str">
        <f t="shared" si="1"/>
        <v>Sufficient (&gt;30 ng/mL)</v>
      </c>
    </row>
    <row r="60" spans="1:14" x14ac:dyDescent="0.25">
      <c r="A60" t="s">
        <v>38</v>
      </c>
      <c r="B60" t="s">
        <v>182</v>
      </c>
      <c r="C60" t="s">
        <v>178</v>
      </c>
      <c r="D60">
        <v>14</v>
      </c>
      <c r="E60">
        <v>6.2523397983688502</v>
      </c>
      <c r="F60">
        <v>8.5694612212571322</v>
      </c>
      <c r="G60">
        <v>151.25714285714287</v>
      </c>
      <c r="H60" t="s">
        <v>220</v>
      </c>
      <c r="I60">
        <v>49.756999999999998</v>
      </c>
      <c r="J60" t="str">
        <f t="shared" si="2"/>
        <v>Standard</v>
      </c>
      <c r="K60" t="str">
        <f t="shared" si="1"/>
        <v>Sufficient (&gt;30 ng/mL)</v>
      </c>
      <c r="L60" s="2"/>
      <c r="M60" s="2"/>
      <c r="N60" s="2"/>
    </row>
    <row r="61" spans="1:14" x14ac:dyDescent="0.25">
      <c r="A61" t="s">
        <v>50</v>
      </c>
      <c r="B61" t="s">
        <v>185</v>
      </c>
      <c r="C61" t="s">
        <v>178</v>
      </c>
      <c r="D61">
        <v>14</v>
      </c>
      <c r="E61">
        <v>7.047097781410824</v>
      </c>
      <c r="F61">
        <v>14.506552129442836</v>
      </c>
      <c r="G61">
        <v>241.9</v>
      </c>
      <c r="H61" t="s">
        <v>220</v>
      </c>
      <c r="I61">
        <v>49.12</v>
      </c>
      <c r="J61" t="str">
        <f t="shared" si="2"/>
        <v>Standard</v>
      </c>
      <c r="K61" t="str">
        <f t="shared" si="1"/>
        <v>Sufficient (&gt;30 ng/mL)</v>
      </c>
    </row>
    <row r="62" spans="1:14" x14ac:dyDescent="0.25">
      <c r="A62" t="s">
        <v>54</v>
      </c>
      <c r="B62" t="s">
        <v>186</v>
      </c>
      <c r="C62" t="s">
        <v>178</v>
      </c>
      <c r="D62">
        <v>14</v>
      </c>
      <c r="E62">
        <v>6.0694419132347637</v>
      </c>
      <c r="F62">
        <v>10.590197405666661</v>
      </c>
      <c r="G62">
        <v>153.6</v>
      </c>
      <c r="H62" t="s">
        <v>220</v>
      </c>
      <c r="I62">
        <v>58.835000000000001</v>
      </c>
      <c r="J62" t="str">
        <f t="shared" si="2"/>
        <v>High</v>
      </c>
      <c r="K62" t="str">
        <f t="shared" si="1"/>
        <v>Sufficient (&gt;30 ng/mL)</v>
      </c>
    </row>
    <row r="63" spans="1:14" x14ac:dyDescent="0.25">
      <c r="A63" t="s">
        <v>86</v>
      </c>
      <c r="B63" t="s">
        <v>194</v>
      </c>
      <c r="C63" t="s">
        <v>178</v>
      </c>
      <c r="D63">
        <v>14</v>
      </c>
      <c r="E63">
        <v>5.7586396887304776</v>
      </c>
      <c r="F63">
        <v>10.704988670788833</v>
      </c>
      <c r="G63">
        <v>167.62222222222223</v>
      </c>
      <c r="H63" t="s">
        <v>220</v>
      </c>
      <c r="I63">
        <v>20.472000000000001</v>
      </c>
      <c r="J63" t="str">
        <f t="shared" si="2"/>
        <v>Low</v>
      </c>
      <c r="K63" t="str">
        <f t="shared" si="1"/>
        <v>Insufficient (20-30 ng/mL)</v>
      </c>
    </row>
    <row r="64" spans="1:14" x14ac:dyDescent="0.25">
      <c r="A64" t="s">
        <v>90</v>
      </c>
      <c r="B64" t="s">
        <v>195</v>
      </c>
      <c r="C64" t="s">
        <v>178</v>
      </c>
      <c r="D64">
        <v>14</v>
      </c>
      <c r="E64">
        <v>0.94234955459822001</v>
      </c>
      <c r="F64">
        <v>16.716517944977756</v>
      </c>
      <c r="G64">
        <v>105.17777777777778</v>
      </c>
      <c r="H64" t="s">
        <v>220</v>
      </c>
      <c r="I64">
        <v>31.044</v>
      </c>
      <c r="J64" t="str">
        <f t="shared" si="2"/>
        <v>Standard</v>
      </c>
      <c r="K64" t="str">
        <f t="shared" si="1"/>
        <v>Sufficient (&gt;30 ng/mL)</v>
      </c>
    </row>
    <row r="65" spans="1:17" x14ac:dyDescent="0.25">
      <c r="A65" t="s">
        <v>126</v>
      </c>
      <c r="B65" t="s">
        <v>204</v>
      </c>
      <c r="C65" t="s">
        <v>178</v>
      </c>
      <c r="D65">
        <v>14</v>
      </c>
      <c r="E65">
        <v>5.9886981236866053</v>
      </c>
      <c r="F65">
        <v>15.948346489177741</v>
      </c>
      <c r="G65">
        <v>234.74444444444444</v>
      </c>
      <c r="H65" t="s">
        <v>220</v>
      </c>
      <c r="I65">
        <v>13.711</v>
      </c>
      <c r="J65" t="str">
        <f t="shared" si="2"/>
        <v>Low</v>
      </c>
      <c r="K65" t="str">
        <f t="shared" si="1"/>
        <v>Defficient (&lt;20 ng/mL)</v>
      </c>
      <c r="L65" s="2"/>
      <c r="M65" s="2"/>
      <c r="N65" s="2"/>
      <c r="O65" s="2"/>
      <c r="P65" s="2"/>
      <c r="Q65" s="2"/>
    </row>
    <row r="66" spans="1:17" x14ac:dyDescent="0.25">
      <c r="A66" t="s">
        <v>154</v>
      </c>
      <c r="B66" t="s">
        <v>211</v>
      </c>
      <c r="C66" t="s">
        <v>178</v>
      </c>
      <c r="D66">
        <v>14</v>
      </c>
      <c r="E66">
        <v>6.6898690494370445</v>
      </c>
      <c r="F66">
        <v>12.826622833533323</v>
      </c>
      <c r="G66">
        <v>253.33333333333334</v>
      </c>
      <c r="H66" t="s">
        <v>220</v>
      </c>
      <c r="I66">
        <v>51.588000000000001</v>
      </c>
      <c r="J66" t="str">
        <f t="shared" ref="J66:J97" si="3">IF(I66&lt;30,"Low",IF(I66&lt;50,"Standard","High"))</f>
        <v>High</v>
      </c>
      <c r="K66" t="str">
        <f t="shared" si="1"/>
        <v>Sufficient (&gt;30 ng/mL)</v>
      </c>
    </row>
    <row r="67" spans="1:17" x14ac:dyDescent="0.25">
      <c r="A67" t="s">
        <v>166</v>
      </c>
      <c r="B67" t="s">
        <v>214</v>
      </c>
      <c r="C67" t="s">
        <v>178</v>
      </c>
      <c r="D67">
        <v>14</v>
      </c>
      <c r="E67">
        <v>6.5141889898928067</v>
      </c>
      <c r="F67">
        <v>16.776697140611116</v>
      </c>
      <c r="G67">
        <v>259.14444444444445</v>
      </c>
      <c r="H67" t="s">
        <v>220</v>
      </c>
      <c r="I67">
        <v>41.783999999999999</v>
      </c>
      <c r="J67" t="str">
        <f t="shared" si="3"/>
        <v>Standard</v>
      </c>
      <c r="K67" t="str">
        <f t="shared" ref="K67:K130" si="4">IF(I67&lt;20,"Defficient (&lt;20 ng/mL)",IF(I67&lt;30,"Insufficient (20-30 ng/mL)","Sufficient (&gt;30 ng/mL)"))</f>
        <v>Sufficient (&gt;30 ng/mL)</v>
      </c>
    </row>
    <row r="68" spans="1:17" x14ac:dyDescent="0.25">
      <c r="A68" t="s">
        <v>111</v>
      </c>
      <c r="B68" t="s">
        <v>200</v>
      </c>
      <c r="C68" t="s">
        <v>178</v>
      </c>
      <c r="D68">
        <v>78</v>
      </c>
      <c r="E68">
        <v>5.8495395468907923</v>
      </c>
      <c r="F68">
        <v>9.3876855530888861</v>
      </c>
      <c r="G68">
        <v>155.4111111111111</v>
      </c>
      <c r="H68" t="s">
        <v>221</v>
      </c>
      <c r="I68">
        <v>29.608000000000001</v>
      </c>
      <c r="J68" t="str">
        <f t="shared" si="3"/>
        <v>Low</v>
      </c>
      <c r="K68" t="str">
        <f t="shared" si="4"/>
        <v>Insufficient (20-30 ng/mL)</v>
      </c>
    </row>
    <row r="69" spans="1:17" x14ac:dyDescent="0.25">
      <c r="A69" t="s">
        <v>119</v>
      </c>
      <c r="B69" t="s">
        <v>202</v>
      </c>
      <c r="C69" t="s">
        <v>178</v>
      </c>
      <c r="D69">
        <v>78</v>
      </c>
      <c r="E69">
        <v>4.0886584324945368</v>
      </c>
      <c r="F69">
        <v>19.855086918083327</v>
      </c>
      <c r="G69">
        <v>309.23333333333335</v>
      </c>
      <c r="H69" t="s">
        <v>221</v>
      </c>
      <c r="I69">
        <v>40.311</v>
      </c>
      <c r="J69" t="str">
        <f t="shared" si="3"/>
        <v>Standard</v>
      </c>
      <c r="K69" t="str">
        <f t="shared" si="4"/>
        <v>Sufficient (&gt;30 ng/mL)</v>
      </c>
    </row>
    <row r="70" spans="1:17" x14ac:dyDescent="0.25">
      <c r="A70" t="s">
        <v>131</v>
      </c>
      <c r="B70" t="s">
        <v>205</v>
      </c>
      <c r="C70" t="s">
        <v>178</v>
      </c>
      <c r="D70">
        <v>78</v>
      </c>
      <c r="E70">
        <v>5.8008743277426653</v>
      </c>
      <c r="F70">
        <v>8.0074405643888991</v>
      </c>
      <c r="G70">
        <v>178.97777777777779</v>
      </c>
      <c r="H70" t="s">
        <v>221</v>
      </c>
      <c r="I70">
        <v>43.87</v>
      </c>
      <c r="J70" t="str">
        <f t="shared" si="3"/>
        <v>Standard</v>
      </c>
      <c r="K70" t="str">
        <f t="shared" si="4"/>
        <v>Sufficient (&gt;30 ng/mL)</v>
      </c>
    </row>
    <row r="71" spans="1:17" x14ac:dyDescent="0.25">
      <c r="A71" t="s">
        <v>143</v>
      </c>
      <c r="B71" t="s">
        <v>208</v>
      </c>
      <c r="C71" t="s">
        <v>178</v>
      </c>
      <c r="D71">
        <v>78</v>
      </c>
      <c r="E71">
        <v>6.9433188169304128</v>
      </c>
      <c r="F71">
        <v>18.681071119444443</v>
      </c>
      <c r="G71">
        <v>332.15555555555557</v>
      </c>
      <c r="H71" t="s">
        <v>221</v>
      </c>
      <c r="I71">
        <v>35.125999999999998</v>
      </c>
      <c r="J71" t="str">
        <f t="shared" si="3"/>
        <v>Standard</v>
      </c>
      <c r="K71" t="str">
        <f t="shared" si="4"/>
        <v>Sufficient (&gt;30 ng/mL)</v>
      </c>
    </row>
    <row r="72" spans="1:17" x14ac:dyDescent="0.25">
      <c r="A72" t="s">
        <v>147</v>
      </c>
      <c r="B72" t="s">
        <v>209</v>
      </c>
      <c r="C72" t="s">
        <v>178</v>
      </c>
      <c r="D72">
        <v>78</v>
      </c>
      <c r="E72">
        <v>6.5679912210441174</v>
      </c>
      <c r="F72">
        <v>10.315052238575012</v>
      </c>
      <c r="G72">
        <v>189.15</v>
      </c>
      <c r="H72" t="s">
        <v>221</v>
      </c>
      <c r="I72">
        <v>21.4</v>
      </c>
      <c r="J72" t="str">
        <f t="shared" si="3"/>
        <v>Low</v>
      </c>
      <c r="K72" t="str">
        <f t="shared" si="4"/>
        <v>Insufficient (20-30 ng/mL)</v>
      </c>
    </row>
    <row r="73" spans="1:17" x14ac:dyDescent="0.25">
      <c r="A73" t="s">
        <v>151</v>
      </c>
      <c r="B73" t="s">
        <v>210</v>
      </c>
      <c r="C73" t="s">
        <v>178</v>
      </c>
      <c r="D73">
        <v>78</v>
      </c>
      <c r="E73">
        <v>6.7152802235325808</v>
      </c>
      <c r="F73">
        <v>10.281703626588842</v>
      </c>
      <c r="G73">
        <v>224.03333333333333</v>
      </c>
      <c r="H73" t="s">
        <v>221</v>
      </c>
      <c r="I73" t="s">
        <v>301</v>
      </c>
      <c r="J73" t="str">
        <f t="shared" si="3"/>
        <v>High</v>
      </c>
      <c r="K73" t="str">
        <f t="shared" si="4"/>
        <v>Sufficient (&gt;30 ng/mL)</v>
      </c>
    </row>
    <row r="74" spans="1:17" x14ac:dyDescent="0.25">
      <c r="A74" t="s">
        <v>23</v>
      </c>
      <c r="B74" t="s">
        <v>177</v>
      </c>
      <c r="C74" t="s">
        <v>178</v>
      </c>
      <c r="D74">
        <v>78</v>
      </c>
      <c r="E74">
        <v>3.6362332376169761</v>
      </c>
      <c r="F74">
        <v>14.903359149822194</v>
      </c>
      <c r="G74">
        <v>296.53333333333336</v>
      </c>
      <c r="H74" t="s">
        <v>219</v>
      </c>
      <c r="I74">
        <v>39.643999999999998</v>
      </c>
      <c r="J74" t="str">
        <f t="shared" si="3"/>
        <v>Standard</v>
      </c>
      <c r="K74" t="str">
        <f t="shared" si="4"/>
        <v>Sufficient (&gt;30 ng/mL)</v>
      </c>
    </row>
    <row r="75" spans="1:17" x14ac:dyDescent="0.25">
      <c r="A75" t="s">
        <v>99</v>
      </c>
      <c r="B75" t="s">
        <v>197</v>
      </c>
      <c r="C75" t="s">
        <v>178</v>
      </c>
      <c r="D75">
        <v>78</v>
      </c>
      <c r="E75">
        <v>3.4370760279682901</v>
      </c>
      <c r="F75">
        <v>15.002981136844424</v>
      </c>
      <c r="G75">
        <v>293.8</v>
      </c>
      <c r="H75" t="s">
        <v>219</v>
      </c>
      <c r="I75">
        <v>27.670999999999999</v>
      </c>
      <c r="J75" t="str">
        <f t="shared" si="3"/>
        <v>Low</v>
      </c>
      <c r="K75" t="str">
        <f t="shared" si="4"/>
        <v>Insufficient (20-30 ng/mL)</v>
      </c>
    </row>
    <row r="76" spans="1:17" x14ac:dyDescent="0.25">
      <c r="A76" t="s">
        <v>115</v>
      </c>
      <c r="B76" t="s">
        <v>201</v>
      </c>
      <c r="C76" t="s">
        <v>178</v>
      </c>
      <c r="D76">
        <v>78</v>
      </c>
      <c r="E76">
        <v>6.915914801428638</v>
      </c>
      <c r="F76">
        <v>13.575119358988859</v>
      </c>
      <c r="G76">
        <v>258.4111111111111</v>
      </c>
      <c r="H76" t="s">
        <v>219</v>
      </c>
      <c r="I76">
        <v>47.625999999999998</v>
      </c>
      <c r="J76" t="str">
        <f t="shared" si="3"/>
        <v>Standard</v>
      </c>
      <c r="K76" t="str">
        <f t="shared" si="4"/>
        <v>Sufficient (&gt;30 ng/mL)</v>
      </c>
    </row>
    <row r="77" spans="1:17" x14ac:dyDescent="0.25">
      <c r="A77" t="s">
        <v>123</v>
      </c>
      <c r="B77" t="s">
        <v>203</v>
      </c>
      <c r="C77" t="s">
        <v>178</v>
      </c>
      <c r="D77">
        <v>78</v>
      </c>
      <c r="E77">
        <v>6.0890906575981791</v>
      </c>
      <c r="F77">
        <v>10.12847570299996</v>
      </c>
      <c r="G77">
        <v>182.4111111111111</v>
      </c>
      <c r="H77" t="s">
        <v>219</v>
      </c>
      <c r="I77">
        <v>30.12</v>
      </c>
      <c r="J77" t="str">
        <f t="shared" si="3"/>
        <v>Standard</v>
      </c>
      <c r="K77" t="str">
        <f t="shared" si="4"/>
        <v>Sufficient (&gt;30 ng/mL)</v>
      </c>
    </row>
    <row r="78" spans="1:17" x14ac:dyDescent="0.25">
      <c r="A78" t="s">
        <v>139</v>
      </c>
      <c r="B78" t="s">
        <v>207</v>
      </c>
      <c r="C78" t="s">
        <v>178</v>
      </c>
      <c r="D78">
        <v>78</v>
      </c>
      <c r="E78">
        <v>6.2925146111650365</v>
      </c>
      <c r="F78">
        <v>10.686642557087506</v>
      </c>
      <c r="G78">
        <v>177.7</v>
      </c>
      <c r="H78" t="s">
        <v>219</v>
      </c>
      <c r="I78">
        <v>53.423000000000002</v>
      </c>
      <c r="J78" t="str">
        <f t="shared" si="3"/>
        <v>High</v>
      </c>
      <c r="K78" t="str">
        <f t="shared" si="4"/>
        <v>Sufficient (&gt;30 ng/mL)</v>
      </c>
    </row>
    <row r="79" spans="1:17" x14ac:dyDescent="0.25">
      <c r="A79" t="s">
        <v>159</v>
      </c>
      <c r="B79" t="s">
        <v>212</v>
      </c>
      <c r="C79" t="s">
        <v>178</v>
      </c>
      <c r="D79">
        <v>78</v>
      </c>
      <c r="E79">
        <v>6.6334225120229426</v>
      </c>
      <c r="F79">
        <v>14.607043485755465</v>
      </c>
      <c r="G79">
        <v>258.3</v>
      </c>
      <c r="H79" t="s">
        <v>219</v>
      </c>
      <c r="I79">
        <v>22.577999999999999</v>
      </c>
      <c r="J79" t="str">
        <f t="shared" si="3"/>
        <v>Low</v>
      </c>
      <c r="K79" t="str">
        <f t="shared" si="4"/>
        <v>Insufficient (20-30 ng/mL)</v>
      </c>
    </row>
    <row r="80" spans="1:17" x14ac:dyDescent="0.25">
      <c r="A80" t="s">
        <v>31</v>
      </c>
      <c r="B80" t="s">
        <v>180</v>
      </c>
      <c r="C80" t="s">
        <v>178</v>
      </c>
      <c r="D80">
        <v>78</v>
      </c>
      <c r="E80">
        <v>6.2589720190635827</v>
      </c>
      <c r="F80">
        <v>11.209551094744427</v>
      </c>
      <c r="G80">
        <v>230.47777777777779</v>
      </c>
      <c r="H80" t="s">
        <v>220</v>
      </c>
      <c r="I80">
        <v>25.661999999999999</v>
      </c>
      <c r="J80" t="str">
        <f t="shared" si="3"/>
        <v>Low</v>
      </c>
      <c r="K80" t="str">
        <f t="shared" si="4"/>
        <v>Insufficient (20-30 ng/mL)</v>
      </c>
    </row>
    <row r="81" spans="1:12" x14ac:dyDescent="0.25">
      <c r="A81" t="s">
        <v>35</v>
      </c>
      <c r="B81" t="s">
        <v>181</v>
      </c>
      <c r="C81" t="s">
        <v>178</v>
      </c>
      <c r="D81">
        <v>78</v>
      </c>
      <c r="E81">
        <v>5.5679168587174956</v>
      </c>
      <c r="F81">
        <v>14.752933513233325</v>
      </c>
      <c r="G81">
        <v>294.25555555555553</v>
      </c>
      <c r="H81" t="s">
        <v>220</v>
      </c>
      <c r="I81">
        <v>62.100999999999999</v>
      </c>
      <c r="J81" t="str">
        <f t="shared" si="3"/>
        <v>High</v>
      </c>
      <c r="K81" t="str">
        <f t="shared" si="4"/>
        <v>Sufficient (&gt;30 ng/mL)</v>
      </c>
    </row>
    <row r="82" spans="1:12" x14ac:dyDescent="0.25">
      <c r="A82" t="s">
        <v>39</v>
      </c>
      <c r="B82" t="s">
        <v>182</v>
      </c>
      <c r="C82" t="s">
        <v>178</v>
      </c>
      <c r="D82">
        <v>78</v>
      </c>
      <c r="E82">
        <v>5.8943571490006743</v>
      </c>
      <c r="F82">
        <v>6.9827693175874854</v>
      </c>
      <c r="G82">
        <v>123.71250000000001</v>
      </c>
      <c r="H82" t="s">
        <v>220</v>
      </c>
      <c r="I82">
        <v>49.756999999999998</v>
      </c>
      <c r="J82" t="str">
        <f t="shared" si="3"/>
        <v>Standard</v>
      </c>
      <c r="K82" t="str">
        <f t="shared" si="4"/>
        <v>Sufficient (&gt;30 ng/mL)</v>
      </c>
    </row>
    <row r="83" spans="1:12" x14ac:dyDescent="0.25">
      <c r="A83" t="s">
        <v>51</v>
      </c>
      <c r="B83" t="s">
        <v>185</v>
      </c>
      <c r="C83" t="s">
        <v>178</v>
      </c>
      <c r="D83">
        <v>78</v>
      </c>
      <c r="E83">
        <v>6.5397414975517076</v>
      </c>
      <c r="F83">
        <v>11.071295110287497</v>
      </c>
      <c r="G83">
        <v>194.61250000000001</v>
      </c>
      <c r="H83" t="s">
        <v>220</v>
      </c>
      <c r="I83">
        <v>49.12</v>
      </c>
      <c r="J83" t="str">
        <f t="shared" si="3"/>
        <v>Standard</v>
      </c>
      <c r="K83" t="str">
        <f t="shared" si="4"/>
        <v>Sufficient (&gt;30 ng/mL)</v>
      </c>
    </row>
    <row r="84" spans="1:12" x14ac:dyDescent="0.25">
      <c r="A84" t="s">
        <v>55</v>
      </c>
      <c r="B84" t="s">
        <v>186</v>
      </c>
      <c r="C84" t="s">
        <v>178</v>
      </c>
      <c r="D84">
        <v>78</v>
      </c>
      <c r="E84">
        <v>6.2520290751382817</v>
      </c>
      <c r="F84">
        <v>11.648832123842837</v>
      </c>
      <c r="G84">
        <v>173.74285714285713</v>
      </c>
      <c r="H84" t="s">
        <v>220</v>
      </c>
      <c r="I84">
        <v>58.835000000000001</v>
      </c>
      <c r="J84" t="str">
        <f t="shared" si="3"/>
        <v>High</v>
      </c>
      <c r="K84" t="str">
        <f t="shared" si="4"/>
        <v>Sufficient (&gt;30 ng/mL)</v>
      </c>
    </row>
    <row r="85" spans="1:12" x14ac:dyDescent="0.25">
      <c r="A85" t="s">
        <v>87</v>
      </c>
      <c r="B85" t="s">
        <v>194</v>
      </c>
      <c r="C85" t="s">
        <v>178</v>
      </c>
      <c r="D85">
        <v>78</v>
      </c>
      <c r="E85">
        <v>5.6427695266570339</v>
      </c>
      <c r="F85">
        <v>9.53782525827779</v>
      </c>
      <c r="G85">
        <v>147.25555555555556</v>
      </c>
      <c r="H85" t="s">
        <v>220</v>
      </c>
      <c r="I85">
        <v>20.472000000000001</v>
      </c>
      <c r="J85" t="str">
        <f t="shared" si="3"/>
        <v>Low</v>
      </c>
      <c r="K85" t="str">
        <f t="shared" si="4"/>
        <v>Insufficient (20-30 ng/mL)</v>
      </c>
    </row>
    <row r="86" spans="1:12" x14ac:dyDescent="0.25">
      <c r="A86" t="s">
        <v>91</v>
      </c>
      <c r="B86" t="s">
        <v>195</v>
      </c>
      <c r="C86" t="s">
        <v>178</v>
      </c>
      <c r="D86">
        <v>78</v>
      </c>
      <c r="E86">
        <v>6.4969761657908567</v>
      </c>
      <c r="F86">
        <v>11.989668626133334</v>
      </c>
      <c r="G86">
        <v>245.73333333333332</v>
      </c>
      <c r="H86" t="s">
        <v>220</v>
      </c>
      <c r="I86">
        <v>31.044</v>
      </c>
      <c r="J86" t="str">
        <f t="shared" si="3"/>
        <v>Standard</v>
      </c>
      <c r="K86" t="str">
        <f t="shared" si="4"/>
        <v>Sufficient (&gt;30 ng/mL)</v>
      </c>
    </row>
    <row r="87" spans="1:12" x14ac:dyDescent="0.25">
      <c r="A87" t="s">
        <v>127</v>
      </c>
      <c r="B87" t="s">
        <v>204</v>
      </c>
      <c r="C87" t="s">
        <v>178</v>
      </c>
      <c r="D87">
        <v>78</v>
      </c>
      <c r="E87">
        <v>5.1943839019623139</v>
      </c>
      <c r="F87">
        <v>12.865904587088883</v>
      </c>
      <c r="G87">
        <v>152.37777777777777</v>
      </c>
      <c r="H87" t="s">
        <v>220</v>
      </c>
      <c r="I87">
        <v>13.711</v>
      </c>
      <c r="J87" t="str">
        <f t="shared" si="3"/>
        <v>Low</v>
      </c>
      <c r="K87" t="str">
        <f t="shared" si="4"/>
        <v>Defficient (&lt;20 ng/mL)</v>
      </c>
    </row>
    <row r="88" spans="1:12" x14ac:dyDescent="0.25">
      <c r="A88" t="s">
        <v>155</v>
      </c>
      <c r="B88" t="s">
        <v>211</v>
      </c>
      <c r="C88" t="s">
        <v>178</v>
      </c>
      <c r="D88">
        <v>78</v>
      </c>
      <c r="E88">
        <v>7.122337887111363</v>
      </c>
      <c r="F88">
        <v>16.453229481766666</v>
      </c>
      <c r="G88">
        <v>332.83333333333331</v>
      </c>
      <c r="H88" t="s">
        <v>220</v>
      </c>
      <c r="I88">
        <v>51.588000000000001</v>
      </c>
      <c r="J88" t="str">
        <f t="shared" si="3"/>
        <v>High</v>
      </c>
      <c r="K88" t="str">
        <f t="shared" si="4"/>
        <v>Sufficient (&gt;30 ng/mL)</v>
      </c>
    </row>
    <row r="89" spans="1:12" x14ac:dyDescent="0.25">
      <c r="A89" t="s">
        <v>167</v>
      </c>
      <c r="B89" t="s">
        <v>214</v>
      </c>
      <c r="C89" t="s">
        <v>178</v>
      </c>
      <c r="D89">
        <v>78</v>
      </c>
      <c r="E89">
        <v>6.6489823041017697</v>
      </c>
      <c r="F89">
        <v>17.449979659699977</v>
      </c>
      <c r="G89">
        <v>291.94444444444446</v>
      </c>
      <c r="H89" t="s">
        <v>220</v>
      </c>
      <c r="I89">
        <v>41.783999999999999</v>
      </c>
      <c r="J89" t="str">
        <f t="shared" si="3"/>
        <v>Standard</v>
      </c>
      <c r="K89" t="str">
        <f t="shared" si="4"/>
        <v>Sufficient (&gt;30 ng/mL)</v>
      </c>
    </row>
    <row r="90" spans="1:12" x14ac:dyDescent="0.25">
      <c r="A90" t="s">
        <v>1</v>
      </c>
      <c r="B90" t="s">
        <v>171</v>
      </c>
      <c r="C90" t="s">
        <v>172</v>
      </c>
      <c r="D90">
        <v>1</v>
      </c>
      <c r="E90">
        <v>7.2575667451679324</v>
      </c>
      <c r="F90">
        <v>15.098173019499995</v>
      </c>
      <c r="G90">
        <v>324.13333333333333</v>
      </c>
      <c r="H90" t="s">
        <v>221</v>
      </c>
      <c r="I90">
        <v>30.922000000000001</v>
      </c>
      <c r="J90" t="str">
        <f t="shared" si="3"/>
        <v>Standard</v>
      </c>
      <c r="K90" t="str">
        <f t="shared" si="4"/>
        <v>Sufficient (&gt;30 ng/mL)</v>
      </c>
      <c r="L90" s="2"/>
    </row>
    <row r="91" spans="1:12" x14ac:dyDescent="0.25">
      <c r="A91" t="s">
        <v>5</v>
      </c>
      <c r="B91" t="s">
        <v>173</v>
      </c>
      <c r="C91" t="s">
        <v>172</v>
      </c>
      <c r="D91">
        <v>1</v>
      </c>
      <c r="E91">
        <v>3.801838380806152</v>
      </c>
      <c r="F91">
        <v>14.136311372044437</v>
      </c>
      <c r="G91">
        <v>289.54444444444442</v>
      </c>
      <c r="H91" t="s">
        <v>221</v>
      </c>
      <c r="I91">
        <v>26.295000000000002</v>
      </c>
      <c r="J91" t="str">
        <f t="shared" si="3"/>
        <v>Low</v>
      </c>
      <c r="K91" t="str">
        <f t="shared" si="4"/>
        <v>Insufficient (20-30 ng/mL)</v>
      </c>
    </row>
    <row r="92" spans="1:12" x14ac:dyDescent="0.25">
      <c r="A92" t="s">
        <v>9</v>
      </c>
      <c r="B92" t="s">
        <v>174</v>
      </c>
      <c r="C92" t="s">
        <v>172</v>
      </c>
      <c r="D92">
        <v>1</v>
      </c>
      <c r="E92">
        <v>1.7679130744877034</v>
      </c>
      <c r="F92">
        <v>10.713494508422222</v>
      </c>
      <c r="G92">
        <v>172.22222222222223</v>
      </c>
      <c r="H92" t="s">
        <v>221</v>
      </c>
      <c r="I92">
        <v>20.858000000000001</v>
      </c>
      <c r="J92" t="str">
        <f t="shared" si="3"/>
        <v>Low</v>
      </c>
      <c r="K92" t="str">
        <f t="shared" si="4"/>
        <v>Insufficient (20-30 ng/mL)</v>
      </c>
    </row>
    <row r="93" spans="1:12" x14ac:dyDescent="0.25">
      <c r="A93" t="s">
        <v>45</v>
      </c>
      <c r="B93" t="s">
        <v>184</v>
      </c>
      <c r="C93" t="s">
        <v>172</v>
      </c>
      <c r="D93">
        <v>1</v>
      </c>
      <c r="E93">
        <v>6.5472493706626524</v>
      </c>
      <c r="F93">
        <v>10.753171500974926</v>
      </c>
      <c r="G93">
        <v>217.6875</v>
      </c>
      <c r="H93" t="s">
        <v>221</v>
      </c>
      <c r="I93">
        <v>43.701999999999998</v>
      </c>
      <c r="J93" t="str">
        <f t="shared" si="3"/>
        <v>Standard</v>
      </c>
      <c r="K93" t="str">
        <f t="shared" si="4"/>
        <v>Sufficient (&gt;30 ng/mL)</v>
      </c>
    </row>
    <row r="94" spans="1:12" x14ac:dyDescent="0.25">
      <c r="A94" t="s">
        <v>57</v>
      </c>
      <c r="B94" t="s">
        <v>187</v>
      </c>
      <c r="C94" t="s">
        <v>172</v>
      </c>
      <c r="D94">
        <v>1</v>
      </c>
      <c r="E94">
        <v>4.9277352721589844</v>
      </c>
      <c r="F94">
        <v>12.326466877577756</v>
      </c>
      <c r="G94">
        <v>192.93333333333334</v>
      </c>
      <c r="H94" t="s">
        <v>221</v>
      </c>
      <c r="I94">
        <v>60.006</v>
      </c>
      <c r="J94" t="str">
        <f t="shared" si="3"/>
        <v>High</v>
      </c>
      <c r="K94" t="str">
        <f t="shared" si="4"/>
        <v>Sufficient (&gt;30 ng/mL)</v>
      </c>
    </row>
    <row r="95" spans="1:12" x14ac:dyDescent="0.25">
      <c r="A95" t="s">
        <v>25</v>
      </c>
      <c r="B95" t="s">
        <v>179</v>
      </c>
      <c r="C95" t="s">
        <v>172</v>
      </c>
      <c r="D95">
        <v>1</v>
      </c>
      <c r="E95">
        <v>7.1457588167528732</v>
      </c>
      <c r="F95">
        <v>18.3626514712</v>
      </c>
      <c r="G95">
        <v>329.2</v>
      </c>
      <c r="H95" t="s">
        <v>219</v>
      </c>
      <c r="I95">
        <v>58.220999999999997</v>
      </c>
      <c r="J95" t="str">
        <f t="shared" si="3"/>
        <v>High</v>
      </c>
      <c r="K95" t="str">
        <f t="shared" si="4"/>
        <v>Sufficient (&gt;30 ng/mL)</v>
      </c>
    </row>
    <row r="96" spans="1:12" x14ac:dyDescent="0.25">
      <c r="A96" t="s">
        <v>41</v>
      </c>
      <c r="B96" t="s">
        <v>183</v>
      </c>
      <c r="C96" t="s">
        <v>172</v>
      </c>
      <c r="D96">
        <v>1</v>
      </c>
      <c r="E96">
        <v>4.9493673763362498</v>
      </c>
      <c r="F96">
        <v>11.208768484444452</v>
      </c>
      <c r="G96">
        <v>192.66666666666666</v>
      </c>
      <c r="H96" t="s">
        <v>219</v>
      </c>
      <c r="I96">
        <v>40.207999999999998</v>
      </c>
      <c r="J96" t="str">
        <f t="shared" si="3"/>
        <v>Standard</v>
      </c>
      <c r="K96" t="str">
        <f t="shared" si="4"/>
        <v>Sufficient (&gt;30 ng/mL)</v>
      </c>
    </row>
    <row r="97" spans="1:11" x14ac:dyDescent="0.25">
      <c r="A97" t="s">
        <v>65</v>
      </c>
      <c r="B97" t="s">
        <v>189</v>
      </c>
      <c r="C97" t="s">
        <v>172</v>
      </c>
      <c r="D97">
        <v>1</v>
      </c>
      <c r="E97">
        <v>6.8405081143800883</v>
      </c>
      <c r="F97">
        <v>10.529648039155475</v>
      </c>
      <c r="G97">
        <v>230.8111111111111</v>
      </c>
      <c r="H97" t="s">
        <v>219</v>
      </c>
      <c r="I97">
        <v>44.722000000000001</v>
      </c>
      <c r="J97" t="str">
        <f t="shared" si="3"/>
        <v>Standard</v>
      </c>
      <c r="K97" t="str">
        <f t="shared" si="4"/>
        <v>Sufficient (&gt;30 ng/mL)</v>
      </c>
    </row>
    <row r="98" spans="1:11" x14ac:dyDescent="0.25">
      <c r="A98" t="s">
        <v>105</v>
      </c>
      <c r="B98" t="s">
        <v>199</v>
      </c>
      <c r="C98" t="s">
        <v>172</v>
      </c>
      <c r="D98">
        <v>1</v>
      </c>
      <c r="E98">
        <v>3.7680441702383201</v>
      </c>
      <c r="F98">
        <v>13.956065274177758</v>
      </c>
      <c r="G98">
        <v>280.61111111111109</v>
      </c>
      <c r="H98" t="s">
        <v>219</v>
      </c>
      <c r="I98">
        <v>76.894999999999996</v>
      </c>
      <c r="J98" t="str">
        <f t="shared" ref="J98:J129" si="5">IF(I98&lt;30,"Low",IF(I98&lt;50,"Standard","High"))</f>
        <v>High</v>
      </c>
      <c r="K98" t="str">
        <f t="shared" si="4"/>
        <v>Sufficient (&gt;30 ng/mL)</v>
      </c>
    </row>
    <row r="99" spans="1:11" x14ac:dyDescent="0.25">
      <c r="A99" t="s">
        <v>13</v>
      </c>
      <c r="B99" t="s">
        <v>175</v>
      </c>
      <c r="C99" t="s">
        <v>172</v>
      </c>
      <c r="D99">
        <v>1</v>
      </c>
      <c r="E99">
        <v>7.0692735605583117</v>
      </c>
      <c r="F99">
        <v>16.163508095511098</v>
      </c>
      <c r="G99">
        <v>333.74444444444447</v>
      </c>
      <c r="H99" t="s">
        <v>220</v>
      </c>
      <c r="I99">
        <v>28.873999999999999</v>
      </c>
      <c r="J99" t="str">
        <f t="shared" si="5"/>
        <v>Low</v>
      </c>
      <c r="K99" t="str">
        <f t="shared" si="4"/>
        <v>Insufficient (20-30 ng/mL)</v>
      </c>
    </row>
    <row r="100" spans="1:11" x14ac:dyDescent="0.25">
      <c r="A100" t="s">
        <v>17</v>
      </c>
      <c r="B100" t="s">
        <v>176</v>
      </c>
      <c r="C100" t="s">
        <v>172</v>
      </c>
      <c r="D100">
        <v>1</v>
      </c>
      <c r="E100">
        <v>4.8640421765441975</v>
      </c>
      <c r="F100">
        <v>11.44882092387777</v>
      </c>
      <c r="G100">
        <v>200.11111111111111</v>
      </c>
      <c r="H100" t="s">
        <v>220</v>
      </c>
      <c r="I100">
        <v>30.08</v>
      </c>
      <c r="J100" t="str">
        <f t="shared" si="5"/>
        <v>Standard</v>
      </c>
      <c r="K100" t="str">
        <f t="shared" si="4"/>
        <v>Sufficient (&gt;30 ng/mL)</v>
      </c>
    </row>
    <row r="101" spans="1:11" x14ac:dyDescent="0.25">
      <c r="A101" t="s">
        <v>61</v>
      </c>
      <c r="B101" t="s">
        <v>188</v>
      </c>
      <c r="C101" t="s">
        <v>172</v>
      </c>
      <c r="D101">
        <v>1</v>
      </c>
      <c r="E101">
        <v>1.6435380309315009</v>
      </c>
      <c r="F101">
        <v>15.541329161233323</v>
      </c>
      <c r="G101">
        <v>133.5</v>
      </c>
      <c r="H101" t="s">
        <v>220</v>
      </c>
      <c r="I101">
        <v>47.81</v>
      </c>
      <c r="J101" t="str">
        <f t="shared" si="5"/>
        <v>Standard</v>
      </c>
      <c r="K101" t="str">
        <f t="shared" si="4"/>
        <v>Sufficient (&gt;30 ng/mL)</v>
      </c>
    </row>
    <row r="102" spans="1:11" x14ac:dyDescent="0.25">
      <c r="A102" t="s">
        <v>69</v>
      </c>
      <c r="B102" t="s">
        <v>190</v>
      </c>
      <c r="C102" t="s">
        <v>172</v>
      </c>
      <c r="D102">
        <v>1</v>
      </c>
      <c r="E102">
        <v>4.7970734048999919</v>
      </c>
      <c r="F102">
        <v>12.372658390555557</v>
      </c>
      <c r="G102">
        <v>220.36666666666667</v>
      </c>
      <c r="H102" t="s">
        <v>220</v>
      </c>
      <c r="I102">
        <v>41.357999999999997</v>
      </c>
      <c r="J102" t="str">
        <f t="shared" si="5"/>
        <v>Standard</v>
      </c>
      <c r="K102" t="str">
        <f t="shared" si="4"/>
        <v>Sufficient (&gt;30 ng/mL)</v>
      </c>
    </row>
    <row r="103" spans="1:11" x14ac:dyDescent="0.25">
      <c r="A103" t="s">
        <v>73</v>
      </c>
      <c r="B103" t="s">
        <v>191</v>
      </c>
      <c r="C103" t="s">
        <v>172</v>
      </c>
      <c r="D103">
        <v>1</v>
      </c>
      <c r="E103">
        <v>5.5365599748758241</v>
      </c>
      <c r="F103">
        <v>7.6621709046222222</v>
      </c>
      <c r="G103">
        <v>151.94444444444446</v>
      </c>
      <c r="H103" t="s">
        <v>220</v>
      </c>
      <c r="I103">
        <v>23.574000000000002</v>
      </c>
      <c r="J103" t="str">
        <f t="shared" si="5"/>
        <v>Low</v>
      </c>
      <c r="K103" t="str">
        <f t="shared" si="4"/>
        <v>Insufficient (20-30 ng/mL)</v>
      </c>
    </row>
    <row r="104" spans="1:11" x14ac:dyDescent="0.25">
      <c r="A104" t="s">
        <v>77</v>
      </c>
      <c r="B104" t="s">
        <v>192</v>
      </c>
      <c r="C104" t="s">
        <v>172</v>
      </c>
      <c r="D104">
        <v>1</v>
      </c>
      <c r="E104">
        <v>6.0551655646514453</v>
      </c>
      <c r="F104">
        <v>8.4810821535111067</v>
      </c>
      <c r="G104">
        <v>157.34444444444443</v>
      </c>
      <c r="H104" t="s">
        <v>220</v>
      </c>
      <c r="I104">
        <v>34.9</v>
      </c>
      <c r="J104" t="str">
        <f t="shared" si="5"/>
        <v>Standard</v>
      </c>
      <c r="K104" t="str">
        <f t="shared" si="4"/>
        <v>Sufficient (&gt;30 ng/mL)</v>
      </c>
    </row>
    <row r="105" spans="1:11" x14ac:dyDescent="0.25">
      <c r="A105" t="s">
        <v>81</v>
      </c>
      <c r="B105" t="s">
        <v>193</v>
      </c>
      <c r="C105" t="s">
        <v>172</v>
      </c>
      <c r="D105">
        <v>1</v>
      </c>
      <c r="E105">
        <v>4.1393492004159134</v>
      </c>
      <c r="F105">
        <v>10.117192630333328</v>
      </c>
      <c r="G105">
        <v>153.45555555555555</v>
      </c>
      <c r="H105" t="s">
        <v>220</v>
      </c>
      <c r="I105">
        <v>15.926</v>
      </c>
      <c r="J105" t="str">
        <f t="shared" si="5"/>
        <v>Low</v>
      </c>
      <c r="K105" t="str">
        <f t="shared" si="4"/>
        <v>Defficient (&lt;20 ng/mL)</v>
      </c>
    </row>
    <row r="106" spans="1:11" x14ac:dyDescent="0.25">
      <c r="A106" t="s">
        <v>93</v>
      </c>
      <c r="B106" t="s">
        <v>196</v>
      </c>
      <c r="C106" t="s">
        <v>172</v>
      </c>
      <c r="D106">
        <v>1</v>
      </c>
      <c r="E106">
        <v>6.3501999855574303</v>
      </c>
      <c r="F106">
        <v>12.023195545344416</v>
      </c>
      <c r="G106">
        <v>231.74444444444444</v>
      </c>
      <c r="H106" t="s">
        <v>220</v>
      </c>
      <c r="I106">
        <v>52.463000000000001</v>
      </c>
      <c r="J106" t="str">
        <f t="shared" si="5"/>
        <v>High</v>
      </c>
      <c r="K106" t="str">
        <f t="shared" si="4"/>
        <v>Sufficient (&gt;30 ng/mL)</v>
      </c>
    </row>
    <row r="107" spans="1:11" x14ac:dyDescent="0.25">
      <c r="A107" t="s">
        <v>101</v>
      </c>
      <c r="B107" t="s">
        <v>198</v>
      </c>
      <c r="C107" t="s">
        <v>172</v>
      </c>
      <c r="D107">
        <v>1</v>
      </c>
      <c r="E107">
        <v>6.3781113692451195</v>
      </c>
      <c r="F107">
        <v>12.619229121177767</v>
      </c>
      <c r="G107">
        <v>219.74444444444444</v>
      </c>
      <c r="H107" t="s">
        <v>220</v>
      </c>
      <c r="I107">
        <v>51.256</v>
      </c>
      <c r="J107" t="str">
        <f t="shared" si="5"/>
        <v>High</v>
      </c>
      <c r="K107" t="str">
        <f t="shared" si="4"/>
        <v>Sufficient (&gt;30 ng/mL)</v>
      </c>
    </row>
    <row r="108" spans="1:11" x14ac:dyDescent="0.25">
      <c r="A108" t="s">
        <v>133</v>
      </c>
      <c r="B108" t="s">
        <v>206</v>
      </c>
      <c r="C108" t="s">
        <v>172</v>
      </c>
      <c r="D108">
        <v>1</v>
      </c>
      <c r="E108">
        <v>6.8776439334849764</v>
      </c>
      <c r="F108">
        <v>14.546076148814238</v>
      </c>
      <c r="G108">
        <v>253.18571428571428</v>
      </c>
      <c r="H108" t="s">
        <v>220</v>
      </c>
      <c r="I108">
        <v>21.521999999999998</v>
      </c>
      <c r="J108" t="str">
        <f t="shared" si="5"/>
        <v>Low</v>
      </c>
      <c r="K108" t="str">
        <f t="shared" si="4"/>
        <v>Insufficient (20-30 ng/mL)</v>
      </c>
    </row>
    <row r="109" spans="1:11" x14ac:dyDescent="0.25">
      <c r="A109" t="s">
        <v>161</v>
      </c>
      <c r="B109" t="s">
        <v>213</v>
      </c>
      <c r="C109" t="s">
        <v>172</v>
      </c>
      <c r="D109">
        <v>1</v>
      </c>
      <c r="E109">
        <v>5.9920240418478166</v>
      </c>
      <c r="F109">
        <v>11.379794501644442</v>
      </c>
      <c r="G109">
        <v>218.03333333333333</v>
      </c>
      <c r="H109" t="s">
        <v>220</v>
      </c>
      <c r="I109">
        <v>49.183</v>
      </c>
      <c r="J109" t="str">
        <f t="shared" si="5"/>
        <v>Standard</v>
      </c>
      <c r="K109" t="str">
        <f t="shared" si="4"/>
        <v>Sufficient (&gt;30 ng/mL)</v>
      </c>
    </row>
    <row r="110" spans="1:11" x14ac:dyDescent="0.25">
      <c r="A110" t="s">
        <v>4</v>
      </c>
      <c r="B110" t="s">
        <v>171</v>
      </c>
      <c r="C110" t="s">
        <v>172</v>
      </c>
      <c r="D110">
        <v>7</v>
      </c>
      <c r="E110">
        <v>6.0244418533614494</v>
      </c>
      <c r="F110">
        <v>15.321338070922215</v>
      </c>
      <c r="G110">
        <v>266.89999999999998</v>
      </c>
      <c r="H110" t="s">
        <v>221</v>
      </c>
      <c r="I110">
        <v>30.922000000000001</v>
      </c>
      <c r="J110" t="str">
        <f t="shared" si="5"/>
        <v>Standard</v>
      </c>
      <c r="K110" t="str">
        <f t="shared" si="4"/>
        <v>Sufficient (&gt;30 ng/mL)</v>
      </c>
    </row>
    <row r="111" spans="1:11" x14ac:dyDescent="0.25">
      <c r="A111" t="s">
        <v>8</v>
      </c>
      <c r="B111" t="s">
        <v>173</v>
      </c>
      <c r="C111" t="s">
        <v>172</v>
      </c>
      <c r="D111">
        <v>7</v>
      </c>
      <c r="E111">
        <v>2.3483762613573727</v>
      </c>
      <c r="F111">
        <v>10.642921332988857</v>
      </c>
      <c r="G111">
        <v>149.76666666666668</v>
      </c>
      <c r="H111" t="s">
        <v>221</v>
      </c>
      <c r="I111">
        <v>26.295000000000002</v>
      </c>
      <c r="J111" t="str">
        <f t="shared" si="5"/>
        <v>Low</v>
      </c>
      <c r="K111" t="str">
        <f t="shared" si="4"/>
        <v>Insufficient (20-30 ng/mL)</v>
      </c>
    </row>
    <row r="112" spans="1:11" x14ac:dyDescent="0.25">
      <c r="A112" t="s">
        <v>12</v>
      </c>
      <c r="B112" t="s">
        <v>174</v>
      </c>
      <c r="C112" t="s">
        <v>172</v>
      </c>
      <c r="D112">
        <v>7</v>
      </c>
      <c r="E112">
        <v>1.1953572471825695</v>
      </c>
      <c r="F112">
        <v>19.537558204155541</v>
      </c>
      <c r="G112">
        <v>135.8111111111111</v>
      </c>
      <c r="H112" t="s">
        <v>221</v>
      </c>
      <c r="I112">
        <v>20.858000000000001</v>
      </c>
      <c r="J112" t="str">
        <f t="shared" si="5"/>
        <v>Low</v>
      </c>
      <c r="K112" t="str">
        <f t="shared" si="4"/>
        <v>Insufficient (20-30 ng/mL)</v>
      </c>
    </row>
    <row r="113" spans="1:11" x14ac:dyDescent="0.25">
      <c r="A113" t="s">
        <v>48</v>
      </c>
      <c r="B113" t="s">
        <v>184</v>
      </c>
      <c r="C113" t="s">
        <v>172</v>
      </c>
      <c r="D113">
        <v>7</v>
      </c>
      <c r="E113">
        <v>5.9982760780987663</v>
      </c>
      <c r="F113">
        <v>9.6250120832750152</v>
      </c>
      <c r="G113">
        <v>175.11250000000001</v>
      </c>
      <c r="H113" t="s">
        <v>221</v>
      </c>
      <c r="I113">
        <v>43.701999999999998</v>
      </c>
      <c r="J113" t="str">
        <f t="shared" si="5"/>
        <v>Standard</v>
      </c>
      <c r="K113" t="str">
        <f t="shared" si="4"/>
        <v>Sufficient (&gt;30 ng/mL)</v>
      </c>
    </row>
    <row r="114" spans="1:11" x14ac:dyDescent="0.25">
      <c r="A114" t="s">
        <v>60</v>
      </c>
      <c r="B114" t="s">
        <v>187</v>
      </c>
      <c r="C114" t="s">
        <v>172</v>
      </c>
      <c r="D114">
        <v>7</v>
      </c>
      <c r="E114">
        <v>6.6801893671717725</v>
      </c>
      <c r="F114">
        <v>12.471961956962513</v>
      </c>
      <c r="G114">
        <v>209.53749999999999</v>
      </c>
      <c r="H114" t="s">
        <v>221</v>
      </c>
      <c r="I114">
        <v>60.006</v>
      </c>
      <c r="J114" t="str">
        <f t="shared" si="5"/>
        <v>High</v>
      </c>
      <c r="K114" t="str">
        <f t="shared" si="4"/>
        <v>Sufficient (&gt;30 ng/mL)</v>
      </c>
    </row>
    <row r="115" spans="1:11" x14ac:dyDescent="0.25">
      <c r="A115" t="s">
        <v>28</v>
      </c>
      <c r="B115" t="s">
        <v>179</v>
      </c>
      <c r="C115" t="s">
        <v>172</v>
      </c>
      <c r="D115">
        <v>7</v>
      </c>
      <c r="E115">
        <v>5.940717666534062</v>
      </c>
      <c r="F115">
        <v>15.722448537322212</v>
      </c>
      <c r="G115">
        <v>342.02222222222224</v>
      </c>
      <c r="H115" t="s">
        <v>219</v>
      </c>
      <c r="I115">
        <v>58.220999999999997</v>
      </c>
      <c r="J115" t="str">
        <f t="shared" si="5"/>
        <v>High</v>
      </c>
      <c r="K115" t="str">
        <f t="shared" si="4"/>
        <v>Sufficient (&gt;30 ng/mL)</v>
      </c>
    </row>
    <row r="116" spans="1:11" x14ac:dyDescent="0.25">
      <c r="A116" t="s">
        <v>44</v>
      </c>
      <c r="B116" t="s">
        <v>183</v>
      </c>
      <c r="C116" t="s">
        <v>172</v>
      </c>
      <c r="D116">
        <v>7</v>
      </c>
      <c r="E116">
        <v>6.7819470680345253</v>
      </c>
      <c r="F116">
        <v>10.907631873371423</v>
      </c>
      <c r="G116">
        <v>205.67142857142858</v>
      </c>
      <c r="H116" t="s">
        <v>219</v>
      </c>
      <c r="I116">
        <v>40.207999999999998</v>
      </c>
      <c r="J116" t="str">
        <f t="shared" si="5"/>
        <v>Standard</v>
      </c>
      <c r="K116" t="str">
        <f t="shared" si="4"/>
        <v>Sufficient (&gt;30 ng/mL)</v>
      </c>
    </row>
    <row r="117" spans="1:11" x14ac:dyDescent="0.25">
      <c r="A117" t="s">
        <v>68</v>
      </c>
      <c r="B117" t="s">
        <v>189</v>
      </c>
      <c r="C117" t="s">
        <v>172</v>
      </c>
      <c r="D117">
        <v>7</v>
      </c>
      <c r="E117">
        <v>6.5571795038889791</v>
      </c>
      <c r="F117">
        <v>12.752854268644439</v>
      </c>
      <c r="G117">
        <v>254.95555555555555</v>
      </c>
      <c r="H117" t="s">
        <v>219</v>
      </c>
      <c r="I117">
        <v>44.722000000000001</v>
      </c>
      <c r="J117" t="str">
        <f t="shared" si="5"/>
        <v>Standard</v>
      </c>
      <c r="K117" t="str">
        <f t="shared" si="4"/>
        <v>Sufficient (&gt;30 ng/mL)</v>
      </c>
    </row>
    <row r="118" spans="1:11" x14ac:dyDescent="0.25">
      <c r="A118" t="s">
        <v>108</v>
      </c>
      <c r="B118" t="s">
        <v>199</v>
      </c>
      <c r="C118" t="s">
        <v>172</v>
      </c>
      <c r="D118">
        <v>7</v>
      </c>
      <c r="E118">
        <v>3.0153803665547048</v>
      </c>
      <c r="F118">
        <v>12.695354858844432</v>
      </c>
      <c r="G118">
        <v>198.75555555555556</v>
      </c>
      <c r="H118" t="s">
        <v>219</v>
      </c>
      <c r="I118">
        <v>76.894999999999996</v>
      </c>
      <c r="J118" t="str">
        <f t="shared" si="5"/>
        <v>High</v>
      </c>
      <c r="K118" t="str">
        <f t="shared" si="4"/>
        <v>Sufficient (&gt;30 ng/mL)</v>
      </c>
    </row>
    <row r="119" spans="1:11" x14ac:dyDescent="0.25">
      <c r="A119" t="s">
        <v>16</v>
      </c>
      <c r="B119" t="s">
        <v>175</v>
      </c>
      <c r="C119" t="s">
        <v>172</v>
      </c>
      <c r="D119">
        <v>7</v>
      </c>
      <c r="E119">
        <v>7.0433776810514335</v>
      </c>
      <c r="F119">
        <v>13.923113091200017</v>
      </c>
      <c r="G119">
        <v>271.86666666666667</v>
      </c>
      <c r="H119" t="s">
        <v>220</v>
      </c>
      <c r="I119">
        <v>28.873999999999999</v>
      </c>
      <c r="J119" t="str">
        <f t="shared" si="5"/>
        <v>Low</v>
      </c>
      <c r="K119" t="str">
        <f t="shared" si="4"/>
        <v>Insufficient (20-30 ng/mL)</v>
      </c>
    </row>
    <row r="120" spans="1:11" x14ac:dyDescent="0.25">
      <c r="A120" t="s">
        <v>20</v>
      </c>
      <c r="B120" t="s">
        <v>176</v>
      </c>
      <c r="C120" t="s">
        <v>172</v>
      </c>
      <c r="D120">
        <v>7</v>
      </c>
      <c r="E120">
        <v>5.7614750941332851</v>
      </c>
      <c r="F120">
        <v>9.434255434322214</v>
      </c>
      <c r="G120">
        <v>171.35555555555555</v>
      </c>
      <c r="H120" t="s">
        <v>220</v>
      </c>
      <c r="I120">
        <v>30.08</v>
      </c>
      <c r="J120" t="str">
        <f t="shared" si="5"/>
        <v>Standard</v>
      </c>
      <c r="K120" t="str">
        <f t="shared" si="4"/>
        <v>Sufficient (&gt;30 ng/mL)</v>
      </c>
    </row>
    <row r="121" spans="1:11" x14ac:dyDescent="0.25">
      <c r="A121" t="s">
        <v>64</v>
      </c>
      <c r="B121" t="s">
        <v>188</v>
      </c>
      <c r="C121" t="s">
        <v>172</v>
      </c>
      <c r="D121">
        <v>7</v>
      </c>
      <c r="E121">
        <v>3.8628402625566278</v>
      </c>
      <c r="F121">
        <v>10.322846283777773</v>
      </c>
      <c r="G121">
        <v>160.35555555555555</v>
      </c>
      <c r="H121" t="s">
        <v>220</v>
      </c>
      <c r="I121">
        <v>47.81</v>
      </c>
      <c r="J121" t="str">
        <f t="shared" si="5"/>
        <v>Standard</v>
      </c>
      <c r="K121" t="str">
        <f t="shared" si="4"/>
        <v>Sufficient (&gt;30 ng/mL)</v>
      </c>
    </row>
    <row r="122" spans="1:11" x14ac:dyDescent="0.25">
      <c r="A122" t="s">
        <v>72</v>
      </c>
      <c r="B122" t="s">
        <v>190</v>
      </c>
      <c r="C122" t="s">
        <v>172</v>
      </c>
      <c r="D122">
        <v>7</v>
      </c>
      <c r="E122">
        <v>5.0043218981681639</v>
      </c>
      <c r="F122">
        <v>16.287713982099998</v>
      </c>
      <c r="G122">
        <v>226.45555555555555</v>
      </c>
      <c r="H122" t="s">
        <v>220</v>
      </c>
      <c r="I122">
        <v>41.357999999999997</v>
      </c>
      <c r="J122" t="str">
        <f t="shared" si="5"/>
        <v>Standard</v>
      </c>
      <c r="K122" t="str">
        <f t="shared" si="4"/>
        <v>Sufficient (&gt;30 ng/mL)</v>
      </c>
    </row>
    <row r="123" spans="1:11" x14ac:dyDescent="0.25">
      <c r="A123" t="s">
        <v>76</v>
      </c>
      <c r="B123" t="s">
        <v>191</v>
      </c>
      <c r="C123" t="s">
        <v>172</v>
      </c>
      <c r="D123">
        <v>7</v>
      </c>
      <c r="E123">
        <v>6.3104063594890754</v>
      </c>
      <c r="F123">
        <v>8.9185728466666845</v>
      </c>
      <c r="G123">
        <v>170.53333333333333</v>
      </c>
      <c r="H123" t="s">
        <v>220</v>
      </c>
      <c r="I123">
        <v>23.574000000000002</v>
      </c>
      <c r="J123" t="str">
        <f t="shared" si="5"/>
        <v>Low</v>
      </c>
      <c r="K123" t="str">
        <f t="shared" si="4"/>
        <v>Insufficient (20-30 ng/mL)</v>
      </c>
    </row>
    <row r="124" spans="1:11" x14ac:dyDescent="0.25">
      <c r="A124" t="s">
        <v>80</v>
      </c>
      <c r="B124" t="s">
        <v>192</v>
      </c>
      <c r="C124" t="s">
        <v>172</v>
      </c>
      <c r="D124">
        <v>7</v>
      </c>
      <c r="E124">
        <v>6.1648496491083469</v>
      </c>
      <c r="F124">
        <v>7.8415962593222188</v>
      </c>
      <c r="G124">
        <v>164.05555555555554</v>
      </c>
      <c r="H124" t="s">
        <v>220</v>
      </c>
      <c r="I124">
        <v>34.9</v>
      </c>
      <c r="J124" t="str">
        <f t="shared" si="5"/>
        <v>Standard</v>
      </c>
      <c r="K124" t="str">
        <f t="shared" si="4"/>
        <v>Sufficient (&gt;30 ng/mL)</v>
      </c>
    </row>
    <row r="125" spans="1:11" x14ac:dyDescent="0.25">
      <c r="A125" t="s">
        <v>84</v>
      </c>
      <c r="B125" t="s">
        <v>193</v>
      </c>
      <c r="C125" t="s">
        <v>172</v>
      </c>
      <c r="D125">
        <v>7</v>
      </c>
      <c r="E125">
        <v>6.0205493581085046</v>
      </c>
      <c r="F125">
        <v>8.7201157291333349</v>
      </c>
      <c r="G125">
        <v>137</v>
      </c>
      <c r="H125" t="s">
        <v>220</v>
      </c>
      <c r="I125">
        <v>15.926</v>
      </c>
      <c r="J125" t="str">
        <f t="shared" si="5"/>
        <v>Low</v>
      </c>
      <c r="K125" t="str">
        <f t="shared" si="4"/>
        <v>Defficient (&lt;20 ng/mL)</v>
      </c>
    </row>
    <row r="126" spans="1:11" x14ac:dyDescent="0.25">
      <c r="A126" t="s">
        <v>96</v>
      </c>
      <c r="B126" t="s">
        <v>196</v>
      </c>
      <c r="C126" t="s">
        <v>172</v>
      </c>
      <c r="D126">
        <v>7</v>
      </c>
      <c r="E126">
        <v>5.0200563151207129</v>
      </c>
      <c r="F126">
        <v>13.261494295388875</v>
      </c>
      <c r="G126">
        <v>232.71111111111111</v>
      </c>
      <c r="H126" t="s">
        <v>220</v>
      </c>
      <c r="I126">
        <v>52.463000000000001</v>
      </c>
      <c r="J126" t="str">
        <f t="shared" si="5"/>
        <v>High</v>
      </c>
      <c r="K126" t="str">
        <f t="shared" si="4"/>
        <v>Sufficient (&gt;30 ng/mL)</v>
      </c>
    </row>
    <row r="127" spans="1:11" x14ac:dyDescent="0.25">
      <c r="A127" t="s">
        <v>104</v>
      </c>
      <c r="B127" t="s">
        <v>198</v>
      </c>
      <c r="C127" t="s">
        <v>172</v>
      </c>
      <c r="D127">
        <v>7</v>
      </c>
      <c r="E127">
        <v>5.3553197654825153</v>
      </c>
      <c r="F127">
        <v>14.971682732216651</v>
      </c>
      <c r="G127">
        <v>230.42222222222222</v>
      </c>
      <c r="H127" t="s">
        <v>220</v>
      </c>
      <c r="I127">
        <v>51.256</v>
      </c>
      <c r="J127" t="str">
        <f t="shared" si="5"/>
        <v>High</v>
      </c>
      <c r="K127" t="str">
        <f t="shared" si="4"/>
        <v>Sufficient (&gt;30 ng/mL)</v>
      </c>
    </row>
    <row r="128" spans="1:11" x14ac:dyDescent="0.25">
      <c r="A128" t="s">
        <v>136</v>
      </c>
      <c r="B128" t="s">
        <v>206</v>
      </c>
      <c r="C128" t="s">
        <v>172</v>
      </c>
      <c r="D128">
        <v>7</v>
      </c>
      <c r="E128">
        <v>6.9073584700897168</v>
      </c>
      <c r="F128">
        <v>11.137668966774925</v>
      </c>
      <c r="G128">
        <v>233.55</v>
      </c>
      <c r="H128" t="s">
        <v>220</v>
      </c>
      <c r="I128">
        <v>21.521999999999998</v>
      </c>
      <c r="J128" t="str">
        <f t="shared" si="5"/>
        <v>Low</v>
      </c>
      <c r="K128" t="str">
        <f t="shared" si="4"/>
        <v>Insufficient (20-30 ng/mL)</v>
      </c>
    </row>
    <row r="129" spans="1:11" x14ac:dyDescent="0.25">
      <c r="A129" t="s">
        <v>164</v>
      </c>
      <c r="B129" t="s">
        <v>213</v>
      </c>
      <c r="C129" t="s">
        <v>172</v>
      </c>
      <c r="D129">
        <v>7</v>
      </c>
      <c r="E129">
        <v>6.1339737686607236</v>
      </c>
      <c r="F129">
        <v>10.866592252599917</v>
      </c>
      <c r="G129">
        <v>206.55555555555554</v>
      </c>
      <c r="H129" t="s">
        <v>220</v>
      </c>
      <c r="I129">
        <v>49.183</v>
      </c>
      <c r="J129" t="str">
        <f t="shared" si="5"/>
        <v>Standard</v>
      </c>
      <c r="K129" t="str">
        <f t="shared" si="4"/>
        <v>Sufficient (&gt;30 ng/mL)</v>
      </c>
    </row>
    <row r="130" spans="1:11" x14ac:dyDescent="0.25">
      <c r="A130" t="s">
        <v>2</v>
      </c>
      <c r="B130" t="s">
        <v>171</v>
      </c>
      <c r="C130" t="s">
        <v>172</v>
      </c>
      <c r="D130">
        <v>14</v>
      </c>
      <c r="E130">
        <v>4.0935951913503699</v>
      </c>
      <c r="F130">
        <v>14.895889263733306</v>
      </c>
      <c r="G130">
        <v>265.56666666666666</v>
      </c>
      <c r="H130" t="s">
        <v>221</v>
      </c>
      <c r="I130">
        <v>30.922000000000001</v>
      </c>
      <c r="J130" t="str">
        <f t="shared" ref="J130:J161" si="6">IF(I130&lt;30,"Low",IF(I130&lt;50,"Standard","High"))</f>
        <v>Standard</v>
      </c>
      <c r="K130" t="str">
        <f t="shared" si="4"/>
        <v>Sufficient (&gt;30 ng/mL)</v>
      </c>
    </row>
    <row r="131" spans="1:11" x14ac:dyDescent="0.25">
      <c r="A131" t="s">
        <v>6</v>
      </c>
      <c r="B131" t="s">
        <v>173</v>
      </c>
      <c r="C131" t="s">
        <v>172</v>
      </c>
      <c r="D131">
        <v>14</v>
      </c>
      <c r="E131">
        <v>2.3751033966051129</v>
      </c>
      <c r="F131">
        <v>11.598827290055564</v>
      </c>
      <c r="G131">
        <v>200.5888888888889</v>
      </c>
      <c r="H131" t="s">
        <v>221</v>
      </c>
      <c r="I131">
        <v>26.295000000000002</v>
      </c>
      <c r="J131" t="str">
        <f t="shared" si="6"/>
        <v>Low</v>
      </c>
      <c r="K131" t="str">
        <f t="shared" ref="K131:K169" si="7">IF(I131&lt;20,"Defficient (&lt;20 ng/mL)",IF(I131&lt;30,"Insufficient (20-30 ng/mL)","Sufficient (&gt;30 ng/mL)"))</f>
        <v>Insufficient (20-30 ng/mL)</v>
      </c>
    </row>
    <row r="132" spans="1:11" x14ac:dyDescent="0.25">
      <c r="A132" t="s">
        <v>10</v>
      </c>
      <c r="B132" t="s">
        <v>174</v>
      </c>
      <c r="C132" t="s">
        <v>172</v>
      </c>
      <c r="D132">
        <v>14</v>
      </c>
      <c r="E132">
        <v>1.3821840559342695</v>
      </c>
      <c r="F132">
        <v>11.837754749422224</v>
      </c>
      <c r="G132">
        <v>174.64444444444445</v>
      </c>
      <c r="H132" t="s">
        <v>221</v>
      </c>
      <c r="I132">
        <v>20.858000000000001</v>
      </c>
      <c r="J132" t="str">
        <f t="shared" si="6"/>
        <v>Low</v>
      </c>
      <c r="K132" t="str">
        <f t="shared" si="7"/>
        <v>Insufficient (20-30 ng/mL)</v>
      </c>
    </row>
    <row r="133" spans="1:11" x14ac:dyDescent="0.25">
      <c r="A133" t="s">
        <v>46</v>
      </c>
      <c r="B133" t="s">
        <v>184</v>
      </c>
      <c r="C133" t="s">
        <v>172</v>
      </c>
      <c r="D133">
        <v>14</v>
      </c>
      <c r="E133">
        <v>6.09503474090977</v>
      </c>
      <c r="F133">
        <v>9.4700201990714348</v>
      </c>
      <c r="G133">
        <v>163.77142857142857</v>
      </c>
      <c r="H133" t="s">
        <v>221</v>
      </c>
      <c r="I133">
        <v>43.701999999999998</v>
      </c>
      <c r="J133" t="str">
        <f t="shared" si="6"/>
        <v>Standard</v>
      </c>
      <c r="K133" t="str">
        <f t="shared" si="7"/>
        <v>Sufficient (&gt;30 ng/mL)</v>
      </c>
    </row>
    <row r="134" spans="1:11" x14ac:dyDescent="0.25">
      <c r="A134" t="s">
        <v>58</v>
      </c>
      <c r="B134" t="s">
        <v>187</v>
      </c>
      <c r="C134" t="s">
        <v>172</v>
      </c>
      <c r="D134">
        <v>14</v>
      </c>
      <c r="E134">
        <v>6.5577989911707188</v>
      </c>
      <c r="F134">
        <v>13.332894382324946</v>
      </c>
      <c r="G134">
        <v>225.75</v>
      </c>
      <c r="H134" t="s">
        <v>221</v>
      </c>
      <c r="I134">
        <v>60.006</v>
      </c>
      <c r="J134" t="str">
        <f t="shared" si="6"/>
        <v>High</v>
      </c>
      <c r="K134" t="str">
        <f t="shared" si="7"/>
        <v>Sufficient (&gt;30 ng/mL)</v>
      </c>
    </row>
    <row r="135" spans="1:11" x14ac:dyDescent="0.25">
      <c r="A135" t="s">
        <v>26</v>
      </c>
      <c r="B135" t="s">
        <v>179</v>
      </c>
      <c r="C135" t="s">
        <v>172</v>
      </c>
      <c r="D135">
        <v>14</v>
      </c>
      <c r="E135">
        <v>6.2927570816821108</v>
      </c>
      <c r="F135">
        <v>9.7886914483888905</v>
      </c>
      <c r="G135">
        <v>171.87777777777777</v>
      </c>
      <c r="H135" t="s">
        <v>219</v>
      </c>
      <c r="I135">
        <v>58.220999999999997</v>
      </c>
      <c r="J135" t="str">
        <f t="shared" si="6"/>
        <v>High</v>
      </c>
      <c r="K135" t="str">
        <f t="shared" si="7"/>
        <v>Sufficient (&gt;30 ng/mL)</v>
      </c>
    </row>
    <row r="136" spans="1:11" x14ac:dyDescent="0.25">
      <c r="A136" t="s">
        <v>42</v>
      </c>
      <c r="B136" t="s">
        <v>183</v>
      </c>
      <c r="C136" t="s">
        <v>172</v>
      </c>
      <c r="D136">
        <v>14</v>
      </c>
      <c r="E136">
        <v>6.5234804175405676</v>
      </c>
      <c r="F136">
        <v>12.987237606249979</v>
      </c>
      <c r="G136">
        <v>203.45</v>
      </c>
      <c r="H136" t="s">
        <v>219</v>
      </c>
      <c r="I136">
        <v>40.207999999999998</v>
      </c>
      <c r="J136" t="str">
        <f t="shared" si="6"/>
        <v>Standard</v>
      </c>
      <c r="K136" t="str">
        <f t="shared" si="7"/>
        <v>Sufficient (&gt;30 ng/mL)</v>
      </c>
    </row>
    <row r="137" spans="1:11" x14ac:dyDescent="0.25">
      <c r="A137" t="s">
        <v>66</v>
      </c>
      <c r="B137" t="s">
        <v>189</v>
      </c>
      <c r="C137" t="s">
        <v>172</v>
      </c>
      <c r="D137">
        <v>14</v>
      </c>
      <c r="E137">
        <v>6.9645183726026589</v>
      </c>
      <c r="F137">
        <v>20.475949101372098</v>
      </c>
      <c r="G137">
        <v>287.86666666666667</v>
      </c>
      <c r="H137" t="s">
        <v>219</v>
      </c>
      <c r="I137">
        <v>44.722000000000001</v>
      </c>
      <c r="J137" t="str">
        <f t="shared" si="6"/>
        <v>Standard</v>
      </c>
      <c r="K137" t="str">
        <f t="shared" si="7"/>
        <v>Sufficient (&gt;30 ng/mL)</v>
      </c>
    </row>
    <row r="138" spans="1:11" x14ac:dyDescent="0.25">
      <c r="A138" t="s">
        <v>106</v>
      </c>
      <c r="B138" t="s">
        <v>199</v>
      </c>
      <c r="C138" t="s">
        <v>172</v>
      </c>
      <c r="D138">
        <v>14</v>
      </c>
      <c r="E138">
        <v>2.7571492815881595</v>
      </c>
      <c r="F138">
        <v>15.38310658103331</v>
      </c>
      <c r="G138">
        <v>274.92222222222222</v>
      </c>
      <c r="H138" t="s">
        <v>219</v>
      </c>
      <c r="I138">
        <v>76.894999999999996</v>
      </c>
      <c r="J138" t="str">
        <f t="shared" si="6"/>
        <v>High</v>
      </c>
      <c r="K138" t="str">
        <f t="shared" si="7"/>
        <v>Sufficient (&gt;30 ng/mL)</v>
      </c>
    </row>
    <row r="139" spans="1:11" x14ac:dyDescent="0.25">
      <c r="A139" t="s">
        <v>14</v>
      </c>
      <c r="B139" t="s">
        <v>175</v>
      </c>
      <c r="C139" t="s">
        <v>172</v>
      </c>
      <c r="D139">
        <v>14</v>
      </c>
      <c r="E139">
        <v>5.9780538157902878</v>
      </c>
      <c r="F139">
        <v>13.71599221189998</v>
      </c>
      <c r="G139">
        <v>218.01111111111112</v>
      </c>
      <c r="H139" t="s">
        <v>220</v>
      </c>
      <c r="I139">
        <v>28.873999999999999</v>
      </c>
      <c r="J139" t="str">
        <f t="shared" si="6"/>
        <v>Low</v>
      </c>
      <c r="K139" t="str">
        <f t="shared" si="7"/>
        <v>Insufficient (20-30 ng/mL)</v>
      </c>
    </row>
    <row r="140" spans="1:11" x14ac:dyDescent="0.25">
      <c r="A140" t="s">
        <v>18</v>
      </c>
      <c r="B140" t="s">
        <v>176</v>
      </c>
      <c r="C140" t="s">
        <v>172</v>
      </c>
      <c r="D140">
        <v>14</v>
      </c>
      <c r="E140">
        <v>5.5017985620259751</v>
      </c>
      <c r="F140">
        <v>13.399658298788834</v>
      </c>
      <c r="G140">
        <v>241.86666666666667</v>
      </c>
      <c r="H140" t="s">
        <v>220</v>
      </c>
      <c r="I140">
        <v>30.08</v>
      </c>
      <c r="J140" t="str">
        <f t="shared" si="6"/>
        <v>Standard</v>
      </c>
      <c r="K140" t="str">
        <f t="shared" si="7"/>
        <v>Sufficient (&gt;30 ng/mL)</v>
      </c>
    </row>
    <row r="141" spans="1:11" x14ac:dyDescent="0.25">
      <c r="A141" t="s">
        <v>62</v>
      </c>
      <c r="B141" t="s">
        <v>188</v>
      </c>
      <c r="C141" t="s">
        <v>172</v>
      </c>
      <c r="D141">
        <v>14</v>
      </c>
      <c r="E141">
        <v>3.8462972680582519</v>
      </c>
      <c r="F141">
        <v>10.966033352044414</v>
      </c>
      <c r="G141">
        <v>160.73333333333332</v>
      </c>
      <c r="H141" t="s">
        <v>220</v>
      </c>
      <c r="I141">
        <v>47.81</v>
      </c>
      <c r="J141" t="str">
        <f t="shared" si="6"/>
        <v>Standard</v>
      </c>
      <c r="K141" t="str">
        <f t="shared" si="7"/>
        <v>Sufficient (&gt;30 ng/mL)</v>
      </c>
    </row>
    <row r="142" spans="1:11" x14ac:dyDescent="0.25">
      <c r="A142" t="s">
        <v>70</v>
      </c>
      <c r="B142" t="s">
        <v>190</v>
      </c>
      <c r="C142" t="s">
        <v>172</v>
      </c>
      <c r="D142">
        <v>14</v>
      </c>
      <c r="E142">
        <v>6.0346291981313565</v>
      </c>
      <c r="F142">
        <v>9.985814996649987</v>
      </c>
      <c r="G142">
        <v>160.51249999999999</v>
      </c>
      <c r="H142" t="s">
        <v>220</v>
      </c>
      <c r="I142">
        <v>41.357999999999997</v>
      </c>
      <c r="J142" t="str">
        <f t="shared" si="6"/>
        <v>Standard</v>
      </c>
      <c r="K142" t="str">
        <f t="shared" si="7"/>
        <v>Sufficient (&gt;30 ng/mL)</v>
      </c>
    </row>
    <row r="143" spans="1:11" x14ac:dyDescent="0.25">
      <c r="A143" t="s">
        <v>74</v>
      </c>
      <c r="B143" t="s">
        <v>191</v>
      </c>
      <c r="C143" t="s">
        <v>172</v>
      </c>
      <c r="D143">
        <v>14</v>
      </c>
      <c r="E143">
        <v>5.9560857528732676</v>
      </c>
      <c r="F143">
        <v>7.6656198564333344</v>
      </c>
      <c r="G143">
        <v>146.22222222222223</v>
      </c>
      <c r="H143" t="s">
        <v>220</v>
      </c>
      <c r="I143">
        <v>23.574000000000002</v>
      </c>
      <c r="J143" t="str">
        <f t="shared" si="6"/>
        <v>Low</v>
      </c>
      <c r="K143" t="str">
        <f t="shared" si="7"/>
        <v>Insufficient (20-30 ng/mL)</v>
      </c>
    </row>
    <row r="144" spans="1:11" x14ac:dyDescent="0.25">
      <c r="A144" t="s">
        <v>78</v>
      </c>
      <c r="B144" t="s">
        <v>192</v>
      </c>
      <c r="C144" t="s">
        <v>172</v>
      </c>
      <c r="D144">
        <v>14</v>
      </c>
      <c r="E144">
        <v>7.0827189553687573</v>
      </c>
      <c r="F144">
        <v>14.973049644385634</v>
      </c>
      <c r="G144">
        <v>264.89999999999998</v>
      </c>
      <c r="H144" t="s">
        <v>220</v>
      </c>
      <c r="I144">
        <v>34.9</v>
      </c>
      <c r="J144" t="str">
        <f t="shared" si="6"/>
        <v>Standard</v>
      </c>
      <c r="K144" t="str">
        <f t="shared" si="7"/>
        <v>Sufficient (&gt;30 ng/mL)</v>
      </c>
    </row>
    <row r="145" spans="1:11" x14ac:dyDescent="0.25">
      <c r="A145" t="s">
        <v>82</v>
      </c>
      <c r="B145" t="s">
        <v>193</v>
      </c>
      <c r="C145" t="s">
        <v>172</v>
      </c>
      <c r="D145">
        <v>14</v>
      </c>
      <c r="E145">
        <v>6.0532783438116633</v>
      </c>
      <c r="F145">
        <v>9.5019431993571377</v>
      </c>
      <c r="G145">
        <v>150.04285714285714</v>
      </c>
      <c r="H145" t="s">
        <v>220</v>
      </c>
      <c r="I145">
        <v>15.926</v>
      </c>
      <c r="J145" t="str">
        <f t="shared" si="6"/>
        <v>Low</v>
      </c>
      <c r="K145" t="str">
        <f t="shared" si="7"/>
        <v>Defficient (&lt;20 ng/mL)</v>
      </c>
    </row>
    <row r="146" spans="1:11" x14ac:dyDescent="0.25">
      <c r="A146" t="s">
        <v>94</v>
      </c>
      <c r="B146" t="s">
        <v>196</v>
      </c>
      <c r="C146" t="s">
        <v>172</v>
      </c>
      <c r="D146">
        <v>14</v>
      </c>
      <c r="E146">
        <v>5.3170811045906685</v>
      </c>
      <c r="F146">
        <v>8.7181679809444415</v>
      </c>
      <c r="G146">
        <v>159.5</v>
      </c>
      <c r="H146" t="s">
        <v>220</v>
      </c>
      <c r="I146">
        <v>52.463000000000001</v>
      </c>
      <c r="J146" t="str">
        <f t="shared" si="6"/>
        <v>High</v>
      </c>
      <c r="K146" t="str">
        <f t="shared" si="7"/>
        <v>Sufficient (&gt;30 ng/mL)</v>
      </c>
    </row>
    <row r="147" spans="1:11" x14ac:dyDescent="0.25">
      <c r="A147" t="s">
        <v>102</v>
      </c>
      <c r="B147" t="s">
        <v>198</v>
      </c>
      <c r="C147" t="s">
        <v>172</v>
      </c>
      <c r="D147">
        <v>14</v>
      </c>
      <c r="E147">
        <v>4.5890334170191966</v>
      </c>
      <c r="F147">
        <v>14.405286655299978</v>
      </c>
      <c r="G147">
        <v>275.05555555555554</v>
      </c>
      <c r="H147" t="s">
        <v>220</v>
      </c>
      <c r="I147">
        <v>51.256</v>
      </c>
      <c r="J147" t="str">
        <f t="shared" si="6"/>
        <v>High</v>
      </c>
      <c r="K147" t="str">
        <f t="shared" si="7"/>
        <v>Sufficient (&gt;30 ng/mL)</v>
      </c>
    </row>
    <row r="148" spans="1:11" x14ac:dyDescent="0.25">
      <c r="A148" t="s">
        <v>134</v>
      </c>
      <c r="B148" t="s">
        <v>206</v>
      </c>
      <c r="C148" t="s">
        <v>172</v>
      </c>
      <c r="D148">
        <v>14</v>
      </c>
      <c r="E148">
        <v>5.7564097036284823</v>
      </c>
      <c r="F148">
        <v>7.542888719624985</v>
      </c>
      <c r="G148">
        <v>130.35</v>
      </c>
      <c r="H148" t="s">
        <v>220</v>
      </c>
      <c r="I148">
        <v>21.521999999999998</v>
      </c>
      <c r="J148" t="str">
        <f t="shared" si="6"/>
        <v>Low</v>
      </c>
      <c r="K148" t="str">
        <f t="shared" si="7"/>
        <v>Insufficient (20-30 ng/mL)</v>
      </c>
    </row>
    <row r="149" spans="1:11" x14ac:dyDescent="0.25">
      <c r="A149" t="s">
        <v>162</v>
      </c>
      <c r="B149" t="s">
        <v>213</v>
      </c>
      <c r="C149" t="s">
        <v>172</v>
      </c>
      <c r="D149">
        <v>14</v>
      </c>
      <c r="E149">
        <v>6.3620211746794642</v>
      </c>
      <c r="F149">
        <v>12.03310578334443</v>
      </c>
      <c r="G149">
        <v>223.8</v>
      </c>
      <c r="H149" t="s">
        <v>220</v>
      </c>
      <c r="I149">
        <v>49.183</v>
      </c>
      <c r="J149" t="str">
        <f t="shared" si="6"/>
        <v>Standard</v>
      </c>
      <c r="K149" t="str">
        <f t="shared" si="7"/>
        <v>Sufficient (&gt;30 ng/mL)</v>
      </c>
    </row>
    <row r="150" spans="1:11" x14ac:dyDescent="0.25">
      <c r="A150" t="s">
        <v>3</v>
      </c>
      <c r="B150" t="s">
        <v>171</v>
      </c>
      <c r="C150" t="s">
        <v>172</v>
      </c>
      <c r="D150">
        <v>78</v>
      </c>
      <c r="E150">
        <v>6.4958853001116266</v>
      </c>
      <c r="F150">
        <v>11.792800470344433</v>
      </c>
      <c r="G150">
        <v>214.67777777777778</v>
      </c>
      <c r="H150" t="s">
        <v>221</v>
      </c>
      <c r="I150">
        <v>30.922000000000001</v>
      </c>
      <c r="J150" t="str">
        <f t="shared" si="6"/>
        <v>Standard</v>
      </c>
      <c r="K150" t="str">
        <f t="shared" si="7"/>
        <v>Sufficient (&gt;30 ng/mL)</v>
      </c>
    </row>
    <row r="151" spans="1:11" x14ac:dyDescent="0.25">
      <c r="A151" t="s">
        <v>7</v>
      </c>
      <c r="B151" t="s">
        <v>173</v>
      </c>
      <c r="C151" t="s">
        <v>172</v>
      </c>
      <c r="D151">
        <v>78</v>
      </c>
      <c r="E151">
        <v>2.6103690186375785</v>
      </c>
      <c r="F151">
        <v>12.578811492855543</v>
      </c>
      <c r="G151">
        <v>249.46666666666667</v>
      </c>
      <c r="H151" t="s">
        <v>221</v>
      </c>
      <c r="I151">
        <v>26.295000000000002</v>
      </c>
      <c r="J151" t="str">
        <f t="shared" si="6"/>
        <v>Low</v>
      </c>
      <c r="K151" t="str">
        <f t="shared" si="7"/>
        <v>Insufficient (20-30 ng/mL)</v>
      </c>
    </row>
    <row r="152" spans="1:11" x14ac:dyDescent="0.25">
      <c r="A152" t="s">
        <v>11</v>
      </c>
      <c r="B152" t="s">
        <v>174</v>
      </c>
      <c r="C152" t="s">
        <v>172</v>
      </c>
      <c r="D152">
        <v>78</v>
      </c>
      <c r="E152">
        <v>1.1150042711588739</v>
      </c>
      <c r="F152">
        <v>10.024228713699967</v>
      </c>
      <c r="G152">
        <v>141.5888888888889</v>
      </c>
      <c r="H152" t="s">
        <v>221</v>
      </c>
      <c r="I152">
        <v>20.858000000000001</v>
      </c>
      <c r="J152" t="str">
        <f t="shared" si="6"/>
        <v>Low</v>
      </c>
      <c r="K152" t="str">
        <f t="shared" si="7"/>
        <v>Insufficient (20-30 ng/mL)</v>
      </c>
    </row>
    <row r="153" spans="1:11" x14ac:dyDescent="0.25">
      <c r="A153" t="s">
        <v>47</v>
      </c>
      <c r="B153" t="s">
        <v>184</v>
      </c>
      <c r="C153" t="s">
        <v>172</v>
      </c>
      <c r="D153">
        <v>78</v>
      </c>
      <c r="E153">
        <v>6.1742124950990096</v>
      </c>
      <c r="F153">
        <v>9.3225110235222424</v>
      </c>
      <c r="G153">
        <v>172.46666666666667</v>
      </c>
      <c r="H153" t="s">
        <v>221</v>
      </c>
      <c r="I153">
        <v>43.701999999999998</v>
      </c>
      <c r="J153" t="str">
        <f t="shared" si="6"/>
        <v>Standard</v>
      </c>
      <c r="K153" t="str">
        <f t="shared" si="7"/>
        <v>Sufficient (&gt;30 ng/mL)</v>
      </c>
    </row>
    <row r="154" spans="1:11" x14ac:dyDescent="0.25">
      <c r="A154" t="s">
        <v>59</v>
      </c>
      <c r="B154" t="s">
        <v>187</v>
      </c>
      <c r="C154" t="s">
        <v>172</v>
      </c>
      <c r="D154">
        <v>78</v>
      </c>
      <c r="E154">
        <v>6.3259871870242659</v>
      </c>
      <c r="F154">
        <v>10.787188678133253</v>
      </c>
      <c r="G154">
        <v>188.94444444444446</v>
      </c>
      <c r="H154" t="s">
        <v>221</v>
      </c>
      <c r="I154">
        <v>60.006</v>
      </c>
      <c r="J154" t="str">
        <f t="shared" si="6"/>
        <v>High</v>
      </c>
      <c r="K154" t="str">
        <f t="shared" si="7"/>
        <v>Sufficient (&gt;30 ng/mL)</v>
      </c>
    </row>
    <row r="155" spans="1:11" x14ac:dyDescent="0.25">
      <c r="A155" t="s">
        <v>27</v>
      </c>
      <c r="B155" t="s">
        <v>179</v>
      </c>
      <c r="C155" t="s">
        <v>172</v>
      </c>
      <c r="D155">
        <v>78</v>
      </c>
      <c r="E155">
        <v>6.1743442504526316</v>
      </c>
      <c r="F155">
        <v>10.400648778655547</v>
      </c>
      <c r="G155">
        <v>187.1888888888889</v>
      </c>
      <c r="H155" t="s">
        <v>219</v>
      </c>
      <c r="I155">
        <v>58.220999999999997</v>
      </c>
      <c r="J155" t="str">
        <f t="shared" si="6"/>
        <v>High</v>
      </c>
      <c r="K155" t="str">
        <f t="shared" si="7"/>
        <v>Sufficient (&gt;30 ng/mL)</v>
      </c>
    </row>
    <row r="156" spans="1:11" x14ac:dyDescent="0.25">
      <c r="A156" t="s">
        <v>43</v>
      </c>
      <c r="B156" t="s">
        <v>183</v>
      </c>
      <c r="C156" t="s">
        <v>172</v>
      </c>
      <c r="D156">
        <v>78</v>
      </c>
      <c r="E156">
        <v>5.9570351943154174</v>
      </c>
      <c r="F156">
        <v>10.616143341485719</v>
      </c>
      <c r="G156">
        <v>151.84285714285716</v>
      </c>
      <c r="H156" t="s">
        <v>219</v>
      </c>
      <c r="I156">
        <v>40.207999999999998</v>
      </c>
      <c r="J156" t="str">
        <f t="shared" si="6"/>
        <v>Standard</v>
      </c>
      <c r="K156" t="str">
        <f t="shared" si="7"/>
        <v>Sufficient (&gt;30 ng/mL)</v>
      </c>
    </row>
    <row r="157" spans="1:11" x14ac:dyDescent="0.25">
      <c r="A157" t="s">
        <v>67</v>
      </c>
      <c r="B157" t="s">
        <v>189</v>
      </c>
      <c r="C157" t="s">
        <v>172</v>
      </c>
      <c r="D157">
        <v>78</v>
      </c>
      <c r="E157">
        <v>6.3104944820664919</v>
      </c>
      <c r="F157">
        <v>11.090205309055547</v>
      </c>
      <c r="G157">
        <v>185.52222222222221</v>
      </c>
      <c r="H157" t="s">
        <v>219</v>
      </c>
      <c r="I157">
        <v>44.722000000000001</v>
      </c>
      <c r="J157" t="str">
        <f t="shared" si="6"/>
        <v>Standard</v>
      </c>
      <c r="K157" t="str">
        <f t="shared" si="7"/>
        <v>Sufficient (&gt;30 ng/mL)</v>
      </c>
    </row>
    <row r="158" spans="1:11" x14ac:dyDescent="0.25">
      <c r="A158" t="s">
        <v>107</v>
      </c>
      <c r="B158" t="s">
        <v>199</v>
      </c>
      <c r="C158" t="s">
        <v>172</v>
      </c>
      <c r="D158">
        <v>78</v>
      </c>
      <c r="E158">
        <v>3.7368610563968807</v>
      </c>
      <c r="F158">
        <v>17.074145336799976</v>
      </c>
      <c r="G158">
        <v>302.23333333333335</v>
      </c>
      <c r="H158" t="s">
        <v>219</v>
      </c>
      <c r="I158">
        <v>76.894999999999996</v>
      </c>
      <c r="J158" t="str">
        <f t="shared" si="6"/>
        <v>High</v>
      </c>
      <c r="K158" t="str">
        <f t="shared" si="7"/>
        <v>Sufficient (&gt;30 ng/mL)</v>
      </c>
    </row>
    <row r="159" spans="1:11" x14ac:dyDescent="0.25">
      <c r="A159" t="s">
        <v>15</v>
      </c>
      <c r="B159" t="s">
        <v>175</v>
      </c>
      <c r="C159" t="s">
        <v>172</v>
      </c>
      <c r="D159">
        <v>78</v>
      </c>
      <c r="E159">
        <v>5.5261798886001143</v>
      </c>
      <c r="F159">
        <v>11.662797204288879</v>
      </c>
      <c r="G159">
        <v>190.86666666666667</v>
      </c>
      <c r="H159" t="s">
        <v>220</v>
      </c>
      <c r="I159">
        <v>28.873999999999999</v>
      </c>
      <c r="J159" t="str">
        <f t="shared" si="6"/>
        <v>Low</v>
      </c>
      <c r="K159" t="str">
        <f t="shared" si="7"/>
        <v>Insufficient (20-30 ng/mL)</v>
      </c>
    </row>
    <row r="160" spans="1:11" x14ac:dyDescent="0.25">
      <c r="A160" t="s">
        <v>19</v>
      </c>
      <c r="B160" t="s">
        <v>176</v>
      </c>
      <c r="C160" t="s">
        <v>172</v>
      </c>
      <c r="D160">
        <v>78</v>
      </c>
      <c r="E160">
        <v>5.1080035664813064</v>
      </c>
      <c r="F160">
        <v>9.107648742344459</v>
      </c>
      <c r="G160">
        <v>168.33333333333334</v>
      </c>
      <c r="H160" t="s">
        <v>220</v>
      </c>
      <c r="I160">
        <v>30.08</v>
      </c>
      <c r="J160" t="str">
        <f t="shared" si="6"/>
        <v>Standard</v>
      </c>
      <c r="K160" t="str">
        <f t="shared" si="7"/>
        <v>Sufficient (&gt;30 ng/mL)</v>
      </c>
    </row>
    <row r="161" spans="1:11" x14ac:dyDescent="0.25">
      <c r="A161" t="s">
        <v>63</v>
      </c>
      <c r="B161" t="s">
        <v>188</v>
      </c>
      <c r="C161" t="s">
        <v>172</v>
      </c>
      <c r="D161">
        <v>78</v>
      </c>
      <c r="E161">
        <v>5.7128596029987602</v>
      </c>
      <c r="F161">
        <v>10.432762825955557</v>
      </c>
      <c r="G161">
        <v>157.32222222222222</v>
      </c>
      <c r="H161" t="s">
        <v>220</v>
      </c>
      <c r="I161">
        <v>47.81</v>
      </c>
      <c r="J161" t="str">
        <f t="shared" si="6"/>
        <v>Standard</v>
      </c>
      <c r="K161" t="str">
        <f t="shared" si="7"/>
        <v>Sufficient (&gt;30 ng/mL)</v>
      </c>
    </row>
    <row r="162" spans="1:11" x14ac:dyDescent="0.25">
      <c r="A162" t="s">
        <v>71</v>
      </c>
      <c r="B162" t="s">
        <v>190</v>
      </c>
      <c r="C162" t="s">
        <v>172</v>
      </c>
      <c r="D162">
        <v>78</v>
      </c>
      <c r="E162">
        <v>4.7298455402231099</v>
      </c>
      <c r="F162">
        <v>11.482629723455542</v>
      </c>
      <c r="G162">
        <v>193.42222222222222</v>
      </c>
      <c r="H162" t="s">
        <v>220</v>
      </c>
      <c r="I162">
        <v>41.357999999999997</v>
      </c>
      <c r="J162" t="str">
        <f t="shared" ref="J162:J169" si="8">IF(I162&lt;30,"Low",IF(I162&lt;50,"Standard","High"))</f>
        <v>Standard</v>
      </c>
      <c r="K162" t="str">
        <f t="shared" si="7"/>
        <v>Sufficient (&gt;30 ng/mL)</v>
      </c>
    </row>
    <row r="163" spans="1:11" x14ac:dyDescent="0.25">
      <c r="A163" t="s">
        <v>75</v>
      </c>
      <c r="B163" t="s">
        <v>191</v>
      </c>
      <c r="C163" t="s">
        <v>172</v>
      </c>
      <c r="D163">
        <v>78</v>
      </c>
      <c r="E163">
        <v>5.9242717295180647</v>
      </c>
      <c r="F163">
        <v>9.2242340152888982</v>
      </c>
      <c r="G163">
        <v>148.69999999999999</v>
      </c>
      <c r="H163" t="s">
        <v>220</v>
      </c>
      <c r="I163">
        <v>23.574000000000002</v>
      </c>
      <c r="J163" t="str">
        <f t="shared" si="8"/>
        <v>Low</v>
      </c>
      <c r="K163" t="str">
        <f t="shared" si="7"/>
        <v>Insufficient (20-30 ng/mL)</v>
      </c>
    </row>
    <row r="164" spans="1:11" x14ac:dyDescent="0.25">
      <c r="A164" t="s">
        <v>79</v>
      </c>
      <c r="B164" t="s">
        <v>192</v>
      </c>
      <c r="C164" t="s">
        <v>172</v>
      </c>
      <c r="D164">
        <v>78</v>
      </c>
      <c r="E164">
        <v>3.7025283852515587</v>
      </c>
      <c r="F164">
        <v>17.841209865366686</v>
      </c>
      <c r="G164">
        <v>208.62222222222223</v>
      </c>
      <c r="H164" t="s">
        <v>220</v>
      </c>
      <c r="I164">
        <v>34.9</v>
      </c>
      <c r="J164" t="str">
        <f t="shared" si="8"/>
        <v>Standard</v>
      </c>
      <c r="K164" t="str">
        <f t="shared" si="7"/>
        <v>Sufficient (&gt;30 ng/mL)</v>
      </c>
    </row>
    <row r="165" spans="1:11" x14ac:dyDescent="0.25">
      <c r="A165" t="s">
        <v>83</v>
      </c>
      <c r="B165" t="s">
        <v>193</v>
      </c>
      <c r="C165" t="s">
        <v>172</v>
      </c>
      <c r="D165">
        <v>78</v>
      </c>
      <c r="E165">
        <v>3.2965234558457053</v>
      </c>
      <c r="F165">
        <v>13.374529133799976</v>
      </c>
      <c r="G165">
        <v>254.05555555555554</v>
      </c>
      <c r="H165" t="s">
        <v>220</v>
      </c>
      <c r="I165">
        <v>15.926</v>
      </c>
      <c r="J165" t="str">
        <f t="shared" si="8"/>
        <v>Low</v>
      </c>
      <c r="K165" t="str">
        <f t="shared" si="7"/>
        <v>Defficient (&lt;20 ng/mL)</v>
      </c>
    </row>
    <row r="166" spans="1:11" x14ac:dyDescent="0.25">
      <c r="A166" t="s">
        <v>95</v>
      </c>
      <c r="B166" t="s">
        <v>196</v>
      </c>
      <c r="C166" t="s">
        <v>172</v>
      </c>
      <c r="D166">
        <v>78</v>
      </c>
      <c r="E166">
        <v>6.7571891596173375</v>
      </c>
      <c r="F166">
        <v>11.837326515422216</v>
      </c>
      <c r="G166">
        <v>256.10000000000002</v>
      </c>
      <c r="H166" t="s">
        <v>220</v>
      </c>
      <c r="I166">
        <v>52.463000000000001</v>
      </c>
      <c r="J166" t="str">
        <f t="shared" si="8"/>
        <v>High</v>
      </c>
      <c r="K166" t="str">
        <f t="shared" si="7"/>
        <v>Sufficient (&gt;30 ng/mL)</v>
      </c>
    </row>
    <row r="167" spans="1:11" x14ac:dyDescent="0.25">
      <c r="A167" t="s">
        <v>103</v>
      </c>
      <c r="B167" t="s">
        <v>198</v>
      </c>
      <c r="C167" t="s">
        <v>172</v>
      </c>
      <c r="D167">
        <v>78</v>
      </c>
      <c r="E167">
        <v>3.7195870878009214</v>
      </c>
      <c r="F167">
        <v>15.518959557011081</v>
      </c>
      <c r="G167">
        <v>318.86666666666667</v>
      </c>
      <c r="H167" t="s">
        <v>220</v>
      </c>
      <c r="I167">
        <v>51.256</v>
      </c>
      <c r="J167" t="str">
        <f t="shared" si="8"/>
        <v>High</v>
      </c>
      <c r="K167" t="str">
        <f t="shared" si="7"/>
        <v>Sufficient (&gt;30 ng/mL)</v>
      </c>
    </row>
    <row r="168" spans="1:11" x14ac:dyDescent="0.25">
      <c r="A168" t="s">
        <v>135</v>
      </c>
      <c r="B168" t="s">
        <v>206</v>
      </c>
      <c r="C168" t="s">
        <v>172</v>
      </c>
      <c r="D168">
        <v>78</v>
      </c>
      <c r="E168">
        <v>6.5083829045516568</v>
      </c>
      <c r="F168">
        <v>10.798979695542862</v>
      </c>
      <c r="G168">
        <v>189.95714285714286</v>
      </c>
      <c r="H168" t="s">
        <v>220</v>
      </c>
      <c r="I168">
        <v>21.521999999999998</v>
      </c>
      <c r="J168" t="str">
        <f t="shared" si="8"/>
        <v>Low</v>
      </c>
      <c r="K168" t="str">
        <f t="shared" si="7"/>
        <v>Insufficient (20-30 ng/mL)</v>
      </c>
    </row>
    <row r="169" spans="1:11" x14ac:dyDescent="0.25">
      <c r="A169" t="s">
        <v>163</v>
      </c>
      <c r="B169" t="s">
        <v>213</v>
      </c>
      <c r="C169" t="s">
        <v>172</v>
      </c>
      <c r="D169">
        <v>78</v>
      </c>
      <c r="E169">
        <v>5.8531825079970758</v>
      </c>
      <c r="F169">
        <v>12.439995392366605</v>
      </c>
      <c r="G169">
        <v>217.53333333333333</v>
      </c>
      <c r="H169" t="s">
        <v>220</v>
      </c>
      <c r="I169">
        <v>49.183</v>
      </c>
      <c r="J169" t="str">
        <f t="shared" si="8"/>
        <v>Standard</v>
      </c>
      <c r="K169" t="str">
        <f t="shared" si="7"/>
        <v>Sufficient (&gt;30 ng/mL)</v>
      </c>
    </row>
    <row r="181" spans="9:9" x14ac:dyDescent="0.25">
      <c r="I181" s="2"/>
    </row>
  </sheetData>
  <autoFilter ref="A1:X169" xr:uid="{00000000-0001-0000-0000-000000000000}">
    <sortState xmlns:xlrd2="http://schemas.microsoft.com/office/spreadsheetml/2017/richdata2" ref="A2:R169">
      <sortCondition ref="C1:C169"/>
    </sortState>
  </autoFilter>
  <sortState xmlns:xlrd2="http://schemas.microsoft.com/office/spreadsheetml/2017/richdata2" ref="A2:H169">
    <sortCondition ref="D1:D169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3457-7A63-6443-8071-08F70ABCB930}">
  <dimension ref="A1:L43"/>
  <sheetViews>
    <sheetView workbookViewId="0">
      <selection activeCell="G20" sqref="G20"/>
    </sheetView>
  </sheetViews>
  <sheetFormatPr defaultColWidth="11.42578125" defaultRowHeight="15" x14ac:dyDescent="0.25"/>
  <cols>
    <col min="9" max="9" width="13.28515625" bestFit="1" customWidth="1"/>
    <col min="10" max="10" width="15.28515625" bestFit="1" customWidth="1"/>
    <col min="11" max="11" width="26.5703125" bestFit="1" customWidth="1"/>
    <col min="12" max="12" width="24.140625" bestFit="1" customWidth="1"/>
  </cols>
  <sheetData>
    <row r="1" spans="1:12" x14ac:dyDescent="0.25">
      <c r="A1" t="s">
        <v>169</v>
      </c>
      <c r="B1" t="s">
        <v>170</v>
      </c>
      <c r="C1" t="s">
        <v>215</v>
      </c>
      <c r="D1" t="s">
        <v>216</v>
      </c>
      <c r="E1" t="s">
        <v>217</v>
      </c>
      <c r="F1" t="s">
        <v>218</v>
      </c>
      <c r="I1" t="s">
        <v>223</v>
      </c>
      <c r="J1" t="s">
        <v>224</v>
      </c>
      <c r="K1" t="s">
        <v>227</v>
      </c>
      <c r="L1" t="s">
        <v>226</v>
      </c>
    </row>
    <row r="2" spans="1:12" x14ac:dyDescent="0.25">
      <c r="A2" t="s">
        <v>200</v>
      </c>
      <c r="B2" t="s">
        <v>178</v>
      </c>
      <c r="C2">
        <v>1</v>
      </c>
      <c r="D2">
        <v>6.093407578497926</v>
      </c>
      <c r="E2">
        <v>8.8847272263999937</v>
      </c>
      <c r="F2">
        <v>162.82222222222222</v>
      </c>
      <c r="H2" t="s">
        <v>225</v>
      </c>
      <c r="I2">
        <f>AVERAGE(D2:D23)</f>
        <v>6.1448066419614937</v>
      </c>
      <c r="J2">
        <f>AVERAGE(D24:D43)</f>
        <v>5.3354481282001736</v>
      </c>
      <c r="K2">
        <f>_xlfn.T.TEST(D2:D23, D24:D43, 2,2)</f>
        <v>3.60359098440187E-2</v>
      </c>
      <c r="L2">
        <f>_xlfn.T.TEST(D2:D23, D24:D43, 2,3)</f>
        <v>4.8764470322990444E-2</v>
      </c>
    </row>
    <row r="3" spans="1:12" x14ac:dyDescent="0.25">
      <c r="A3" t="s">
        <v>202</v>
      </c>
      <c r="B3" t="s">
        <v>178</v>
      </c>
      <c r="C3">
        <v>1</v>
      </c>
      <c r="D3">
        <v>5.050086682212469</v>
      </c>
      <c r="E3">
        <v>7.4802520978624925</v>
      </c>
      <c r="F3">
        <v>133.19999999999999</v>
      </c>
      <c r="H3" t="s">
        <v>217</v>
      </c>
      <c r="I3">
        <f>AVERAGE(E2:E23)</f>
        <v>11.113997285882352</v>
      </c>
      <c r="J3">
        <f>AVERAGE(E24:E43)</f>
        <v>12.471990406206116</v>
      </c>
      <c r="K3">
        <f>_xlfn.T.TEST(E2:E23, E24:E43, 2,2)</f>
        <v>0.14493143244169171</v>
      </c>
      <c r="L3">
        <f>_xlfn.T.TEST(E2:E23, E24:E43, 2,3)</f>
        <v>0.1413076908353301</v>
      </c>
    </row>
    <row r="4" spans="1:12" x14ac:dyDescent="0.25">
      <c r="A4" t="s">
        <v>205</v>
      </c>
      <c r="B4" t="s">
        <v>178</v>
      </c>
      <c r="C4">
        <v>1</v>
      </c>
      <c r="D4">
        <v>6.1423420193067715</v>
      </c>
      <c r="E4">
        <v>7.8732400759000072</v>
      </c>
      <c r="F4">
        <v>159.5</v>
      </c>
      <c r="H4" t="s">
        <v>218</v>
      </c>
      <c r="I4">
        <f>AVERAGE(F2:F23)</f>
        <v>202.20518578643578</v>
      </c>
      <c r="J4">
        <f>AVERAGE(F24:F43)</f>
        <v>225.14921626984133</v>
      </c>
      <c r="K4">
        <f>_xlfn.T.TEST(F2:F23, F24:F43, 2,2)</f>
        <v>0.22404160673784482</v>
      </c>
      <c r="L4">
        <f>_xlfn.T.TEST(F2:F23, F24:F43, 2,3)</f>
        <v>0.22442978317056675</v>
      </c>
    </row>
    <row r="5" spans="1:12" x14ac:dyDescent="0.25">
      <c r="A5" t="s">
        <v>208</v>
      </c>
      <c r="B5" t="s">
        <v>178</v>
      </c>
      <c r="C5">
        <v>1</v>
      </c>
      <c r="D5">
        <v>6.1344034801403602</v>
      </c>
      <c r="E5">
        <v>8.7342436505833412</v>
      </c>
      <c r="F5">
        <v>136.83333333333334</v>
      </c>
    </row>
    <row r="6" spans="1:12" x14ac:dyDescent="0.25">
      <c r="A6" t="s">
        <v>209</v>
      </c>
      <c r="B6" t="s">
        <v>178</v>
      </c>
      <c r="C6">
        <v>1</v>
      </c>
      <c r="D6">
        <v>6.622557768229651</v>
      </c>
      <c r="E6">
        <v>13.590316943411112</v>
      </c>
      <c r="F6">
        <v>229.13333333333333</v>
      </c>
    </row>
    <row r="7" spans="1:12" x14ac:dyDescent="0.25">
      <c r="A7" t="s">
        <v>210</v>
      </c>
      <c r="B7" t="s">
        <v>178</v>
      </c>
      <c r="C7">
        <v>1</v>
      </c>
      <c r="D7">
        <v>6.7534947375226286</v>
      </c>
      <c r="E7">
        <v>10.899885093355552</v>
      </c>
      <c r="F7">
        <v>235.9</v>
      </c>
    </row>
    <row r="8" spans="1:12" x14ac:dyDescent="0.25">
      <c r="A8" t="s">
        <v>177</v>
      </c>
      <c r="B8" t="s">
        <v>178</v>
      </c>
      <c r="C8">
        <v>1</v>
      </c>
      <c r="D8">
        <v>5.1139911075429145</v>
      </c>
      <c r="E8">
        <v>13.281179695011085</v>
      </c>
      <c r="F8">
        <v>248.02222222222221</v>
      </c>
    </row>
    <row r="9" spans="1:12" x14ac:dyDescent="0.25">
      <c r="A9" t="s">
        <v>197</v>
      </c>
      <c r="B9" t="s">
        <v>178</v>
      </c>
      <c r="C9">
        <v>1</v>
      </c>
      <c r="D9">
        <v>6.5201333330494755</v>
      </c>
      <c r="E9">
        <v>20.296757596444422</v>
      </c>
      <c r="F9">
        <v>357.64444444444445</v>
      </c>
    </row>
    <row r="10" spans="1:12" x14ac:dyDescent="0.25">
      <c r="A10" t="s">
        <v>201</v>
      </c>
      <c r="B10" t="s">
        <v>178</v>
      </c>
      <c r="C10">
        <v>1</v>
      </c>
      <c r="D10">
        <v>6.4918167987445328</v>
      </c>
      <c r="E10">
        <v>9.6411335445625124</v>
      </c>
      <c r="F10">
        <v>189.23750000000001</v>
      </c>
    </row>
    <row r="11" spans="1:12" x14ac:dyDescent="0.25">
      <c r="A11" t="s">
        <v>203</v>
      </c>
      <c r="B11" t="s">
        <v>178</v>
      </c>
      <c r="C11">
        <v>1</v>
      </c>
      <c r="D11">
        <v>5.9866163489166802</v>
      </c>
      <c r="E11">
        <v>8.2259987135000081</v>
      </c>
      <c r="F11">
        <v>152.85714285714286</v>
      </c>
    </row>
    <row r="12" spans="1:12" x14ac:dyDescent="0.25">
      <c r="A12" t="s">
        <v>207</v>
      </c>
      <c r="B12" t="s">
        <v>178</v>
      </c>
      <c r="C12">
        <v>1</v>
      </c>
      <c r="D12">
        <v>5.4874560882488748</v>
      </c>
      <c r="E12">
        <v>7.3098577410285799</v>
      </c>
      <c r="F12">
        <v>133.30000000000001</v>
      </c>
    </row>
    <row r="13" spans="1:12" x14ac:dyDescent="0.25">
      <c r="A13" t="s">
        <v>212</v>
      </c>
      <c r="B13" t="s">
        <v>178</v>
      </c>
      <c r="C13">
        <v>1</v>
      </c>
      <c r="D13">
        <v>5.7749779212815433</v>
      </c>
      <c r="E13">
        <v>10.497501622788866</v>
      </c>
      <c r="F13">
        <v>178.48888888888888</v>
      </c>
    </row>
    <row r="14" spans="1:12" x14ac:dyDescent="0.25">
      <c r="A14" t="s">
        <v>180</v>
      </c>
      <c r="B14" t="s">
        <v>178</v>
      </c>
      <c r="C14">
        <v>1</v>
      </c>
      <c r="D14">
        <v>6.405490049624416</v>
      </c>
      <c r="E14">
        <v>17.6758564703111</v>
      </c>
      <c r="F14">
        <v>308.60000000000002</v>
      </c>
    </row>
    <row r="15" spans="1:12" x14ac:dyDescent="0.25">
      <c r="A15" t="s">
        <v>181</v>
      </c>
      <c r="B15" t="s">
        <v>178</v>
      </c>
      <c r="C15">
        <v>1</v>
      </c>
      <c r="D15">
        <v>6.5344447317023713</v>
      </c>
      <c r="E15">
        <v>11.760989556877774</v>
      </c>
      <c r="F15">
        <v>237.02222222222221</v>
      </c>
    </row>
    <row r="16" spans="1:12" x14ac:dyDescent="0.25">
      <c r="A16" t="s">
        <v>182</v>
      </c>
      <c r="B16" t="s">
        <v>178</v>
      </c>
      <c r="C16">
        <v>1</v>
      </c>
      <c r="D16">
        <v>6.2316678498370086</v>
      </c>
      <c r="E16">
        <v>7.9147553090833291</v>
      </c>
      <c r="F16">
        <v>155.76666666666668</v>
      </c>
    </row>
    <row r="17" spans="1:6" x14ac:dyDescent="0.25">
      <c r="A17" t="s">
        <v>185</v>
      </c>
      <c r="B17" t="s">
        <v>178</v>
      </c>
      <c r="C17">
        <v>1</v>
      </c>
      <c r="D17">
        <v>6.402297231251306</v>
      </c>
      <c r="E17">
        <v>11.074745629599976</v>
      </c>
      <c r="F17">
        <v>182.76666666666668</v>
      </c>
    </row>
    <row r="18" spans="1:6" x14ac:dyDescent="0.25">
      <c r="A18" t="s">
        <v>186</v>
      </c>
      <c r="B18" t="s">
        <v>178</v>
      </c>
      <c r="C18">
        <v>1</v>
      </c>
      <c r="D18">
        <v>5.8112613973302611</v>
      </c>
      <c r="E18">
        <v>10.11774199550001</v>
      </c>
      <c r="F18">
        <v>156.88888888888889</v>
      </c>
    </row>
    <row r="19" spans="1:6" x14ac:dyDescent="0.25">
      <c r="A19" t="s">
        <v>194</v>
      </c>
      <c r="B19" t="s">
        <v>178</v>
      </c>
      <c r="C19">
        <v>1</v>
      </c>
      <c r="D19">
        <v>6.1809951630840425</v>
      </c>
      <c r="E19">
        <v>10.710937297255539</v>
      </c>
      <c r="F19">
        <v>181.55555555555554</v>
      </c>
    </row>
    <row r="20" spans="1:6" x14ac:dyDescent="0.25">
      <c r="A20" t="s">
        <v>195</v>
      </c>
      <c r="B20" t="s">
        <v>178</v>
      </c>
      <c r="C20">
        <v>1</v>
      </c>
      <c r="D20">
        <v>6.8220555019401479</v>
      </c>
      <c r="E20">
        <v>11.570172980077761</v>
      </c>
      <c r="F20">
        <v>274.82222222222219</v>
      </c>
    </row>
    <row r="21" spans="1:6" x14ac:dyDescent="0.25">
      <c r="A21" t="s">
        <v>204</v>
      </c>
      <c r="B21" t="s">
        <v>178</v>
      </c>
      <c r="C21">
        <v>1</v>
      </c>
      <c r="D21">
        <v>5.3569336665205629</v>
      </c>
      <c r="E21">
        <v>11.111326878444443</v>
      </c>
      <c r="F21">
        <v>163.96666666666667</v>
      </c>
    </row>
    <row r="22" spans="1:6" x14ac:dyDescent="0.25">
      <c r="A22" t="s">
        <v>211</v>
      </c>
      <c r="B22" t="s">
        <v>178</v>
      </c>
      <c r="C22">
        <v>1</v>
      </c>
      <c r="D22">
        <v>6.7124247004950011</v>
      </c>
      <c r="E22">
        <v>13.491422662924998</v>
      </c>
      <c r="F22">
        <v>229.17500000000001</v>
      </c>
    </row>
    <row r="23" spans="1:6" x14ac:dyDescent="0.25">
      <c r="A23" t="s">
        <v>214</v>
      </c>
      <c r="B23" t="s">
        <v>178</v>
      </c>
      <c r="C23">
        <v>1</v>
      </c>
      <c r="D23">
        <v>6.5568919676739332</v>
      </c>
      <c r="E23">
        <v>12.364897508488889</v>
      </c>
      <c r="F23">
        <v>241.01111111111112</v>
      </c>
    </row>
    <row r="24" spans="1:6" x14ac:dyDescent="0.25">
      <c r="A24" t="s">
        <v>171</v>
      </c>
      <c r="B24" t="s">
        <v>172</v>
      </c>
      <c r="C24">
        <v>1</v>
      </c>
      <c r="D24">
        <v>7.2575667451679324</v>
      </c>
      <c r="E24">
        <v>15.098173019499995</v>
      </c>
      <c r="F24">
        <v>324.13333333333333</v>
      </c>
    </row>
    <row r="25" spans="1:6" x14ac:dyDescent="0.25">
      <c r="A25" t="s">
        <v>173</v>
      </c>
      <c r="B25" t="s">
        <v>172</v>
      </c>
      <c r="C25">
        <v>1</v>
      </c>
      <c r="D25">
        <v>3.801838380806152</v>
      </c>
      <c r="E25">
        <v>14.136311372044437</v>
      </c>
      <c r="F25">
        <v>289.54444444444442</v>
      </c>
    </row>
    <row r="26" spans="1:6" x14ac:dyDescent="0.25">
      <c r="A26" t="s">
        <v>174</v>
      </c>
      <c r="B26" t="s">
        <v>172</v>
      </c>
      <c r="C26">
        <v>1</v>
      </c>
      <c r="D26">
        <v>1.7679130744877034</v>
      </c>
      <c r="E26">
        <v>10.713494508422222</v>
      </c>
      <c r="F26">
        <v>172.22222222222223</v>
      </c>
    </row>
    <row r="27" spans="1:6" x14ac:dyDescent="0.25">
      <c r="A27" t="s">
        <v>184</v>
      </c>
      <c r="B27" t="s">
        <v>172</v>
      </c>
      <c r="C27">
        <v>1</v>
      </c>
      <c r="D27">
        <v>6.5472493706626524</v>
      </c>
      <c r="E27">
        <v>10.753171500974926</v>
      </c>
      <c r="F27">
        <v>217.6875</v>
      </c>
    </row>
    <row r="28" spans="1:6" x14ac:dyDescent="0.25">
      <c r="A28" t="s">
        <v>187</v>
      </c>
      <c r="B28" t="s">
        <v>172</v>
      </c>
      <c r="C28">
        <v>1</v>
      </c>
      <c r="D28">
        <v>4.9277352721589844</v>
      </c>
      <c r="E28">
        <v>12.326466877577756</v>
      </c>
      <c r="F28">
        <v>192.93333333333334</v>
      </c>
    </row>
    <row r="29" spans="1:6" x14ac:dyDescent="0.25">
      <c r="A29" t="s">
        <v>179</v>
      </c>
      <c r="B29" t="s">
        <v>172</v>
      </c>
      <c r="C29">
        <v>1</v>
      </c>
      <c r="D29">
        <v>7.1457588167528732</v>
      </c>
      <c r="E29">
        <v>18.3626514712</v>
      </c>
      <c r="F29">
        <v>329.2</v>
      </c>
    </row>
    <row r="30" spans="1:6" x14ac:dyDescent="0.25">
      <c r="A30" t="s">
        <v>183</v>
      </c>
      <c r="B30" t="s">
        <v>172</v>
      </c>
      <c r="C30">
        <v>1</v>
      </c>
      <c r="D30">
        <v>4.9493673763362498</v>
      </c>
      <c r="E30">
        <v>11.208768484444452</v>
      </c>
      <c r="F30">
        <v>192.66666666666666</v>
      </c>
    </row>
    <row r="31" spans="1:6" x14ac:dyDescent="0.25">
      <c r="A31" t="s">
        <v>189</v>
      </c>
      <c r="B31" t="s">
        <v>172</v>
      </c>
      <c r="C31">
        <v>1</v>
      </c>
      <c r="D31">
        <v>6.8405081143800883</v>
      </c>
      <c r="E31">
        <v>10.529648039155475</v>
      </c>
      <c r="F31">
        <v>230.8111111111111</v>
      </c>
    </row>
    <row r="32" spans="1:6" x14ac:dyDescent="0.25">
      <c r="A32" t="s">
        <v>199</v>
      </c>
      <c r="B32" t="s">
        <v>172</v>
      </c>
      <c r="C32">
        <v>1</v>
      </c>
      <c r="D32">
        <v>3.7680441702383201</v>
      </c>
      <c r="E32">
        <v>13.956065274177758</v>
      </c>
      <c r="F32">
        <v>280.61111111111109</v>
      </c>
    </row>
    <row r="33" spans="1:6" x14ac:dyDescent="0.25">
      <c r="A33" t="s">
        <v>175</v>
      </c>
      <c r="B33" t="s">
        <v>172</v>
      </c>
      <c r="C33">
        <v>1</v>
      </c>
      <c r="D33">
        <v>7.0692735605583117</v>
      </c>
      <c r="E33">
        <v>16.163508095511098</v>
      </c>
      <c r="F33">
        <v>333.74444444444447</v>
      </c>
    </row>
    <row r="34" spans="1:6" x14ac:dyDescent="0.25">
      <c r="A34" t="s">
        <v>176</v>
      </c>
      <c r="B34" t="s">
        <v>172</v>
      </c>
      <c r="C34">
        <v>1</v>
      </c>
      <c r="D34">
        <v>4.8640421765441975</v>
      </c>
      <c r="E34">
        <v>11.44882092387777</v>
      </c>
      <c r="F34">
        <v>200.11111111111111</v>
      </c>
    </row>
    <row r="35" spans="1:6" x14ac:dyDescent="0.25">
      <c r="A35" t="s">
        <v>188</v>
      </c>
      <c r="B35" t="s">
        <v>172</v>
      </c>
      <c r="C35">
        <v>1</v>
      </c>
      <c r="D35">
        <v>1.6435380309315009</v>
      </c>
      <c r="E35">
        <v>15.541329161233323</v>
      </c>
      <c r="F35">
        <v>133.5</v>
      </c>
    </row>
    <row r="36" spans="1:6" x14ac:dyDescent="0.25">
      <c r="A36" t="s">
        <v>190</v>
      </c>
      <c r="B36" t="s">
        <v>172</v>
      </c>
      <c r="C36">
        <v>1</v>
      </c>
      <c r="D36">
        <v>4.7970734048999919</v>
      </c>
      <c r="E36">
        <v>12.372658390555557</v>
      </c>
      <c r="F36">
        <v>220.36666666666667</v>
      </c>
    </row>
    <row r="37" spans="1:6" x14ac:dyDescent="0.25">
      <c r="A37" t="s">
        <v>191</v>
      </c>
      <c r="B37" t="s">
        <v>172</v>
      </c>
      <c r="C37">
        <v>1</v>
      </c>
      <c r="D37">
        <v>5.5365599748758241</v>
      </c>
      <c r="E37">
        <v>7.6621709046222222</v>
      </c>
      <c r="F37">
        <v>151.94444444444446</v>
      </c>
    </row>
    <row r="38" spans="1:6" x14ac:dyDescent="0.25">
      <c r="A38" t="s">
        <v>192</v>
      </c>
      <c r="B38" t="s">
        <v>172</v>
      </c>
      <c r="C38">
        <v>1</v>
      </c>
      <c r="D38">
        <v>6.0551655646514453</v>
      </c>
      <c r="E38">
        <v>8.4810821535111067</v>
      </c>
      <c r="F38">
        <v>157.34444444444443</v>
      </c>
    </row>
    <row r="39" spans="1:6" x14ac:dyDescent="0.25">
      <c r="A39" t="s">
        <v>193</v>
      </c>
      <c r="B39" t="s">
        <v>172</v>
      </c>
      <c r="C39">
        <v>1</v>
      </c>
      <c r="D39">
        <v>4.1393492004159134</v>
      </c>
      <c r="E39">
        <v>10.117192630333328</v>
      </c>
      <c r="F39">
        <v>153.45555555555555</v>
      </c>
    </row>
    <row r="40" spans="1:6" x14ac:dyDescent="0.25">
      <c r="A40" t="s">
        <v>196</v>
      </c>
      <c r="B40" t="s">
        <v>172</v>
      </c>
      <c r="C40">
        <v>1</v>
      </c>
      <c r="D40">
        <v>6.3501999855574303</v>
      </c>
      <c r="E40">
        <v>12.023195545344416</v>
      </c>
      <c r="F40">
        <v>231.74444444444444</v>
      </c>
    </row>
    <row r="41" spans="1:6" x14ac:dyDescent="0.25">
      <c r="A41" t="s">
        <v>198</v>
      </c>
      <c r="B41" t="s">
        <v>172</v>
      </c>
      <c r="C41">
        <v>1</v>
      </c>
      <c r="D41">
        <v>6.3781113692451195</v>
      </c>
      <c r="E41">
        <v>12.619229121177767</v>
      </c>
      <c r="F41">
        <v>219.74444444444444</v>
      </c>
    </row>
    <row r="42" spans="1:6" x14ac:dyDescent="0.25">
      <c r="A42" t="s">
        <v>206</v>
      </c>
      <c r="B42" t="s">
        <v>172</v>
      </c>
      <c r="C42">
        <v>1</v>
      </c>
      <c r="D42">
        <v>6.8776439334849764</v>
      </c>
      <c r="E42">
        <v>14.546076148814238</v>
      </c>
      <c r="F42">
        <v>253.18571428571428</v>
      </c>
    </row>
    <row r="43" spans="1:6" x14ac:dyDescent="0.25">
      <c r="A43" t="s">
        <v>213</v>
      </c>
      <c r="B43" t="s">
        <v>172</v>
      </c>
      <c r="C43">
        <v>1</v>
      </c>
      <c r="D43">
        <v>5.9920240418478166</v>
      </c>
      <c r="E43">
        <v>11.379794501644442</v>
      </c>
      <c r="F43">
        <v>218.03333333333333</v>
      </c>
    </row>
  </sheetData>
  <pageMargins left="0.7" right="0.7" top="0.75" bottom="0.75" header="0.3" footer="0.3"/>
  <ignoredErrors>
    <ignoredError sqref="I2:J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1951-A8FE-41EB-8D25-8BF2C9E0C238}">
  <dimension ref="A1:Z168"/>
  <sheetViews>
    <sheetView topLeftCell="A11" workbookViewId="0">
      <selection sqref="A1:F42"/>
    </sheetView>
  </sheetViews>
  <sheetFormatPr defaultRowHeight="15" x14ac:dyDescent="0.25"/>
  <cols>
    <col min="1" max="1" width="9.28515625" bestFit="1" customWidth="1"/>
  </cols>
  <sheetData>
    <row r="1" spans="1:26" ht="15.75" thickBot="1" x14ac:dyDescent="0.3">
      <c r="A1" t="s">
        <v>169</v>
      </c>
      <c r="B1" t="s">
        <v>170</v>
      </c>
      <c r="C1" t="s">
        <v>215</v>
      </c>
      <c r="D1" t="s">
        <v>228</v>
      </c>
      <c r="E1" t="s">
        <v>299</v>
      </c>
      <c r="F1" t="s">
        <v>259</v>
      </c>
    </row>
    <row r="2" spans="1:26" x14ac:dyDescent="0.25">
      <c r="A2" t="s">
        <v>177</v>
      </c>
      <c r="B2" t="s">
        <v>178</v>
      </c>
      <c r="C2">
        <v>1</v>
      </c>
      <c r="D2">
        <v>39.643999999999998</v>
      </c>
      <c r="E2">
        <f t="shared" ref="E2:E33" si="0">(F2-D2)/D2</f>
        <v>-8.4148925436383776E-2</v>
      </c>
      <c r="F2">
        <v>36.308</v>
      </c>
      <c r="O2" t="s">
        <v>262</v>
      </c>
      <c r="X2" s="4"/>
      <c r="Y2" s="4" t="s">
        <v>228</v>
      </c>
      <c r="Z2" s="4" t="s">
        <v>299</v>
      </c>
    </row>
    <row r="3" spans="1:26" ht="15.75" thickBot="1" x14ac:dyDescent="0.3">
      <c r="A3" t="s">
        <v>180</v>
      </c>
      <c r="B3" t="s">
        <v>178</v>
      </c>
      <c r="C3">
        <v>1</v>
      </c>
      <c r="D3">
        <v>25.661999999999999</v>
      </c>
      <c r="E3">
        <f t="shared" si="0"/>
        <v>0.35149247915205378</v>
      </c>
      <c r="F3">
        <v>34.682000000000002</v>
      </c>
      <c r="X3" t="s">
        <v>228</v>
      </c>
      <c r="Y3">
        <v>1</v>
      </c>
    </row>
    <row r="4" spans="1:26" ht="15.75" thickBot="1" x14ac:dyDescent="0.3">
      <c r="A4" t="s">
        <v>181</v>
      </c>
      <c r="B4" t="s">
        <v>178</v>
      </c>
      <c r="C4">
        <v>1</v>
      </c>
      <c r="D4">
        <v>62.100999999999999</v>
      </c>
      <c r="E4">
        <f t="shared" si="0"/>
        <v>-0.31540554902497536</v>
      </c>
      <c r="F4">
        <v>42.514000000000003</v>
      </c>
      <c r="O4" s="5" t="s">
        <v>263</v>
      </c>
      <c r="P4" s="5"/>
      <c r="X4" s="3" t="s">
        <v>299</v>
      </c>
      <c r="Y4" s="3">
        <v>-0.75716541793731984</v>
      </c>
      <c r="Z4" s="3">
        <v>1</v>
      </c>
    </row>
    <row r="5" spans="1:26" x14ac:dyDescent="0.25">
      <c r="A5" t="s">
        <v>182</v>
      </c>
      <c r="B5" t="s">
        <v>178</v>
      </c>
      <c r="C5">
        <v>1</v>
      </c>
      <c r="D5">
        <v>49.756999999999998</v>
      </c>
      <c r="E5">
        <f t="shared" si="0"/>
        <v>-9.8237433928894391E-2</v>
      </c>
      <c r="F5">
        <v>44.869</v>
      </c>
      <c r="O5" t="s">
        <v>264</v>
      </c>
      <c r="P5">
        <v>0.75716541793731995</v>
      </c>
    </row>
    <row r="6" spans="1:26" x14ac:dyDescent="0.25">
      <c r="A6" t="s">
        <v>185</v>
      </c>
      <c r="B6" t="s">
        <v>178</v>
      </c>
      <c r="C6">
        <v>1</v>
      </c>
      <c r="D6">
        <v>49.12</v>
      </c>
      <c r="E6">
        <f t="shared" si="0"/>
        <v>-0.11042345276872964</v>
      </c>
      <c r="F6">
        <v>43.695999999999998</v>
      </c>
      <c r="O6" t="s">
        <v>265</v>
      </c>
      <c r="P6">
        <v>0.57329947012019633</v>
      </c>
    </row>
    <row r="7" spans="1:26" x14ac:dyDescent="0.25">
      <c r="A7" t="s">
        <v>186</v>
      </c>
      <c r="B7" t="s">
        <v>178</v>
      </c>
      <c r="C7">
        <v>1</v>
      </c>
      <c r="D7">
        <v>58.835000000000001</v>
      </c>
      <c r="E7">
        <f t="shared" si="0"/>
        <v>6.2020905923344964E-2</v>
      </c>
      <c r="F7">
        <v>62.484000000000002</v>
      </c>
      <c r="O7" t="s">
        <v>266</v>
      </c>
      <c r="P7">
        <v>0.55084154749494352</v>
      </c>
    </row>
    <row r="8" spans="1:26" x14ac:dyDescent="0.25">
      <c r="A8" t="s">
        <v>194</v>
      </c>
      <c r="B8" t="s">
        <v>178</v>
      </c>
      <c r="C8">
        <v>1</v>
      </c>
      <c r="D8">
        <v>20.472000000000001</v>
      </c>
      <c r="E8">
        <f t="shared" si="0"/>
        <v>0.5440601797577177</v>
      </c>
      <c r="F8">
        <v>31.61</v>
      </c>
      <c r="O8" t="s">
        <v>267</v>
      </c>
      <c r="P8">
        <v>0.17422908335668921</v>
      </c>
    </row>
    <row r="9" spans="1:26" ht="15.75" thickBot="1" x14ac:dyDescent="0.3">
      <c r="A9" t="s">
        <v>195</v>
      </c>
      <c r="B9" t="s">
        <v>178</v>
      </c>
      <c r="C9">
        <v>1</v>
      </c>
      <c r="D9">
        <v>31.044</v>
      </c>
      <c r="E9">
        <f t="shared" si="0"/>
        <v>-7.8179358330112081E-2</v>
      </c>
      <c r="F9">
        <v>28.617000000000001</v>
      </c>
      <c r="O9" s="3" t="s">
        <v>268</v>
      </c>
      <c r="P9" s="3">
        <v>21</v>
      </c>
    </row>
    <row r="10" spans="1:26" x14ac:dyDescent="0.25">
      <c r="A10" t="s">
        <v>197</v>
      </c>
      <c r="B10" t="s">
        <v>178</v>
      </c>
      <c r="C10">
        <v>1</v>
      </c>
      <c r="D10">
        <v>27.670999999999999</v>
      </c>
      <c r="E10">
        <f t="shared" si="0"/>
        <v>-0.11940298507462681</v>
      </c>
      <c r="F10">
        <v>24.367000000000001</v>
      </c>
    </row>
    <row r="11" spans="1:26" ht="15.75" thickBot="1" x14ac:dyDescent="0.3">
      <c r="A11" t="s">
        <v>200</v>
      </c>
      <c r="B11" t="s">
        <v>178</v>
      </c>
      <c r="C11">
        <v>1</v>
      </c>
      <c r="D11">
        <v>29.608000000000001</v>
      </c>
      <c r="E11">
        <f t="shared" si="0"/>
        <v>0.30373547689813557</v>
      </c>
      <c r="F11">
        <v>38.600999999999999</v>
      </c>
      <c r="O11" t="s">
        <v>269</v>
      </c>
    </row>
    <row r="12" spans="1:26" x14ac:dyDescent="0.25">
      <c r="A12" t="s">
        <v>201</v>
      </c>
      <c r="B12" t="s">
        <v>178</v>
      </c>
      <c r="C12">
        <v>1</v>
      </c>
      <c r="D12">
        <v>47.625999999999998</v>
      </c>
      <c r="E12">
        <f t="shared" si="0"/>
        <v>-0.18198043085709475</v>
      </c>
      <c r="F12">
        <v>38.959000000000003</v>
      </c>
      <c r="O12" s="4"/>
      <c r="P12" s="4" t="s">
        <v>274</v>
      </c>
      <c r="Q12" s="4" t="s">
        <v>275</v>
      </c>
      <c r="R12" s="4" t="s">
        <v>276</v>
      </c>
      <c r="S12" s="4" t="s">
        <v>277</v>
      </c>
      <c r="T12" s="4" t="s">
        <v>278</v>
      </c>
    </row>
    <row r="13" spans="1:26" x14ac:dyDescent="0.25">
      <c r="A13" t="s">
        <v>202</v>
      </c>
      <c r="B13" t="s">
        <v>178</v>
      </c>
      <c r="C13">
        <v>1</v>
      </c>
      <c r="D13">
        <v>40.311</v>
      </c>
      <c r="E13">
        <f t="shared" si="0"/>
        <v>8.6899357495472701E-2</v>
      </c>
      <c r="F13">
        <v>43.814</v>
      </c>
      <c r="O13" t="s">
        <v>270</v>
      </c>
      <c r="P13">
        <v>1</v>
      </c>
      <c r="Q13">
        <v>0.77491356372365483</v>
      </c>
      <c r="R13">
        <v>0.77491356372365483</v>
      </c>
      <c r="S13">
        <v>25.527715972961339</v>
      </c>
      <c r="T13">
        <v>7.0715069758026236E-5</v>
      </c>
    </row>
    <row r="14" spans="1:26" x14ac:dyDescent="0.25">
      <c r="A14" t="s">
        <v>203</v>
      </c>
      <c r="B14" t="s">
        <v>178</v>
      </c>
      <c r="C14">
        <v>1</v>
      </c>
      <c r="D14">
        <v>30.12</v>
      </c>
      <c r="E14">
        <f t="shared" si="0"/>
        <v>-6.6401062416997258E-4</v>
      </c>
      <c r="F14">
        <v>30.1</v>
      </c>
      <c r="O14" t="s">
        <v>271</v>
      </c>
      <c r="P14">
        <v>19</v>
      </c>
      <c r="Q14">
        <v>0.57675969625893098</v>
      </c>
      <c r="R14">
        <v>3.0355773487312155E-2</v>
      </c>
    </row>
    <row r="15" spans="1:26" ht="15.75" thickBot="1" x14ac:dyDescent="0.3">
      <c r="A15" t="s">
        <v>204</v>
      </c>
      <c r="B15" t="s">
        <v>178</v>
      </c>
      <c r="C15">
        <v>1</v>
      </c>
      <c r="D15">
        <v>13.711</v>
      </c>
      <c r="E15">
        <f t="shared" si="0"/>
        <v>0.26475092991029103</v>
      </c>
      <c r="F15">
        <v>17.341000000000001</v>
      </c>
      <c r="O15" s="3" t="s">
        <v>272</v>
      </c>
      <c r="P15" s="3">
        <v>20</v>
      </c>
      <c r="Q15" s="3">
        <v>1.3516732599825858</v>
      </c>
      <c r="R15" s="3"/>
      <c r="S15" s="3"/>
      <c r="T15" s="3"/>
    </row>
    <row r="16" spans="1:26" ht="15.75" thickBot="1" x14ac:dyDescent="0.3">
      <c r="A16" t="s">
        <v>205</v>
      </c>
      <c r="B16" t="s">
        <v>178</v>
      </c>
      <c r="C16">
        <v>1</v>
      </c>
      <c r="D16">
        <v>43.87</v>
      </c>
      <c r="E16">
        <f t="shared" si="0"/>
        <v>0.1051059949851836</v>
      </c>
      <c r="F16">
        <v>48.481000000000002</v>
      </c>
    </row>
    <row r="17" spans="1:26" x14ac:dyDescent="0.25">
      <c r="A17" t="s">
        <v>207</v>
      </c>
      <c r="B17" t="s">
        <v>178</v>
      </c>
      <c r="C17">
        <v>1</v>
      </c>
      <c r="D17">
        <v>53.423000000000002</v>
      </c>
      <c r="E17">
        <f t="shared" si="0"/>
        <v>-0.39806824775845617</v>
      </c>
      <c r="F17">
        <v>32.156999999999996</v>
      </c>
      <c r="O17" s="4"/>
      <c r="P17" s="4" t="s">
        <v>279</v>
      </c>
      <c r="Q17" s="4" t="s">
        <v>267</v>
      </c>
      <c r="R17" s="4" t="s">
        <v>280</v>
      </c>
      <c r="S17" s="4" t="s">
        <v>281</v>
      </c>
      <c r="T17" s="4" t="s">
        <v>282</v>
      </c>
      <c r="U17" s="4" t="s">
        <v>283</v>
      </c>
      <c r="V17" s="4" t="s">
        <v>284</v>
      </c>
      <c r="W17" s="4" t="s">
        <v>285</v>
      </c>
    </row>
    <row r="18" spans="1:26" x14ac:dyDescent="0.25">
      <c r="A18" t="s">
        <v>208</v>
      </c>
      <c r="B18" t="s">
        <v>178</v>
      </c>
      <c r="C18">
        <v>1</v>
      </c>
      <c r="D18">
        <v>35.125999999999998</v>
      </c>
      <c r="E18">
        <f t="shared" si="0"/>
        <v>1.8333997608609164E-2</v>
      </c>
      <c r="F18">
        <v>35.770000000000003</v>
      </c>
      <c r="O18" t="s">
        <v>273</v>
      </c>
      <c r="P18">
        <v>0.5686030606081377</v>
      </c>
      <c r="Q18">
        <v>0.1148656909295951</v>
      </c>
      <c r="R18">
        <v>4.9501557515259531</v>
      </c>
      <c r="S18">
        <v>8.8868788534859997E-5</v>
      </c>
      <c r="T18">
        <v>0.32818640646626474</v>
      </c>
      <c r="U18">
        <v>0.80901971475001067</v>
      </c>
      <c r="V18">
        <v>0.32818640646626474</v>
      </c>
      <c r="W18">
        <v>0.80901971475001067</v>
      </c>
    </row>
    <row r="19" spans="1:26" ht="15.75" thickBot="1" x14ac:dyDescent="0.3">
      <c r="A19" t="s">
        <v>209</v>
      </c>
      <c r="B19" t="s">
        <v>178</v>
      </c>
      <c r="C19">
        <v>1</v>
      </c>
      <c r="D19">
        <v>21.4</v>
      </c>
      <c r="E19">
        <f t="shared" si="0"/>
        <v>0.32682242990654209</v>
      </c>
      <c r="F19">
        <v>28.393999999999998</v>
      </c>
      <c r="O19" s="3" t="s">
        <v>286</v>
      </c>
      <c r="P19" s="3">
        <v>-1.4457898067663903E-2</v>
      </c>
      <c r="Q19" s="3">
        <v>2.8615357690900864E-3</v>
      </c>
      <c r="R19" s="3">
        <v>-5.0524960141460111</v>
      </c>
      <c r="S19" s="3">
        <v>7.0715069758026371E-5</v>
      </c>
      <c r="T19" s="3">
        <v>-2.0447161264919238E-2</v>
      </c>
      <c r="U19" s="3">
        <v>-8.4686348704085691E-3</v>
      </c>
      <c r="V19" s="3">
        <v>-2.0447161264919238E-2</v>
      </c>
      <c r="W19" s="3">
        <v>-8.4686348704085691E-3</v>
      </c>
    </row>
    <row r="20" spans="1:26" x14ac:dyDescent="0.25">
      <c r="A20" t="s">
        <v>211</v>
      </c>
      <c r="B20" t="s">
        <v>178</v>
      </c>
      <c r="C20">
        <v>1</v>
      </c>
      <c r="D20">
        <v>51.588000000000001</v>
      </c>
      <c r="E20">
        <f t="shared" si="0"/>
        <v>-0.46082422268744666</v>
      </c>
      <c r="F20">
        <v>27.815000000000001</v>
      </c>
    </row>
    <row r="21" spans="1:26" x14ac:dyDescent="0.25">
      <c r="A21" t="s">
        <v>212</v>
      </c>
      <c r="B21" t="s">
        <v>178</v>
      </c>
      <c r="C21">
        <v>1</v>
      </c>
      <c r="D21">
        <v>22.577999999999999</v>
      </c>
      <c r="E21">
        <f t="shared" si="0"/>
        <v>0.30126671981574982</v>
      </c>
      <c r="F21">
        <v>29.38</v>
      </c>
    </row>
    <row r="22" spans="1:26" ht="15.75" thickBot="1" x14ac:dyDescent="0.3">
      <c r="A22" t="s">
        <v>214</v>
      </c>
      <c r="B22" t="s">
        <v>178</v>
      </c>
      <c r="C22">
        <v>1</v>
      </c>
      <c r="D22">
        <v>41.783999999999999</v>
      </c>
      <c r="E22">
        <f t="shared" si="0"/>
        <v>-7.7039058012636441E-2</v>
      </c>
      <c r="F22">
        <v>38.564999999999998</v>
      </c>
    </row>
    <row r="23" spans="1:26" x14ac:dyDescent="0.25">
      <c r="A23" t="s">
        <v>171</v>
      </c>
      <c r="B23" t="s">
        <v>172</v>
      </c>
      <c r="C23">
        <v>1</v>
      </c>
      <c r="D23">
        <v>30.922000000000001</v>
      </c>
      <c r="E23">
        <f t="shared" si="0"/>
        <v>1.2686436841084017</v>
      </c>
      <c r="F23">
        <v>70.150999999999996</v>
      </c>
      <c r="O23" t="s">
        <v>262</v>
      </c>
      <c r="X23" s="4"/>
      <c r="Y23" s="4">
        <v>30.922000000000001</v>
      </c>
      <c r="Z23" s="4">
        <v>1.2686436841084017</v>
      </c>
    </row>
    <row r="24" spans="1:26" ht="15.75" thickBot="1" x14ac:dyDescent="0.3">
      <c r="A24" t="s">
        <v>173</v>
      </c>
      <c r="B24" t="s">
        <v>172</v>
      </c>
      <c r="C24">
        <v>1</v>
      </c>
      <c r="D24">
        <v>26.295000000000002</v>
      </c>
      <c r="E24">
        <f t="shared" si="0"/>
        <v>0.99562654497052661</v>
      </c>
      <c r="F24">
        <v>52.475000000000001</v>
      </c>
      <c r="X24">
        <v>30.922000000000001</v>
      </c>
      <c r="Y24">
        <v>1</v>
      </c>
    </row>
    <row r="25" spans="1:26" ht="15.75" thickBot="1" x14ac:dyDescent="0.3">
      <c r="A25" t="s">
        <v>174</v>
      </c>
      <c r="B25" t="s">
        <v>172</v>
      </c>
      <c r="C25">
        <v>1</v>
      </c>
      <c r="D25">
        <v>20.858000000000001</v>
      </c>
      <c r="E25">
        <f t="shared" si="0"/>
        <v>2.6290631891840057</v>
      </c>
      <c r="F25">
        <v>75.694999999999993</v>
      </c>
      <c r="O25" s="5" t="s">
        <v>263</v>
      </c>
      <c r="P25" s="5"/>
      <c r="X25" s="3">
        <v>1.2686436841084017</v>
      </c>
      <c r="Y25" s="3">
        <v>-0.5513033172198416</v>
      </c>
      <c r="Z25" s="3">
        <v>1</v>
      </c>
    </row>
    <row r="26" spans="1:26" x14ac:dyDescent="0.25">
      <c r="A26" t="s">
        <v>175</v>
      </c>
      <c r="B26" t="s">
        <v>172</v>
      </c>
      <c r="C26">
        <v>1</v>
      </c>
      <c r="D26">
        <v>28.873999999999999</v>
      </c>
      <c r="E26">
        <f t="shared" si="0"/>
        <v>1.1442127865900118</v>
      </c>
      <c r="F26">
        <v>61.911999999999999</v>
      </c>
      <c r="O26" t="s">
        <v>264</v>
      </c>
      <c r="P26">
        <v>0.55745837162192535</v>
      </c>
    </row>
    <row r="27" spans="1:26" x14ac:dyDescent="0.25">
      <c r="A27" t="s">
        <v>176</v>
      </c>
      <c r="B27" t="s">
        <v>172</v>
      </c>
      <c r="C27">
        <v>1</v>
      </c>
      <c r="D27">
        <v>30.08</v>
      </c>
      <c r="E27">
        <f t="shared" si="0"/>
        <v>0.63091755319148946</v>
      </c>
      <c r="F27">
        <v>49.058</v>
      </c>
      <c r="O27" t="s">
        <v>265</v>
      </c>
      <c r="P27">
        <v>0.31075983609136859</v>
      </c>
    </row>
    <row r="28" spans="1:26" x14ac:dyDescent="0.25">
      <c r="A28" t="s">
        <v>179</v>
      </c>
      <c r="B28" t="s">
        <v>172</v>
      </c>
      <c r="C28">
        <v>1</v>
      </c>
      <c r="D28">
        <v>58.220999999999997</v>
      </c>
      <c r="E28">
        <f t="shared" si="0"/>
        <v>0.28670067501417018</v>
      </c>
      <c r="F28">
        <v>74.912999999999997</v>
      </c>
      <c r="O28" t="s">
        <v>266</v>
      </c>
      <c r="P28">
        <v>0.27246871587422239</v>
      </c>
    </row>
    <row r="29" spans="1:26" x14ac:dyDescent="0.25">
      <c r="A29" t="s">
        <v>183</v>
      </c>
      <c r="B29" t="s">
        <v>172</v>
      </c>
      <c r="C29">
        <v>1</v>
      </c>
      <c r="D29">
        <v>40.207999999999998</v>
      </c>
      <c r="E29">
        <f t="shared" si="0"/>
        <v>0.79941802626343017</v>
      </c>
      <c r="F29">
        <v>72.350999999999999</v>
      </c>
      <c r="O29" t="s">
        <v>267</v>
      </c>
      <c r="P29">
        <v>0.58768760147366783</v>
      </c>
    </row>
    <row r="30" spans="1:26" ht="15.75" thickBot="1" x14ac:dyDescent="0.3">
      <c r="A30" t="s">
        <v>184</v>
      </c>
      <c r="B30" t="s">
        <v>172</v>
      </c>
      <c r="C30">
        <v>1</v>
      </c>
      <c r="D30">
        <v>43.701999999999998</v>
      </c>
      <c r="E30">
        <f t="shared" si="0"/>
        <v>3.8945586014370176E-2</v>
      </c>
      <c r="F30">
        <v>45.404000000000003</v>
      </c>
      <c r="O30" s="3" t="s">
        <v>268</v>
      </c>
      <c r="P30" s="3">
        <v>20</v>
      </c>
    </row>
    <row r="31" spans="1:26" x14ac:dyDescent="0.25">
      <c r="A31" t="s">
        <v>187</v>
      </c>
      <c r="B31" t="s">
        <v>172</v>
      </c>
      <c r="C31">
        <v>1</v>
      </c>
      <c r="D31">
        <v>60.006</v>
      </c>
      <c r="E31">
        <f t="shared" si="0"/>
        <v>1.3811785488117854</v>
      </c>
      <c r="F31">
        <v>142.88499999999999</v>
      </c>
    </row>
    <row r="32" spans="1:26" ht="15.75" thickBot="1" x14ac:dyDescent="0.3">
      <c r="A32" t="s">
        <v>188</v>
      </c>
      <c r="B32" t="s">
        <v>172</v>
      </c>
      <c r="C32">
        <v>1</v>
      </c>
      <c r="D32">
        <v>47.81</v>
      </c>
      <c r="E32">
        <f t="shared" si="0"/>
        <v>8.1719305584605648E-2</v>
      </c>
      <c r="F32">
        <v>51.716999999999999</v>
      </c>
      <c r="O32" t="s">
        <v>269</v>
      </c>
    </row>
    <row r="33" spans="1:23" x14ac:dyDescent="0.25">
      <c r="A33" t="s">
        <v>189</v>
      </c>
      <c r="B33" t="s">
        <v>172</v>
      </c>
      <c r="C33">
        <v>1</v>
      </c>
      <c r="D33">
        <v>44.722000000000001</v>
      </c>
      <c r="E33">
        <f t="shared" si="0"/>
        <v>0.89103796789052359</v>
      </c>
      <c r="F33">
        <v>84.570999999999998</v>
      </c>
      <c r="O33" s="4"/>
      <c r="P33" s="4" t="s">
        <v>274</v>
      </c>
      <c r="Q33" s="4" t="s">
        <v>275</v>
      </c>
      <c r="R33" s="4" t="s">
        <v>276</v>
      </c>
      <c r="S33" s="4" t="s">
        <v>277</v>
      </c>
      <c r="T33" s="4" t="s">
        <v>278</v>
      </c>
    </row>
    <row r="34" spans="1:23" x14ac:dyDescent="0.25">
      <c r="A34" t="s">
        <v>190</v>
      </c>
      <c r="B34" t="s">
        <v>172</v>
      </c>
      <c r="C34">
        <v>1</v>
      </c>
      <c r="D34">
        <v>41.357999999999997</v>
      </c>
      <c r="E34">
        <f t="shared" ref="E34:E65" si="1">(F34-D34)/D34</f>
        <v>0.56608153198897437</v>
      </c>
      <c r="F34">
        <v>64.77</v>
      </c>
      <c r="O34" t="s">
        <v>270</v>
      </c>
      <c r="P34">
        <v>1</v>
      </c>
      <c r="Q34">
        <v>2.8029791589539013</v>
      </c>
      <c r="R34">
        <v>2.8029791589539013</v>
      </c>
      <c r="S34">
        <v>8.1157154538460059</v>
      </c>
      <c r="T34">
        <v>1.0659012145939048E-2</v>
      </c>
    </row>
    <row r="35" spans="1:23" x14ac:dyDescent="0.25">
      <c r="A35" t="s">
        <v>191</v>
      </c>
      <c r="B35" t="s">
        <v>172</v>
      </c>
      <c r="C35">
        <v>1</v>
      </c>
      <c r="D35">
        <v>23.574000000000002</v>
      </c>
      <c r="E35">
        <f t="shared" si="1"/>
        <v>2.1155510307966403</v>
      </c>
      <c r="F35">
        <v>73.445999999999998</v>
      </c>
      <c r="O35" t="s">
        <v>271</v>
      </c>
      <c r="P35">
        <v>18</v>
      </c>
      <c r="Q35">
        <v>6.2167809046657059</v>
      </c>
      <c r="R35">
        <v>0.34537671692587257</v>
      </c>
    </row>
    <row r="36" spans="1:23" ht="15.75" thickBot="1" x14ac:dyDescent="0.3">
      <c r="A36" t="s">
        <v>192</v>
      </c>
      <c r="B36" t="s">
        <v>172</v>
      </c>
      <c r="C36">
        <v>1</v>
      </c>
      <c r="D36">
        <v>34.9</v>
      </c>
      <c r="E36">
        <f t="shared" si="1"/>
        <v>0.50770773638968492</v>
      </c>
      <c r="F36">
        <v>52.619</v>
      </c>
      <c r="O36" s="3" t="s">
        <v>272</v>
      </c>
      <c r="P36" s="3">
        <v>19</v>
      </c>
      <c r="Q36" s="3">
        <v>9.0197600636196071</v>
      </c>
      <c r="R36" s="3"/>
      <c r="S36" s="3"/>
      <c r="T36" s="3"/>
    </row>
    <row r="37" spans="1:23" ht="15.75" thickBot="1" x14ac:dyDescent="0.3">
      <c r="A37" t="s">
        <v>193</v>
      </c>
      <c r="B37" t="s">
        <v>172</v>
      </c>
      <c r="C37">
        <v>1</v>
      </c>
      <c r="D37">
        <v>15.926</v>
      </c>
      <c r="E37">
        <f t="shared" si="1"/>
        <v>1.9353258822051989</v>
      </c>
      <c r="F37">
        <v>46.747999999999998</v>
      </c>
    </row>
    <row r="38" spans="1:23" x14ac:dyDescent="0.25">
      <c r="A38" t="s">
        <v>196</v>
      </c>
      <c r="B38" t="s">
        <v>172</v>
      </c>
      <c r="C38">
        <v>1</v>
      </c>
      <c r="D38">
        <v>52.463000000000001</v>
      </c>
      <c r="E38">
        <f t="shared" si="1"/>
        <v>0.62455444789661285</v>
      </c>
      <c r="F38">
        <v>85.228999999999999</v>
      </c>
      <c r="O38" s="4"/>
      <c r="P38" s="4" t="s">
        <v>279</v>
      </c>
      <c r="Q38" s="4" t="s">
        <v>267</v>
      </c>
      <c r="R38" s="4" t="s">
        <v>280</v>
      </c>
      <c r="S38" s="4" t="s">
        <v>281</v>
      </c>
      <c r="T38" s="4" t="s">
        <v>282</v>
      </c>
      <c r="U38" s="4" t="s">
        <v>283</v>
      </c>
      <c r="V38" s="4" t="s">
        <v>284</v>
      </c>
      <c r="W38" s="4" t="s">
        <v>285</v>
      </c>
    </row>
    <row r="39" spans="1:23" x14ac:dyDescent="0.25">
      <c r="A39" t="s">
        <v>198</v>
      </c>
      <c r="B39" t="s">
        <v>172</v>
      </c>
      <c r="C39">
        <v>1</v>
      </c>
      <c r="D39">
        <v>51.256</v>
      </c>
      <c r="E39">
        <f t="shared" si="1"/>
        <v>0.24055720305915401</v>
      </c>
      <c r="F39">
        <v>63.585999999999999</v>
      </c>
      <c r="O39" t="s">
        <v>273</v>
      </c>
      <c r="P39">
        <v>1.9427727247926097</v>
      </c>
      <c r="Q39">
        <v>0.36897900919126814</v>
      </c>
      <c r="R39">
        <v>5.2652662520038698</v>
      </c>
      <c r="S39">
        <v>5.247669427834829E-5</v>
      </c>
      <c r="T39">
        <v>1.1675765919963741</v>
      </c>
      <c r="U39">
        <v>2.7179688575888452</v>
      </c>
      <c r="V39">
        <v>1.1675765919963741</v>
      </c>
      <c r="W39">
        <v>2.7179688575888452</v>
      </c>
    </row>
    <row r="40" spans="1:23" ht="15.75" thickBot="1" x14ac:dyDescent="0.3">
      <c r="A40" t="s">
        <v>199</v>
      </c>
      <c r="B40" t="s">
        <v>172</v>
      </c>
      <c r="C40">
        <v>1</v>
      </c>
      <c r="D40">
        <v>76.894999999999996</v>
      </c>
      <c r="E40">
        <f t="shared" si="1"/>
        <v>0.98678717731972176</v>
      </c>
      <c r="F40">
        <v>152.774</v>
      </c>
      <c r="O40" s="3" t="s">
        <v>286</v>
      </c>
      <c r="P40" s="3">
        <v>-2.4593325584875255E-2</v>
      </c>
      <c r="Q40" s="3">
        <v>8.6328432128445973E-3</v>
      </c>
      <c r="R40" s="3">
        <v>-2.8488094800891837</v>
      </c>
      <c r="S40" s="3">
        <v>1.0659012145939062E-2</v>
      </c>
      <c r="T40" s="3">
        <v>-4.2730256160685723E-2</v>
      </c>
      <c r="U40" s="3">
        <v>-6.4563950090647873E-3</v>
      </c>
      <c r="V40" s="3">
        <v>-4.2730256160685723E-2</v>
      </c>
      <c r="W40" s="3">
        <v>-6.4563950090647873E-3</v>
      </c>
    </row>
    <row r="41" spans="1:23" x14ac:dyDescent="0.25">
      <c r="A41" t="s">
        <v>206</v>
      </c>
      <c r="B41" t="s">
        <v>172</v>
      </c>
      <c r="C41">
        <v>1</v>
      </c>
      <c r="D41">
        <v>21.521999999999998</v>
      </c>
      <c r="E41">
        <f t="shared" si="1"/>
        <v>1.5034383421615092</v>
      </c>
      <c r="F41">
        <v>53.878999999999998</v>
      </c>
    </row>
    <row r="42" spans="1:23" x14ac:dyDescent="0.25">
      <c r="A42" t="s">
        <v>213</v>
      </c>
      <c r="B42" t="s">
        <v>172</v>
      </c>
      <c r="C42">
        <v>1</v>
      </c>
      <c r="D42">
        <v>49.183</v>
      </c>
      <c r="E42">
        <f t="shared" si="1"/>
        <v>0.58345363235264225</v>
      </c>
      <c r="F42">
        <v>77.879000000000005</v>
      </c>
    </row>
    <row r="43" spans="1:23" x14ac:dyDescent="0.25">
      <c r="A43" t="s">
        <v>177</v>
      </c>
      <c r="B43" t="s">
        <v>178</v>
      </c>
      <c r="C43">
        <v>7</v>
      </c>
      <c r="D43">
        <v>39.643999999999998</v>
      </c>
      <c r="E43">
        <f t="shared" si="1"/>
        <v>-8.4148925436383776E-2</v>
      </c>
      <c r="F43">
        <v>36.308</v>
      </c>
    </row>
    <row r="44" spans="1:23" x14ac:dyDescent="0.25">
      <c r="A44" t="s">
        <v>180</v>
      </c>
      <c r="B44" t="s">
        <v>178</v>
      </c>
      <c r="C44">
        <v>7</v>
      </c>
      <c r="D44">
        <v>25.661999999999999</v>
      </c>
      <c r="E44">
        <f t="shared" si="1"/>
        <v>0.35149247915205378</v>
      </c>
      <c r="F44">
        <v>34.682000000000002</v>
      </c>
    </row>
    <row r="45" spans="1:23" x14ac:dyDescent="0.25">
      <c r="A45" t="s">
        <v>181</v>
      </c>
      <c r="B45" t="s">
        <v>178</v>
      </c>
      <c r="C45">
        <v>7</v>
      </c>
      <c r="D45">
        <v>62.100999999999999</v>
      </c>
      <c r="E45">
        <f t="shared" si="1"/>
        <v>-0.31540554902497536</v>
      </c>
      <c r="F45">
        <v>42.514000000000003</v>
      </c>
    </row>
    <row r="46" spans="1:23" x14ac:dyDescent="0.25">
      <c r="A46" t="s">
        <v>182</v>
      </c>
      <c r="B46" t="s">
        <v>178</v>
      </c>
      <c r="C46">
        <v>7</v>
      </c>
      <c r="D46">
        <v>49.756999999999998</v>
      </c>
      <c r="E46">
        <f t="shared" si="1"/>
        <v>-9.8237433928894391E-2</v>
      </c>
      <c r="F46">
        <v>44.869</v>
      </c>
    </row>
    <row r="47" spans="1:23" x14ac:dyDescent="0.25">
      <c r="A47" t="s">
        <v>185</v>
      </c>
      <c r="B47" t="s">
        <v>178</v>
      </c>
      <c r="C47">
        <v>7</v>
      </c>
      <c r="D47">
        <v>49.12</v>
      </c>
      <c r="E47">
        <f t="shared" si="1"/>
        <v>-0.11042345276872964</v>
      </c>
      <c r="F47">
        <v>43.695999999999998</v>
      </c>
    </row>
    <row r="48" spans="1:23" x14ac:dyDescent="0.25">
      <c r="A48" t="s">
        <v>186</v>
      </c>
      <c r="B48" t="s">
        <v>178</v>
      </c>
      <c r="C48">
        <v>7</v>
      </c>
      <c r="D48">
        <v>58.835000000000001</v>
      </c>
      <c r="E48">
        <f t="shared" si="1"/>
        <v>6.2020905923344964E-2</v>
      </c>
      <c r="F48">
        <v>62.484000000000002</v>
      </c>
    </row>
    <row r="49" spans="1:6" x14ac:dyDescent="0.25">
      <c r="A49" t="s">
        <v>194</v>
      </c>
      <c r="B49" t="s">
        <v>178</v>
      </c>
      <c r="C49">
        <v>7</v>
      </c>
      <c r="D49">
        <v>20.472000000000001</v>
      </c>
      <c r="E49">
        <f t="shared" si="1"/>
        <v>0.5440601797577177</v>
      </c>
      <c r="F49">
        <v>31.61</v>
      </c>
    </row>
    <row r="50" spans="1:6" x14ac:dyDescent="0.25">
      <c r="A50" t="s">
        <v>195</v>
      </c>
      <c r="B50" t="s">
        <v>178</v>
      </c>
      <c r="C50">
        <v>7</v>
      </c>
      <c r="D50">
        <v>31.044</v>
      </c>
      <c r="E50">
        <f t="shared" si="1"/>
        <v>-7.8179358330112081E-2</v>
      </c>
      <c r="F50">
        <v>28.617000000000001</v>
      </c>
    </row>
    <row r="51" spans="1:6" x14ac:dyDescent="0.25">
      <c r="A51" t="s">
        <v>197</v>
      </c>
      <c r="B51" t="s">
        <v>178</v>
      </c>
      <c r="C51">
        <v>7</v>
      </c>
      <c r="D51">
        <v>27.670999999999999</v>
      </c>
      <c r="E51">
        <f t="shared" si="1"/>
        <v>-0.11940298507462681</v>
      </c>
      <c r="F51">
        <v>24.367000000000001</v>
      </c>
    </row>
    <row r="52" spans="1:6" x14ac:dyDescent="0.25">
      <c r="A52" t="s">
        <v>200</v>
      </c>
      <c r="B52" t="s">
        <v>178</v>
      </c>
      <c r="C52">
        <v>7</v>
      </c>
      <c r="D52">
        <v>29.608000000000001</v>
      </c>
      <c r="E52">
        <f t="shared" si="1"/>
        <v>0.30373547689813557</v>
      </c>
      <c r="F52">
        <v>38.600999999999999</v>
      </c>
    </row>
    <row r="53" spans="1:6" x14ac:dyDescent="0.25">
      <c r="A53" t="s">
        <v>201</v>
      </c>
      <c r="B53" t="s">
        <v>178</v>
      </c>
      <c r="C53">
        <v>7</v>
      </c>
      <c r="D53">
        <v>47.625999999999998</v>
      </c>
      <c r="E53">
        <f t="shared" si="1"/>
        <v>-0.18198043085709475</v>
      </c>
      <c r="F53">
        <v>38.959000000000003</v>
      </c>
    </row>
    <row r="54" spans="1:6" x14ac:dyDescent="0.25">
      <c r="A54" t="s">
        <v>202</v>
      </c>
      <c r="B54" t="s">
        <v>178</v>
      </c>
      <c r="C54">
        <v>7</v>
      </c>
      <c r="D54">
        <v>40.311</v>
      </c>
      <c r="E54">
        <f t="shared" si="1"/>
        <v>8.6899357495472701E-2</v>
      </c>
      <c r="F54">
        <v>43.814</v>
      </c>
    </row>
    <row r="55" spans="1:6" x14ac:dyDescent="0.25">
      <c r="A55" t="s">
        <v>203</v>
      </c>
      <c r="B55" t="s">
        <v>178</v>
      </c>
      <c r="C55">
        <v>7</v>
      </c>
      <c r="D55">
        <v>30.12</v>
      </c>
      <c r="E55">
        <f t="shared" si="1"/>
        <v>-6.6401062416997258E-4</v>
      </c>
      <c r="F55">
        <v>30.1</v>
      </c>
    </row>
    <row r="56" spans="1:6" x14ac:dyDescent="0.25">
      <c r="A56" t="s">
        <v>204</v>
      </c>
      <c r="B56" t="s">
        <v>178</v>
      </c>
      <c r="C56">
        <v>7</v>
      </c>
      <c r="D56">
        <v>13.711</v>
      </c>
      <c r="E56">
        <f t="shared" si="1"/>
        <v>0.26475092991029103</v>
      </c>
      <c r="F56">
        <v>17.341000000000001</v>
      </c>
    </row>
    <row r="57" spans="1:6" x14ac:dyDescent="0.25">
      <c r="A57" t="s">
        <v>205</v>
      </c>
      <c r="B57" t="s">
        <v>178</v>
      </c>
      <c r="C57">
        <v>7</v>
      </c>
      <c r="D57">
        <v>43.87</v>
      </c>
      <c r="E57">
        <f t="shared" si="1"/>
        <v>0.1051059949851836</v>
      </c>
      <c r="F57">
        <v>48.481000000000002</v>
      </c>
    </row>
    <row r="58" spans="1:6" x14ac:dyDescent="0.25">
      <c r="A58" t="s">
        <v>207</v>
      </c>
      <c r="B58" t="s">
        <v>178</v>
      </c>
      <c r="C58">
        <v>7</v>
      </c>
      <c r="D58">
        <v>53.423000000000002</v>
      </c>
      <c r="E58">
        <f t="shared" si="1"/>
        <v>-0.39806824775845617</v>
      </c>
      <c r="F58">
        <v>32.156999999999996</v>
      </c>
    </row>
    <row r="59" spans="1:6" x14ac:dyDescent="0.25">
      <c r="A59" t="s">
        <v>208</v>
      </c>
      <c r="B59" t="s">
        <v>178</v>
      </c>
      <c r="C59">
        <v>7</v>
      </c>
      <c r="D59">
        <v>35.125999999999998</v>
      </c>
      <c r="E59">
        <f t="shared" si="1"/>
        <v>1.8333997608609164E-2</v>
      </c>
      <c r="F59">
        <v>35.770000000000003</v>
      </c>
    </row>
    <row r="60" spans="1:6" x14ac:dyDescent="0.25">
      <c r="A60" t="s">
        <v>209</v>
      </c>
      <c r="B60" t="s">
        <v>178</v>
      </c>
      <c r="C60">
        <v>7</v>
      </c>
      <c r="D60">
        <v>21.4</v>
      </c>
      <c r="E60">
        <f t="shared" si="1"/>
        <v>0.32682242990654209</v>
      </c>
      <c r="F60">
        <v>28.393999999999998</v>
      </c>
    </row>
    <row r="61" spans="1:6" x14ac:dyDescent="0.25">
      <c r="A61" t="s">
        <v>210</v>
      </c>
      <c r="B61" t="s">
        <v>178</v>
      </c>
      <c r="C61">
        <v>7</v>
      </c>
      <c r="E61" t="e">
        <f t="shared" si="1"/>
        <v>#DIV/0!</v>
      </c>
    </row>
    <row r="62" spans="1:6" x14ac:dyDescent="0.25">
      <c r="A62" t="s">
        <v>211</v>
      </c>
      <c r="B62" t="s">
        <v>178</v>
      </c>
      <c r="C62">
        <v>7</v>
      </c>
      <c r="D62">
        <v>51.588000000000001</v>
      </c>
      <c r="E62">
        <f t="shared" si="1"/>
        <v>-0.46082422268744666</v>
      </c>
      <c r="F62">
        <v>27.815000000000001</v>
      </c>
    </row>
    <row r="63" spans="1:6" x14ac:dyDescent="0.25">
      <c r="A63" t="s">
        <v>212</v>
      </c>
      <c r="B63" t="s">
        <v>178</v>
      </c>
      <c r="C63">
        <v>7</v>
      </c>
      <c r="D63">
        <v>22.577999999999999</v>
      </c>
      <c r="E63">
        <f t="shared" si="1"/>
        <v>0.30126671981574982</v>
      </c>
      <c r="F63">
        <v>29.38</v>
      </c>
    </row>
    <row r="64" spans="1:6" x14ac:dyDescent="0.25">
      <c r="A64" t="s">
        <v>214</v>
      </c>
      <c r="B64" t="s">
        <v>178</v>
      </c>
      <c r="C64">
        <v>7</v>
      </c>
      <c r="D64">
        <v>41.783999999999999</v>
      </c>
      <c r="E64">
        <f t="shared" si="1"/>
        <v>-7.7039058012636441E-2</v>
      </c>
      <c r="F64">
        <v>38.564999999999998</v>
      </c>
    </row>
    <row r="65" spans="1:6" x14ac:dyDescent="0.25">
      <c r="A65" t="s">
        <v>171</v>
      </c>
      <c r="B65" t="s">
        <v>172</v>
      </c>
      <c r="C65">
        <v>7</v>
      </c>
      <c r="D65">
        <v>30.922000000000001</v>
      </c>
      <c r="E65">
        <f t="shared" si="1"/>
        <v>1.2686436841084017</v>
      </c>
      <c r="F65">
        <v>70.150999999999996</v>
      </c>
    </row>
    <row r="66" spans="1:6" x14ac:dyDescent="0.25">
      <c r="A66" t="s">
        <v>173</v>
      </c>
      <c r="B66" t="s">
        <v>172</v>
      </c>
      <c r="C66">
        <v>7</v>
      </c>
      <c r="D66">
        <v>26.295000000000002</v>
      </c>
      <c r="E66">
        <f t="shared" ref="E66:E97" si="2">(F66-D66)/D66</f>
        <v>0.99562654497052661</v>
      </c>
      <c r="F66">
        <v>52.475000000000001</v>
      </c>
    </row>
    <row r="67" spans="1:6" x14ac:dyDescent="0.25">
      <c r="A67" t="s">
        <v>174</v>
      </c>
      <c r="B67" t="s">
        <v>172</v>
      </c>
      <c r="C67">
        <v>7</v>
      </c>
      <c r="D67">
        <v>20.858000000000001</v>
      </c>
      <c r="E67">
        <f t="shared" si="2"/>
        <v>2.6290631891840057</v>
      </c>
      <c r="F67">
        <v>75.694999999999993</v>
      </c>
    </row>
    <row r="68" spans="1:6" x14ac:dyDescent="0.25">
      <c r="A68" t="s">
        <v>175</v>
      </c>
      <c r="B68" t="s">
        <v>172</v>
      </c>
      <c r="C68">
        <v>7</v>
      </c>
      <c r="D68">
        <v>28.873999999999999</v>
      </c>
      <c r="E68">
        <f t="shared" si="2"/>
        <v>1.1442127865900118</v>
      </c>
      <c r="F68">
        <v>61.911999999999999</v>
      </c>
    </row>
    <row r="69" spans="1:6" x14ac:dyDescent="0.25">
      <c r="A69" t="s">
        <v>176</v>
      </c>
      <c r="B69" t="s">
        <v>172</v>
      </c>
      <c r="C69">
        <v>7</v>
      </c>
      <c r="D69">
        <v>30.08</v>
      </c>
      <c r="E69">
        <f t="shared" si="2"/>
        <v>0.63091755319148946</v>
      </c>
      <c r="F69">
        <v>49.058</v>
      </c>
    </row>
    <row r="70" spans="1:6" x14ac:dyDescent="0.25">
      <c r="A70" t="s">
        <v>179</v>
      </c>
      <c r="B70" t="s">
        <v>172</v>
      </c>
      <c r="C70">
        <v>7</v>
      </c>
      <c r="D70">
        <v>58.220999999999997</v>
      </c>
      <c r="E70">
        <f t="shared" si="2"/>
        <v>0.28670067501417018</v>
      </c>
      <c r="F70">
        <v>74.912999999999997</v>
      </c>
    </row>
    <row r="71" spans="1:6" x14ac:dyDescent="0.25">
      <c r="A71" t="s">
        <v>183</v>
      </c>
      <c r="B71" t="s">
        <v>172</v>
      </c>
      <c r="C71">
        <v>7</v>
      </c>
      <c r="D71">
        <v>40.207999999999998</v>
      </c>
      <c r="E71">
        <f t="shared" si="2"/>
        <v>0.79941802626343017</v>
      </c>
      <c r="F71">
        <v>72.350999999999999</v>
      </c>
    </row>
    <row r="72" spans="1:6" x14ac:dyDescent="0.25">
      <c r="A72" t="s">
        <v>184</v>
      </c>
      <c r="B72" t="s">
        <v>172</v>
      </c>
      <c r="C72">
        <v>7</v>
      </c>
      <c r="D72">
        <v>43.701999999999998</v>
      </c>
      <c r="E72">
        <f t="shared" si="2"/>
        <v>3.8945586014370176E-2</v>
      </c>
      <c r="F72">
        <v>45.404000000000003</v>
      </c>
    </row>
    <row r="73" spans="1:6" x14ac:dyDescent="0.25">
      <c r="A73" t="s">
        <v>187</v>
      </c>
      <c r="B73" t="s">
        <v>172</v>
      </c>
      <c r="C73">
        <v>7</v>
      </c>
      <c r="D73">
        <v>60.006</v>
      </c>
      <c r="E73">
        <f t="shared" si="2"/>
        <v>1.3811785488117854</v>
      </c>
      <c r="F73">
        <v>142.88499999999999</v>
      </c>
    </row>
    <row r="74" spans="1:6" x14ac:dyDescent="0.25">
      <c r="A74" t="s">
        <v>188</v>
      </c>
      <c r="B74" t="s">
        <v>172</v>
      </c>
      <c r="C74">
        <v>7</v>
      </c>
      <c r="D74">
        <v>47.81</v>
      </c>
      <c r="E74">
        <f t="shared" si="2"/>
        <v>8.1719305584605648E-2</v>
      </c>
      <c r="F74">
        <v>51.716999999999999</v>
      </c>
    </row>
    <row r="75" spans="1:6" x14ac:dyDescent="0.25">
      <c r="A75" t="s">
        <v>189</v>
      </c>
      <c r="B75" t="s">
        <v>172</v>
      </c>
      <c r="C75">
        <v>7</v>
      </c>
      <c r="D75">
        <v>44.722000000000001</v>
      </c>
      <c r="E75">
        <f t="shared" si="2"/>
        <v>0.89103796789052359</v>
      </c>
      <c r="F75">
        <v>84.570999999999998</v>
      </c>
    </row>
    <row r="76" spans="1:6" x14ac:dyDescent="0.25">
      <c r="A76" t="s">
        <v>190</v>
      </c>
      <c r="B76" t="s">
        <v>172</v>
      </c>
      <c r="C76">
        <v>7</v>
      </c>
      <c r="D76">
        <v>41.357999999999997</v>
      </c>
      <c r="E76">
        <f t="shared" si="2"/>
        <v>0.56608153198897437</v>
      </c>
      <c r="F76">
        <v>64.77</v>
      </c>
    </row>
    <row r="77" spans="1:6" x14ac:dyDescent="0.25">
      <c r="A77" t="s">
        <v>191</v>
      </c>
      <c r="B77" t="s">
        <v>172</v>
      </c>
      <c r="C77">
        <v>7</v>
      </c>
      <c r="D77">
        <v>23.574000000000002</v>
      </c>
      <c r="E77">
        <f t="shared" si="2"/>
        <v>2.1155510307966403</v>
      </c>
      <c r="F77">
        <v>73.445999999999998</v>
      </c>
    </row>
    <row r="78" spans="1:6" x14ac:dyDescent="0.25">
      <c r="A78" t="s">
        <v>192</v>
      </c>
      <c r="B78" t="s">
        <v>172</v>
      </c>
      <c r="C78">
        <v>7</v>
      </c>
      <c r="D78">
        <v>34.9</v>
      </c>
      <c r="E78">
        <f t="shared" si="2"/>
        <v>0.50770773638968492</v>
      </c>
      <c r="F78">
        <v>52.619</v>
      </c>
    </row>
    <row r="79" spans="1:6" x14ac:dyDescent="0.25">
      <c r="A79" t="s">
        <v>193</v>
      </c>
      <c r="B79" t="s">
        <v>172</v>
      </c>
      <c r="C79">
        <v>7</v>
      </c>
      <c r="D79">
        <v>15.926</v>
      </c>
      <c r="E79">
        <f t="shared" si="2"/>
        <v>1.9353258822051989</v>
      </c>
      <c r="F79">
        <v>46.747999999999998</v>
      </c>
    </row>
    <row r="80" spans="1:6" x14ac:dyDescent="0.25">
      <c r="A80" t="s">
        <v>196</v>
      </c>
      <c r="B80" t="s">
        <v>172</v>
      </c>
      <c r="C80">
        <v>7</v>
      </c>
      <c r="D80">
        <v>52.463000000000001</v>
      </c>
      <c r="E80">
        <f t="shared" si="2"/>
        <v>0.62455444789661285</v>
      </c>
      <c r="F80">
        <v>85.228999999999999</v>
      </c>
    </row>
    <row r="81" spans="1:6" x14ac:dyDescent="0.25">
      <c r="A81" t="s">
        <v>198</v>
      </c>
      <c r="B81" t="s">
        <v>172</v>
      </c>
      <c r="C81">
        <v>7</v>
      </c>
      <c r="D81">
        <v>51.256</v>
      </c>
      <c r="E81">
        <f t="shared" si="2"/>
        <v>0.24055720305915401</v>
      </c>
      <c r="F81">
        <v>63.585999999999999</v>
      </c>
    </row>
    <row r="82" spans="1:6" x14ac:dyDescent="0.25">
      <c r="A82" t="s">
        <v>199</v>
      </c>
      <c r="B82" t="s">
        <v>172</v>
      </c>
      <c r="C82">
        <v>7</v>
      </c>
      <c r="D82">
        <v>76.894999999999996</v>
      </c>
      <c r="E82">
        <f t="shared" si="2"/>
        <v>0.98678717731972176</v>
      </c>
      <c r="F82">
        <v>152.774</v>
      </c>
    </row>
    <row r="83" spans="1:6" x14ac:dyDescent="0.25">
      <c r="A83" t="s">
        <v>206</v>
      </c>
      <c r="B83" t="s">
        <v>172</v>
      </c>
      <c r="C83">
        <v>7</v>
      </c>
      <c r="D83">
        <v>21.521999999999998</v>
      </c>
      <c r="E83">
        <f t="shared" si="2"/>
        <v>1.5034383421615092</v>
      </c>
      <c r="F83">
        <v>53.878999999999998</v>
      </c>
    </row>
    <row r="84" spans="1:6" x14ac:dyDescent="0.25">
      <c r="A84" t="s">
        <v>213</v>
      </c>
      <c r="B84" t="s">
        <v>172</v>
      </c>
      <c r="C84">
        <v>7</v>
      </c>
      <c r="D84">
        <v>49.183</v>
      </c>
      <c r="E84">
        <f t="shared" si="2"/>
        <v>0.58345363235264225</v>
      </c>
      <c r="F84">
        <v>77.879000000000005</v>
      </c>
    </row>
    <row r="85" spans="1:6" x14ac:dyDescent="0.25">
      <c r="A85" t="s">
        <v>177</v>
      </c>
      <c r="B85" t="s">
        <v>178</v>
      </c>
      <c r="C85">
        <v>14</v>
      </c>
      <c r="D85">
        <v>39.643999999999998</v>
      </c>
      <c r="E85">
        <f t="shared" si="2"/>
        <v>-8.4148925436383776E-2</v>
      </c>
      <c r="F85">
        <v>36.308</v>
      </c>
    </row>
    <row r="86" spans="1:6" x14ac:dyDescent="0.25">
      <c r="A86" t="s">
        <v>180</v>
      </c>
      <c r="B86" t="s">
        <v>178</v>
      </c>
      <c r="C86">
        <v>14</v>
      </c>
      <c r="D86">
        <v>25.661999999999999</v>
      </c>
      <c r="E86">
        <f t="shared" si="2"/>
        <v>0.35149247915205378</v>
      </c>
      <c r="F86">
        <v>34.682000000000002</v>
      </c>
    </row>
    <row r="87" spans="1:6" x14ac:dyDescent="0.25">
      <c r="A87" t="s">
        <v>181</v>
      </c>
      <c r="B87" t="s">
        <v>178</v>
      </c>
      <c r="C87">
        <v>14</v>
      </c>
      <c r="D87">
        <v>62.100999999999999</v>
      </c>
      <c r="E87">
        <f t="shared" si="2"/>
        <v>-0.31540554902497536</v>
      </c>
      <c r="F87">
        <v>42.514000000000003</v>
      </c>
    </row>
    <row r="88" spans="1:6" x14ac:dyDescent="0.25">
      <c r="A88" t="s">
        <v>182</v>
      </c>
      <c r="B88" t="s">
        <v>178</v>
      </c>
      <c r="C88">
        <v>14</v>
      </c>
      <c r="D88">
        <v>49.756999999999998</v>
      </c>
      <c r="E88">
        <f t="shared" si="2"/>
        <v>-9.8237433928894391E-2</v>
      </c>
      <c r="F88">
        <v>44.869</v>
      </c>
    </row>
    <row r="89" spans="1:6" x14ac:dyDescent="0.25">
      <c r="A89" t="s">
        <v>185</v>
      </c>
      <c r="B89" t="s">
        <v>178</v>
      </c>
      <c r="C89">
        <v>14</v>
      </c>
      <c r="D89">
        <v>49.12</v>
      </c>
      <c r="E89">
        <f t="shared" si="2"/>
        <v>-0.11042345276872964</v>
      </c>
      <c r="F89">
        <v>43.695999999999998</v>
      </c>
    </row>
    <row r="90" spans="1:6" x14ac:dyDescent="0.25">
      <c r="A90" t="s">
        <v>186</v>
      </c>
      <c r="B90" t="s">
        <v>178</v>
      </c>
      <c r="C90">
        <v>14</v>
      </c>
      <c r="D90">
        <v>58.835000000000001</v>
      </c>
      <c r="E90">
        <f t="shared" si="2"/>
        <v>6.2020905923344964E-2</v>
      </c>
      <c r="F90">
        <v>62.484000000000002</v>
      </c>
    </row>
    <row r="91" spans="1:6" x14ac:dyDescent="0.25">
      <c r="A91" t="s">
        <v>194</v>
      </c>
      <c r="B91" t="s">
        <v>178</v>
      </c>
      <c r="C91">
        <v>14</v>
      </c>
      <c r="D91">
        <v>20.472000000000001</v>
      </c>
      <c r="E91">
        <f t="shared" si="2"/>
        <v>0.5440601797577177</v>
      </c>
      <c r="F91">
        <v>31.61</v>
      </c>
    </row>
    <row r="92" spans="1:6" x14ac:dyDescent="0.25">
      <c r="A92" t="s">
        <v>195</v>
      </c>
      <c r="B92" t="s">
        <v>178</v>
      </c>
      <c r="C92">
        <v>14</v>
      </c>
      <c r="D92">
        <v>31.044</v>
      </c>
      <c r="E92">
        <f t="shared" si="2"/>
        <v>-7.8179358330112081E-2</v>
      </c>
      <c r="F92">
        <v>28.617000000000001</v>
      </c>
    </row>
    <row r="93" spans="1:6" x14ac:dyDescent="0.25">
      <c r="A93" t="s">
        <v>197</v>
      </c>
      <c r="B93" t="s">
        <v>178</v>
      </c>
      <c r="C93">
        <v>14</v>
      </c>
      <c r="D93">
        <v>27.670999999999999</v>
      </c>
      <c r="E93">
        <f t="shared" si="2"/>
        <v>-0.11940298507462681</v>
      </c>
      <c r="F93">
        <v>24.367000000000001</v>
      </c>
    </row>
    <row r="94" spans="1:6" x14ac:dyDescent="0.25">
      <c r="A94" t="s">
        <v>200</v>
      </c>
      <c r="B94" t="s">
        <v>178</v>
      </c>
      <c r="C94">
        <v>14</v>
      </c>
      <c r="D94">
        <v>29.608000000000001</v>
      </c>
      <c r="E94">
        <f t="shared" si="2"/>
        <v>0.30373547689813557</v>
      </c>
      <c r="F94">
        <v>38.600999999999999</v>
      </c>
    </row>
    <row r="95" spans="1:6" x14ac:dyDescent="0.25">
      <c r="A95" t="s">
        <v>201</v>
      </c>
      <c r="B95" t="s">
        <v>178</v>
      </c>
      <c r="C95">
        <v>14</v>
      </c>
      <c r="D95">
        <v>47.625999999999998</v>
      </c>
      <c r="E95">
        <f t="shared" si="2"/>
        <v>-0.18198043085709475</v>
      </c>
      <c r="F95">
        <v>38.959000000000003</v>
      </c>
    </row>
    <row r="96" spans="1:6" x14ac:dyDescent="0.25">
      <c r="A96" t="s">
        <v>202</v>
      </c>
      <c r="B96" t="s">
        <v>178</v>
      </c>
      <c r="C96">
        <v>14</v>
      </c>
      <c r="D96">
        <v>40.311</v>
      </c>
      <c r="E96">
        <f t="shared" si="2"/>
        <v>8.6899357495472701E-2</v>
      </c>
      <c r="F96">
        <v>43.814</v>
      </c>
    </row>
    <row r="97" spans="1:6" x14ac:dyDescent="0.25">
      <c r="A97" t="s">
        <v>203</v>
      </c>
      <c r="B97" t="s">
        <v>178</v>
      </c>
      <c r="C97">
        <v>14</v>
      </c>
      <c r="D97">
        <v>30.12</v>
      </c>
      <c r="E97">
        <f t="shared" si="2"/>
        <v>-6.6401062416997258E-4</v>
      </c>
      <c r="F97">
        <v>30.1</v>
      </c>
    </row>
    <row r="98" spans="1:6" x14ac:dyDescent="0.25">
      <c r="A98" t="s">
        <v>204</v>
      </c>
      <c r="B98" t="s">
        <v>178</v>
      </c>
      <c r="C98">
        <v>14</v>
      </c>
      <c r="D98">
        <v>13.711</v>
      </c>
      <c r="E98">
        <f t="shared" ref="E98:E129" si="3">(F98-D98)/D98</f>
        <v>0.26475092991029103</v>
      </c>
      <c r="F98">
        <v>17.341000000000001</v>
      </c>
    </row>
    <row r="99" spans="1:6" x14ac:dyDescent="0.25">
      <c r="A99" t="s">
        <v>205</v>
      </c>
      <c r="B99" t="s">
        <v>178</v>
      </c>
      <c r="C99">
        <v>14</v>
      </c>
      <c r="D99">
        <v>43.87</v>
      </c>
      <c r="E99">
        <f t="shared" si="3"/>
        <v>0.1051059949851836</v>
      </c>
      <c r="F99">
        <v>48.481000000000002</v>
      </c>
    </row>
    <row r="100" spans="1:6" x14ac:dyDescent="0.25">
      <c r="A100" t="s">
        <v>207</v>
      </c>
      <c r="B100" t="s">
        <v>178</v>
      </c>
      <c r="C100">
        <v>14</v>
      </c>
      <c r="D100">
        <v>53.423000000000002</v>
      </c>
      <c r="E100">
        <f t="shared" si="3"/>
        <v>-0.39806824775845617</v>
      </c>
      <c r="F100">
        <v>32.156999999999996</v>
      </c>
    </row>
    <row r="101" spans="1:6" x14ac:dyDescent="0.25">
      <c r="A101" t="s">
        <v>208</v>
      </c>
      <c r="B101" t="s">
        <v>178</v>
      </c>
      <c r="C101">
        <v>14</v>
      </c>
      <c r="D101">
        <v>35.125999999999998</v>
      </c>
      <c r="E101">
        <f t="shared" si="3"/>
        <v>1.8333997608609164E-2</v>
      </c>
      <c r="F101">
        <v>35.770000000000003</v>
      </c>
    </row>
    <row r="102" spans="1:6" x14ac:dyDescent="0.25">
      <c r="A102" t="s">
        <v>209</v>
      </c>
      <c r="B102" t="s">
        <v>178</v>
      </c>
      <c r="C102">
        <v>14</v>
      </c>
      <c r="D102">
        <v>21.4</v>
      </c>
      <c r="E102">
        <f t="shared" si="3"/>
        <v>0.32682242990654209</v>
      </c>
      <c r="F102">
        <v>28.393999999999998</v>
      </c>
    </row>
    <row r="103" spans="1:6" x14ac:dyDescent="0.25">
      <c r="A103" t="s">
        <v>210</v>
      </c>
      <c r="B103" t="s">
        <v>178</v>
      </c>
      <c r="C103">
        <v>14</v>
      </c>
      <c r="E103" t="e">
        <f t="shared" si="3"/>
        <v>#DIV/0!</v>
      </c>
    </row>
    <row r="104" spans="1:6" x14ac:dyDescent="0.25">
      <c r="A104" t="s">
        <v>211</v>
      </c>
      <c r="B104" t="s">
        <v>178</v>
      </c>
      <c r="C104">
        <v>14</v>
      </c>
      <c r="D104">
        <v>51.588000000000001</v>
      </c>
      <c r="E104">
        <f t="shared" si="3"/>
        <v>-0.46082422268744666</v>
      </c>
      <c r="F104">
        <v>27.815000000000001</v>
      </c>
    </row>
    <row r="105" spans="1:6" x14ac:dyDescent="0.25">
      <c r="A105" t="s">
        <v>212</v>
      </c>
      <c r="B105" t="s">
        <v>178</v>
      </c>
      <c r="C105">
        <v>14</v>
      </c>
      <c r="D105">
        <v>22.577999999999999</v>
      </c>
      <c r="E105">
        <f t="shared" si="3"/>
        <v>0.30126671981574982</v>
      </c>
      <c r="F105">
        <v>29.38</v>
      </c>
    </row>
    <row r="106" spans="1:6" x14ac:dyDescent="0.25">
      <c r="A106" t="s">
        <v>214</v>
      </c>
      <c r="B106" t="s">
        <v>178</v>
      </c>
      <c r="C106">
        <v>14</v>
      </c>
      <c r="D106">
        <v>41.783999999999999</v>
      </c>
      <c r="E106">
        <f t="shared" si="3"/>
        <v>-7.7039058012636441E-2</v>
      </c>
      <c r="F106">
        <v>38.564999999999998</v>
      </c>
    </row>
    <row r="107" spans="1:6" x14ac:dyDescent="0.25">
      <c r="A107" t="s">
        <v>171</v>
      </c>
      <c r="B107" t="s">
        <v>172</v>
      </c>
      <c r="C107">
        <v>14</v>
      </c>
      <c r="D107">
        <v>30.922000000000001</v>
      </c>
      <c r="E107">
        <f t="shared" si="3"/>
        <v>1.2686436841084017</v>
      </c>
      <c r="F107">
        <v>70.150999999999996</v>
      </c>
    </row>
    <row r="108" spans="1:6" x14ac:dyDescent="0.25">
      <c r="A108" t="s">
        <v>173</v>
      </c>
      <c r="B108" t="s">
        <v>172</v>
      </c>
      <c r="C108">
        <v>14</v>
      </c>
      <c r="D108">
        <v>26.295000000000002</v>
      </c>
      <c r="E108">
        <f t="shared" si="3"/>
        <v>0.99562654497052661</v>
      </c>
      <c r="F108">
        <v>52.475000000000001</v>
      </c>
    </row>
    <row r="109" spans="1:6" x14ac:dyDescent="0.25">
      <c r="A109" t="s">
        <v>174</v>
      </c>
      <c r="B109" t="s">
        <v>172</v>
      </c>
      <c r="C109">
        <v>14</v>
      </c>
      <c r="D109">
        <v>20.858000000000001</v>
      </c>
      <c r="E109">
        <f t="shared" si="3"/>
        <v>2.6290631891840057</v>
      </c>
      <c r="F109">
        <v>75.694999999999993</v>
      </c>
    </row>
    <row r="110" spans="1:6" x14ac:dyDescent="0.25">
      <c r="A110" t="s">
        <v>175</v>
      </c>
      <c r="B110" t="s">
        <v>172</v>
      </c>
      <c r="C110">
        <v>14</v>
      </c>
      <c r="D110">
        <v>28.873999999999999</v>
      </c>
      <c r="E110">
        <f t="shared" si="3"/>
        <v>1.1442127865900118</v>
      </c>
      <c r="F110">
        <v>61.911999999999999</v>
      </c>
    </row>
    <row r="111" spans="1:6" x14ac:dyDescent="0.25">
      <c r="A111" t="s">
        <v>176</v>
      </c>
      <c r="B111" t="s">
        <v>172</v>
      </c>
      <c r="C111">
        <v>14</v>
      </c>
      <c r="D111">
        <v>30.08</v>
      </c>
      <c r="E111">
        <f t="shared" si="3"/>
        <v>0.63091755319148946</v>
      </c>
      <c r="F111">
        <v>49.058</v>
      </c>
    </row>
    <row r="112" spans="1:6" x14ac:dyDescent="0.25">
      <c r="A112" t="s">
        <v>179</v>
      </c>
      <c r="B112" t="s">
        <v>172</v>
      </c>
      <c r="C112">
        <v>14</v>
      </c>
      <c r="D112">
        <v>58.220999999999997</v>
      </c>
      <c r="E112">
        <f t="shared" si="3"/>
        <v>0.28670067501417018</v>
      </c>
      <c r="F112">
        <v>74.912999999999997</v>
      </c>
    </row>
    <row r="113" spans="1:6" x14ac:dyDescent="0.25">
      <c r="A113" t="s">
        <v>183</v>
      </c>
      <c r="B113" t="s">
        <v>172</v>
      </c>
      <c r="C113">
        <v>14</v>
      </c>
      <c r="D113">
        <v>40.207999999999998</v>
      </c>
      <c r="E113">
        <f t="shared" si="3"/>
        <v>0.79941802626343017</v>
      </c>
      <c r="F113">
        <v>72.350999999999999</v>
      </c>
    </row>
    <row r="114" spans="1:6" x14ac:dyDescent="0.25">
      <c r="A114" t="s">
        <v>184</v>
      </c>
      <c r="B114" t="s">
        <v>172</v>
      </c>
      <c r="C114">
        <v>14</v>
      </c>
      <c r="D114">
        <v>43.701999999999998</v>
      </c>
      <c r="E114">
        <f t="shared" si="3"/>
        <v>3.8945586014370176E-2</v>
      </c>
      <c r="F114">
        <v>45.404000000000003</v>
      </c>
    </row>
    <row r="115" spans="1:6" x14ac:dyDescent="0.25">
      <c r="A115" t="s">
        <v>187</v>
      </c>
      <c r="B115" t="s">
        <v>172</v>
      </c>
      <c r="C115">
        <v>14</v>
      </c>
      <c r="D115">
        <v>60.006</v>
      </c>
      <c r="E115">
        <f t="shared" si="3"/>
        <v>1.3811785488117854</v>
      </c>
      <c r="F115">
        <v>142.88499999999999</v>
      </c>
    </row>
    <row r="116" spans="1:6" x14ac:dyDescent="0.25">
      <c r="A116" t="s">
        <v>188</v>
      </c>
      <c r="B116" t="s">
        <v>172</v>
      </c>
      <c r="C116">
        <v>14</v>
      </c>
      <c r="D116">
        <v>47.81</v>
      </c>
      <c r="E116">
        <f t="shared" si="3"/>
        <v>8.1719305584605648E-2</v>
      </c>
      <c r="F116">
        <v>51.716999999999999</v>
      </c>
    </row>
    <row r="117" spans="1:6" x14ac:dyDescent="0.25">
      <c r="A117" t="s">
        <v>189</v>
      </c>
      <c r="B117" t="s">
        <v>172</v>
      </c>
      <c r="C117">
        <v>14</v>
      </c>
      <c r="D117">
        <v>44.722000000000001</v>
      </c>
      <c r="E117">
        <f t="shared" si="3"/>
        <v>0.89103796789052359</v>
      </c>
      <c r="F117">
        <v>84.570999999999998</v>
      </c>
    </row>
    <row r="118" spans="1:6" x14ac:dyDescent="0.25">
      <c r="A118" t="s">
        <v>190</v>
      </c>
      <c r="B118" t="s">
        <v>172</v>
      </c>
      <c r="C118">
        <v>14</v>
      </c>
      <c r="D118">
        <v>41.357999999999997</v>
      </c>
      <c r="E118">
        <f t="shared" si="3"/>
        <v>0.56608153198897437</v>
      </c>
      <c r="F118">
        <v>64.77</v>
      </c>
    </row>
    <row r="119" spans="1:6" x14ac:dyDescent="0.25">
      <c r="A119" t="s">
        <v>191</v>
      </c>
      <c r="B119" t="s">
        <v>172</v>
      </c>
      <c r="C119">
        <v>14</v>
      </c>
      <c r="D119">
        <v>23.574000000000002</v>
      </c>
      <c r="E119">
        <f t="shared" si="3"/>
        <v>2.1155510307966403</v>
      </c>
      <c r="F119">
        <v>73.445999999999998</v>
      </c>
    </row>
    <row r="120" spans="1:6" x14ac:dyDescent="0.25">
      <c r="A120" t="s">
        <v>192</v>
      </c>
      <c r="B120" t="s">
        <v>172</v>
      </c>
      <c r="C120">
        <v>14</v>
      </c>
      <c r="D120">
        <v>34.9</v>
      </c>
      <c r="E120">
        <f t="shared" si="3"/>
        <v>0.50770773638968492</v>
      </c>
      <c r="F120">
        <v>52.619</v>
      </c>
    </row>
    <row r="121" spans="1:6" x14ac:dyDescent="0.25">
      <c r="A121" t="s">
        <v>193</v>
      </c>
      <c r="B121" t="s">
        <v>172</v>
      </c>
      <c r="C121">
        <v>14</v>
      </c>
      <c r="D121">
        <v>15.926</v>
      </c>
      <c r="E121">
        <f t="shared" si="3"/>
        <v>1.9353258822051989</v>
      </c>
      <c r="F121">
        <v>46.747999999999998</v>
      </c>
    </row>
    <row r="122" spans="1:6" x14ac:dyDescent="0.25">
      <c r="A122" t="s">
        <v>196</v>
      </c>
      <c r="B122" t="s">
        <v>172</v>
      </c>
      <c r="C122">
        <v>14</v>
      </c>
      <c r="D122">
        <v>52.463000000000001</v>
      </c>
      <c r="E122">
        <f t="shared" si="3"/>
        <v>0.62455444789661285</v>
      </c>
      <c r="F122">
        <v>85.228999999999999</v>
      </c>
    </row>
    <row r="123" spans="1:6" x14ac:dyDescent="0.25">
      <c r="A123" t="s">
        <v>198</v>
      </c>
      <c r="B123" t="s">
        <v>172</v>
      </c>
      <c r="C123">
        <v>14</v>
      </c>
      <c r="D123">
        <v>51.256</v>
      </c>
      <c r="E123">
        <f t="shared" si="3"/>
        <v>0.24055720305915401</v>
      </c>
      <c r="F123">
        <v>63.585999999999999</v>
      </c>
    </row>
    <row r="124" spans="1:6" x14ac:dyDescent="0.25">
      <c r="A124" t="s">
        <v>199</v>
      </c>
      <c r="B124" t="s">
        <v>172</v>
      </c>
      <c r="C124">
        <v>14</v>
      </c>
      <c r="D124">
        <v>76.894999999999996</v>
      </c>
      <c r="E124">
        <f t="shared" si="3"/>
        <v>0.98678717731972176</v>
      </c>
      <c r="F124">
        <v>152.774</v>
      </c>
    </row>
    <row r="125" spans="1:6" x14ac:dyDescent="0.25">
      <c r="A125" t="s">
        <v>206</v>
      </c>
      <c r="B125" t="s">
        <v>172</v>
      </c>
      <c r="C125">
        <v>14</v>
      </c>
      <c r="D125">
        <v>21.521999999999998</v>
      </c>
      <c r="E125">
        <f t="shared" si="3"/>
        <v>1.5034383421615092</v>
      </c>
      <c r="F125">
        <v>53.878999999999998</v>
      </c>
    </row>
    <row r="126" spans="1:6" x14ac:dyDescent="0.25">
      <c r="A126" t="s">
        <v>213</v>
      </c>
      <c r="B126" t="s">
        <v>172</v>
      </c>
      <c r="C126">
        <v>14</v>
      </c>
      <c r="D126">
        <v>49.183</v>
      </c>
      <c r="E126">
        <f t="shared" si="3"/>
        <v>0.58345363235264225</v>
      </c>
      <c r="F126">
        <v>77.879000000000005</v>
      </c>
    </row>
    <row r="127" spans="1:6" x14ac:dyDescent="0.25">
      <c r="A127" t="s">
        <v>177</v>
      </c>
      <c r="B127" t="s">
        <v>178</v>
      </c>
      <c r="C127">
        <v>50</v>
      </c>
      <c r="D127">
        <v>39.643999999999998</v>
      </c>
      <c r="E127">
        <f t="shared" si="3"/>
        <v>-8.4148925436383776E-2</v>
      </c>
      <c r="F127">
        <v>36.308</v>
      </c>
    </row>
    <row r="128" spans="1:6" x14ac:dyDescent="0.25">
      <c r="A128" t="s">
        <v>180</v>
      </c>
      <c r="B128" t="s">
        <v>178</v>
      </c>
      <c r="C128">
        <v>50</v>
      </c>
      <c r="D128">
        <v>25.661999999999999</v>
      </c>
      <c r="E128">
        <f t="shared" si="3"/>
        <v>0.35149247915205378</v>
      </c>
      <c r="F128">
        <v>34.682000000000002</v>
      </c>
    </row>
    <row r="129" spans="1:6" x14ac:dyDescent="0.25">
      <c r="A129" t="s">
        <v>181</v>
      </c>
      <c r="B129" t="s">
        <v>178</v>
      </c>
      <c r="C129">
        <v>50</v>
      </c>
      <c r="D129">
        <v>62.100999999999999</v>
      </c>
      <c r="E129">
        <f t="shared" si="3"/>
        <v>-0.31540554902497536</v>
      </c>
      <c r="F129">
        <v>42.514000000000003</v>
      </c>
    </row>
    <row r="130" spans="1:6" x14ac:dyDescent="0.25">
      <c r="A130" t="s">
        <v>182</v>
      </c>
      <c r="B130" t="s">
        <v>178</v>
      </c>
      <c r="C130">
        <v>50</v>
      </c>
      <c r="D130">
        <v>49.756999999999998</v>
      </c>
      <c r="E130">
        <f t="shared" ref="E130:E161" si="4">(F130-D130)/D130</f>
        <v>-9.8237433928894391E-2</v>
      </c>
      <c r="F130">
        <v>44.869</v>
      </c>
    </row>
    <row r="131" spans="1:6" x14ac:dyDescent="0.25">
      <c r="A131" t="s">
        <v>185</v>
      </c>
      <c r="B131" t="s">
        <v>178</v>
      </c>
      <c r="C131">
        <v>50</v>
      </c>
      <c r="D131">
        <v>49.12</v>
      </c>
      <c r="E131">
        <f t="shared" si="4"/>
        <v>-0.11042345276872964</v>
      </c>
      <c r="F131">
        <v>43.695999999999998</v>
      </c>
    </row>
    <row r="132" spans="1:6" x14ac:dyDescent="0.25">
      <c r="A132" t="s">
        <v>186</v>
      </c>
      <c r="B132" t="s">
        <v>178</v>
      </c>
      <c r="C132">
        <v>50</v>
      </c>
      <c r="D132">
        <v>58.835000000000001</v>
      </c>
      <c r="E132">
        <f t="shared" si="4"/>
        <v>6.2020905923344964E-2</v>
      </c>
      <c r="F132">
        <v>62.484000000000002</v>
      </c>
    </row>
    <row r="133" spans="1:6" x14ac:dyDescent="0.25">
      <c r="A133" t="s">
        <v>194</v>
      </c>
      <c r="B133" t="s">
        <v>178</v>
      </c>
      <c r="C133">
        <v>50</v>
      </c>
      <c r="D133">
        <v>20.472000000000001</v>
      </c>
      <c r="E133">
        <f t="shared" si="4"/>
        <v>0.5440601797577177</v>
      </c>
      <c r="F133">
        <v>31.61</v>
      </c>
    </row>
    <row r="134" spans="1:6" x14ac:dyDescent="0.25">
      <c r="A134" t="s">
        <v>195</v>
      </c>
      <c r="B134" t="s">
        <v>178</v>
      </c>
      <c r="C134">
        <v>50</v>
      </c>
      <c r="D134">
        <v>31.044</v>
      </c>
      <c r="E134">
        <f t="shared" si="4"/>
        <v>-7.8179358330112081E-2</v>
      </c>
      <c r="F134">
        <v>28.617000000000001</v>
      </c>
    </row>
    <row r="135" spans="1:6" x14ac:dyDescent="0.25">
      <c r="A135" t="s">
        <v>197</v>
      </c>
      <c r="B135" t="s">
        <v>178</v>
      </c>
      <c r="C135">
        <v>50</v>
      </c>
      <c r="D135">
        <v>27.670999999999999</v>
      </c>
      <c r="E135">
        <f t="shared" si="4"/>
        <v>-0.11940298507462681</v>
      </c>
      <c r="F135">
        <v>24.367000000000001</v>
      </c>
    </row>
    <row r="136" spans="1:6" x14ac:dyDescent="0.25">
      <c r="A136" t="s">
        <v>200</v>
      </c>
      <c r="B136" t="s">
        <v>178</v>
      </c>
      <c r="C136">
        <v>50</v>
      </c>
      <c r="D136">
        <v>29.608000000000001</v>
      </c>
      <c r="E136">
        <f t="shared" si="4"/>
        <v>0.30373547689813557</v>
      </c>
      <c r="F136">
        <v>38.600999999999999</v>
      </c>
    </row>
    <row r="137" spans="1:6" x14ac:dyDescent="0.25">
      <c r="A137" t="s">
        <v>201</v>
      </c>
      <c r="B137" t="s">
        <v>178</v>
      </c>
      <c r="C137">
        <v>50</v>
      </c>
      <c r="D137">
        <v>47.625999999999998</v>
      </c>
      <c r="E137">
        <f t="shared" si="4"/>
        <v>-0.18198043085709475</v>
      </c>
      <c r="F137">
        <v>38.959000000000003</v>
      </c>
    </row>
    <row r="138" spans="1:6" x14ac:dyDescent="0.25">
      <c r="A138" t="s">
        <v>202</v>
      </c>
      <c r="B138" t="s">
        <v>178</v>
      </c>
      <c r="C138">
        <v>50</v>
      </c>
      <c r="D138">
        <v>40.311</v>
      </c>
      <c r="E138">
        <f t="shared" si="4"/>
        <v>8.6899357495472701E-2</v>
      </c>
      <c r="F138">
        <v>43.814</v>
      </c>
    </row>
    <row r="139" spans="1:6" x14ac:dyDescent="0.25">
      <c r="A139" t="s">
        <v>203</v>
      </c>
      <c r="B139" t="s">
        <v>178</v>
      </c>
      <c r="C139">
        <v>50</v>
      </c>
      <c r="D139">
        <v>30.12</v>
      </c>
      <c r="E139">
        <f t="shared" si="4"/>
        <v>-6.6401062416997258E-4</v>
      </c>
      <c r="F139">
        <v>30.1</v>
      </c>
    </row>
    <row r="140" spans="1:6" x14ac:dyDescent="0.25">
      <c r="A140" t="s">
        <v>204</v>
      </c>
      <c r="B140" t="s">
        <v>178</v>
      </c>
      <c r="C140">
        <v>50</v>
      </c>
      <c r="D140">
        <v>13.711</v>
      </c>
      <c r="E140">
        <f t="shared" si="4"/>
        <v>0.26475092991029103</v>
      </c>
      <c r="F140">
        <v>17.341000000000001</v>
      </c>
    </row>
    <row r="141" spans="1:6" x14ac:dyDescent="0.25">
      <c r="A141" t="s">
        <v>205</v>
      </c>
      <c r="B141" t="s">
        <v>178</v>
      </c>
      <c r="C141">
        <v>50</v>
      </c>
      <c r="D141">
        <v>43.87</v>
      </c>
      <c r="E141">
        <f t="shared" si="4"/>
        <v>0.1051059949851836</v>
      </c>
      <c r="F141">
        <v>48.481000000000002</v>
      </c>
    </row>
    <row r="142" spans="1:6" x14ac:dyDescent="0.25">
      <c r="A142" t="s">
        <v>207</v>
      </c>
      <c r="B142" t="s">
        <v>178</v>
      </c>
      <c r="C142">
        <v>50</v>
      </c>
      <c r="D142">
        <v>53.423000000000002</v>
      </c>
      <c r="E142">
        <f t="shared" si="4"/>
        <v>-0.39806824775845617</v>
      </c>
      <c r="F142">
        <v>32.156999999999996</v>
      </c>
    </row>
    <row r="143" spans="1:6" x14ac:dyDescent="0.25">
      <c r="A143" t="s">
        <v>208</v>
      </c>
      <c r="B143" t="s">
        <v>178</v>
      </c>
      <c r="C143">
        <v>50</v>
      </c>
      <c r="D143">
        <v>35.125999999999998</v>
      </c>
      <c r="E143">
        <f t="shared" si="4"/>
        <v>1.8333997608609164E-2</v>
      </c>
      <c r="F143">
        <v>35.770000000000003</v>
      </c>
    </row>
    <row r="144" spans="1:6" x14ac:dyDescent="0.25">
      <c r="A144" t="s">
        <v>209</v>
      </c>
      <c r="B144" t="s">
        <v>178</v>
      </c>
      <c r="C144">
        <v>50</v>
      </c>
      <c r="D144">
        <v>21.4</v>
      </c>
      <c r="E144">
        <f t="shared" si="4"/>
        <v>0.32682242990654209</v>
      </c>
      <c r="F144">
        <v>28.393999999999998</v>
      </c>
    </row>
    <row r="145" spans="1:6" x14ac:dyDescent="0.25">
      <c r="A145" t="s">
        <v>210</v>
      </c>
      <c r="B145" t="s">
        <v>178</v>
      </c>
      <c r="C145">
        <v>50</v>
      </c>
      <c r="E145" t="e">
        <f t="shared" si="4"/>
        <v>#DIV/0!</v>
      </c>
    </row>
    <row r="146" spans="1:6" x14ac:dyDescent="0.25">
      <c r="A146" t="s">
        <v>211</v>
      </c>
      <c r="B146" t="s">
        <v>178</v>
      </c>
      <c r="C146">
        <v>50</v>
      </c>
      <c r="D146">
        <v>51.588000000000001</v>
      </c>
      <c r="E146">
        <f t="shared" si="4"/>
        <v>-0.46082422268744666</v>
      </c>
      <c r="F146">
        <v>27.815000000000001</v>
      </c>
    </row>
    <row r="147" spans="1:6" x14ac:dyDescent="0.25">
      <c r="A147" t="s">
        <v>212</v>
      </c>
      <c r="B147" t="s">
        <v>178</v>
      </c>
      <c r="C147">
        <v>50</v>
      </c>
      <c r="D147">
        <v>22.577999999999999</v>
      </c>
      <c r="E147">
        <f t="shared" si="4"/>
        <v>0.30126671981574982</v>
      </c>
      <c r="F147">
        <v>29.38</v>
      </c>
    </row>
    <row r="148" spans="1:6" x14ac:dyDescent="0.25">
      <c r="A148" t="s">
        <v>214</v>
      </c>
      <c r="B148" t="s">
        <v>178</v>
      </c>
      <c r="C148">
        <v>50</v>
      </c>
      <c r="D148">
        <v>41.783999999999999</v>
      </c>
      <c r="E148">
        <f t="shared" si="4"/>
        <v>-7.7039058012636441E-2</v>
      </c>
      <c r="F148">
        <v>38.564999999999998</v>
      </c>
    </row>
    <row r="149" spans="1:6" x14ac:dyDescent="0.25">
      <c r="A149" t="s">
        <v>171</v>
      </c>
      <c r="B149" t="s">
        <v>172</v>
      </c>
      <c r="C149">
        <v>50</v>
      </c>
      <c r="D149">
        <v>30.922000000000001</v>
      </c>
      <c r="E149">
        <f t="shared" si="4"/>
        <v>1.2686436841084017</v>
      </c>
      <c r="F149">
        <v>70.150999999999996</v>
      </c>
    </row>
    <row r="150" spans="1:6" x14ac:dyDescent="0.25">
      <c r="A150" t="s">
        <v>173</v>
      </c>
      <c r="B150" t="s">
        <v>172</v>
      </c>
      <c r="C150">
        <v>50</v>
      </c>
      <c r="D150">
        <v>26.295000000000002</v>
      </c>
      <c r="E150">
        <f t="shared" si="4"/>
        <v>0.99562654497052661</v>
      </c>
      <c r="F150">
        <v>52.475000000000001</v>
      </c>
    </row>
    <row r="151" spans="1:6" x14ac:dyDescent="0.25">
      <c r="A151" t="s">
        <v>174</v>
      </c>
      <c r="B151" t="s">
        <v>172</v>
      </c>
      <c r="C151">
        <v>50</v>
      </c>
      <c r="D151">
        <v>20.858000000000001</v>
      </c>
      <c r="E151">
        <f t="shared" si="4"/>
        <v>2.6290631891840057</v>
      </c>
      <c r="F151">
        <v>75.694999999999993</v>
      </c>
    </row>
    <row r="152" spans="1:6" x14ac:dyDescent="0.25">
      <c r="A152" t="s">
        <v>175</v>
      </c>
      <c r="B152" t="s">
        <v>172</v>
      </c>
      <c r="C152">
        <v>50</v>
      </c>
      <c r="D152">
        <v>28.873999999999999</v>
      </c>
      <c r="E152">
        <f t="shared" si="4"/>
        <v>1.1442127865900118</v>
      </c>
      <c r="F152">
        <v>61.911999999999999</v>
      </c>
    </row>
    <row r="153" spans="1:6" x14ac:dyDescent="0.25">
      <c r="A153" t="s">
        <v>176</v>
      </c>
      <c r="B153" t="s">
        <v>172</v>
      </c>
      <c r="C153">
        <v>50</v>
      </c>
      <c r="D153">
        <v>30.08</v>
      </c>
      <c r="E153">
        <f t="shared" si="4"/>
        <v>0.63091755319148946</v>
      </c>
      <c r="F153">
        <v>49.058</v>
      </c>
    </row>
    <row r="154" spans="1:6" x14ac:dyDescent="0.25">
      <c r="A154" t="s">
        <v>179</v>
      </c>
      <c r="B154" t="s">
        <v>172</v>
      </c>
      <c r="C154">
        <v>50</v>
      </c>
      <c r="D154">
        <v>58.220999999999997</v>
      </c>
      <c r="E154">
        <f t="shared" si="4"/>
        <v>0.28670067501417018</v>
      </c>
      <c r="F154">
        <v>74.912999999999997</v>
      </c>
    </row>
    <row r="155" spans="1:6" x14ac:dyDescent="0.25">
      <c r="A155" t="s">
        <v>183</v>
      </c>
      <c r="B155" t="s">
        <v>172</v>
      </c>
      <c r="C155">
        <v>50</v>
      </c>
      <c r="D155">
        <v>40.207999999999998</v>
      </c>
      <c r="E155">
        <f t="shared" si="4"/>
        <v>0.79941802626343017</v>
      </c>
      <c r="F155">
        <v>72.350999999999999</v>
      </c>
    </row>
    <row r="156" spans="1:6" x14ac:dyDescent="0.25">
      <c r="A156" t="s">
        <v>184</v>
      </c>
      <c r="B156" t="s">
        <v>172</v>
      </c>
      <c r="C156">
        <v>50</v>
      </c>
      <c r="D156">
        <v>43.701999999999998</v>
      </c>
      <c r="E156">
        <f t="shared" si="4"/>
        <v>3.8945586014370176E-2</v>
      </c>
      <c r="F156">
        <v>45.404000000000003</v>
      </c>
    </row>
    <row r="157" spans="1:6" x14ac:dyDescent="0.25">
      <c r="A157" t="s">
        <v>187</v>
      </c>
      <c r="B157" t="s">
        <v>172</v>
      </c>
      <c r="C157">
        <v>50</v>
      </c>
      <c r="D157">
        <v>60.006</v>
      </c>
      <c r="E157">
        <f t="shared" si="4"/>
        <v>1.3811785488117854</v>
      </c>
      <c r="F157">
        <v>142.88499999999999</v>
      </c>
    </row>
    <row r="158" spans="1:6" x14ac:dyDescent="0.25">
      <c r="A158" t="s">
        <v>188</v>
      </c>
      <c r="B158" t="s">
        <v>172</v>
      </c>
      <c r="C158">
        <v>50</v>
      </c>
      <c r="D158">
        <v>47.81</v>
      </c>
      <c r="E158">
        <f t="shared" si="4"/>
        <v>8.1719305584605648E-2</v>
      </c>
      <c r="F158">
        <v>51.716999999999999</v>
      </c>
    </row>
    <row r="159" spans="1:6" x14ac:dyDescent="0.25">
      <c r="A159" t="s">
        <v>189</v>
      </c>
      <c r="B159" t="s">
        <v>172</v>
      </c>
      <c r="C159">
        <v>50</v>
      </c>
      <c r="D159">
        <v>44.722000000000001</v>
      </c>
      <c r="E159">
        <f t="shared" si="4"/>
        <v>0.89103796789052359</v>
      </c>
      <c r="F159">
        <v>84.570999999999998</v>
      </c>
    </row>
    <row r="160" spans="1:6" x14ac:dyDescent="0.25">
      <c r="A160" t="s">
        <v>190</v>
      </c>
      <c r="B160" t="s">
        <v>172</v>
      </c>
      <c r="C160">
        <v>50</v>
      </c>
      <c r="D160">
        <v>41.357999999999997</v>
      </c>
      <c r="E160">
        <f t="shared" si="4"/>
        <v>0.56608153198897437</v>
      </c>
      <c r="F160">
        <v>64.77</v>
      </c>
    </row>
    <row r="161" spans="1:6" x14ac:dyDescent="0.25">
      <c r="A161" t="s">
        <v>191</v>
      </c>
      <c r="B161" t="s">
        <v>172</v>
      </c>
      <c r="C161">
        <v>50</v>
      </c>
      <c r="D161">
        <v>23.574000000000002</v>
      </c>
      <c r="E161">
        <f t="shared" si="4"/>
        <v>2.1155510307966403</v>
      </c>
      <c r="F161">
        <v>73.445999999999998</v>
      </c>
    </row>
    <row r="162" spans="1:6" x14ac:dyDescent="0.25">
      <c r="A162" t="s">
        <v>192</v>
      </c>
      <c r="B162" t="s">
        <v>172</v>
      </c>
      <c r="C162">
        <v>50</v>
      </c>
      <c r="D162">
        <v>34.9</v>
      </c>
      <c r="E162">
        <f t="shared" ref="E162:E168" si="5">(F162-D162)/D162</f>
        <v>0.50770773638968492</v>
      </c>
      <c r="F162">
        <v>52.619</v>
      </c>
    </row>
    <row r="163" spans="1:6" x14ac:dyDescent="0.25">
      <c r="A163" t="s">
        <v>193</v>
      </c>
      <c r="B163" t="s">
        <v>172</v>
      </c>
      <c r="C163">
        <v>50</v>
      </c>
      <c r="D163">
        <v>15.926</v>
      </c>
      <c r="E163">
        <f t="shared" si="5"/>
        <v>1.9353258822051989</v>
      </c>
      <c r="F163">
        <v>46.747999999999998</v>
      </c>
    </row>
    <row r="164" spans="1:6" x14ac:dyDescent="0.25">
      <c r="A164" t="s">
        <v>196</v>
      </c>
      <c r="B164" t="s">
        <v>172</v>
      </c>
      <c r="C164">
        <v>50</v>
      </c>
      <c r="D164">
        <v>52.463000000000001</v>
      </c>
      <c r="E164">
        <f t="shared" si="5"/>
        <v>0.62455444789661285</v>
      </c>
      <c r="F164">
        <v>85.228999999999999</v>
      </c>
    </row>
    <row r="165" spans="1:6" x14ac:dyDescent="0.25">
      <c r="A165" t="s">
        <v>198</v>
      </c>
      <c r="B165" t="s">
        <v>172</v>
      </c>
      <c r="C165">
        <v>50</v>
      </c>
      <c r="D165">
        <v>51.256</v>
      </c>
      <c r="E165">
        <f t="shared" si="5"/>
        <v>0.24055720305915401</v>
      </c>
      <c r="F165">
        <v>63.585999999999999</v>
      </c>
    </row>
    <row r="166" spans="1:6" x14ac:dyDescent="0.25">
      <c r="A166" t="s">
        <v>199</v>
      </c>
      <c r="B166" t="s">
        <v>172</v>
      </c>
      <c r="C166">
        <v>50</v>
      </c>
      <c r="D166">
        <v>76.894999999999996</v>
      </c>
      <c r="E166">
        <f t="shared" si="5"/>
        <v>0.98678717731972176</v>
      </c>
      <c r="F166">
        <v>152.774</v>
      </c>
    </row>
    <row r="167" spans="1:6" x14ac:dyDescent="0.25">
      <c r="A167" t="s">
        <v>206</v>
      </c>
      <c r="B167" t="s">
        <v>172</v>
      </c>
      <c r="C167">
        <v>50</v>
      </c>
      <c r="D167">
        <v>21.521999999999998</v>
      </c>
      <c r="E167">
        <f t="shared" si="5"/>
        <v>1.5034383421615092</v>
      </c>
      <c r="F167">
        <v>53.878999999999998</v>
      </c>
    </row>
    <row r="168" spans="1:6" x14ac:dyDescent="0.25">
      <c r="A168" t="s">
        <v>213</v>
      </c>
      <c r="B168" t="s">
        <v>172</v>
      </c>
      <c r="C168">
        <v>50</v>
      </c>
      <c r="D168">
        <v>49.183</v>
      </c>
      <c r="E168">
        <f t="shared" si="5"/>
        <v>0.58345363235264225</v>
      </c>
      <c r="F168">
        <v>77.879000000000005</v>
      </c>
    </row>
  </sheetData>
  <sortState xmlns:xlrd2="http://schemas.microsoft.com/office/spreadsheetml/2017/richdata2" ref="A2:D193">
    <sortCondition ref="C1:C193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C327-ECF3-4F49-B4B6-3AF02524836E}">
  <dimension ref="A1:F45"/>
  <sheetViews>
    <sheetView workbookViewId="0">
      <selection activeCell="H43" sqref="H43"/>
    </sheetView>
  </sheetViews>
  <sheetFormatPr defaultRowHeight="15" x14ac:dyDescent="0.25"/>
  <cols>
    <col min="6" max="6" width="12" customWidth="1"/>
  </cols>
  <sheetData>
    <row r="1" spans="1:5" x14ac:dyDescent="0.25">
      <c r="A1" t="s">
        <v>169</v>
      </c>
      <c r="B1" t="s">
        <v>170</v>
      </c>
      <c r="C1" t="s">
        <v>215</v>
      </c>
      <c r="D1" t="s">
        <v>228</v>
      </c>
      <c r="E1" t="s">
        <v>259</v>
      </c>
    </row>
    <row r="2" spans="1:5" x14ac:dyDescent="0.25">
      <c r="A2" t="s">
        <v>177</v>
      </c>
      <c r="B2" t="s">
        <v>178</v>
      </c>
      <c r="C2">
        <v>1</v>
      </c>
      <c r="D2">
        <v>39.643999999999998</v>
      </c>
      <c r="E2">
        <v>36.308</v>
      </c>
    </row>
    <row r="3" spans="1:5" x14ac:dyDescent="0.25">
      <c r="A3" t="s">
        <v>180</v>
      </c>
      <c r="B3" t="s">
        <v>178</v>
      </c>
      <c r="C3">
        <v>1</v>
      </c>
      <c r="D3">
        <v>25.661999999999999</v>
      </c>
      <c r="E3">
        <v>34.682000000000002</v>
      </c>
    </row>
    <row r="4" spans="1:5" x14ac:dyDescent="0.25">
      <c r="A4" t="s">
        <v>181</v>
      </c>
      <c r="B4" t="s">
        <v>178</v>
      </c>
      <c r="C4">
        <v>1</v>
      </c>
      <c r="D4">
        <v>62.100999999999999</v>
      </c>
      <c r="E4">
        <v>42.514000000000003</v>
      </c>
    </row>
    <row r="5" spans="1:5" x14ac:dyDescent="0.25">
      <c r="A5" t="s">
        <v>182</v>
      </c>
      <c r="B5" t="s">
        <v>178</v>
      </c>
      <c r="C5">
        <v>1</v>
      </c>
      <c r="D5">
        <v>49.756999999999998</v>
      </c>
      <c r="E5">
        <v>44.869</v>
      </c>
    </row>
    <row r="6" spans="1:5" x14ac:dyDescent="0.25">
      <c r="A6" t="s">
        <v>185</v>
      </c>
      <c r="B6" t="s">
        <v>178</v>
      </c>
      <c r="C6">
        <v>1</v>
      </c>
      <c r="D6">
        <v>49.12</v>
      </c>
      <c r="E6">
        <v>43.695999999999998</v>
      </c>
    </row>
    <row r="7" spans="1:5" x14ac:dyDescent="0.25">
      <c r="A7" t="s">
        <v>186</v>
      </c>
      <c r="B7" t="s">
        <v>178</v>
      </c>
      <c r="C7">
        <v>1</v>
      </c>
      <c r="D7">
        <v>58.835000000000001</v>
      </c>
      <c r="E7">
        <v>62.484000000000002</v>
      </c>
    </row>
    <row r="8" spans="1:5" x14ac:dyDescent="0.25">
      <c r="A8" t="s">
        <v>194</v>
      </c>
      <c r="B8" t="s">
        <v>178</v>
      </c>
      <c r="C8">
        <v>1</v>
      </c>
      <c r="D8">
        <v>20.472000000000001</v>
      </c>
      <c r="E8">
        <v>31.61</v>
      </c>
    </row>
    <row r="9" spans="1:5" x14ac:dyDescent="0.25">
      <c r="A9" t="s">
        <v>195</v>
      </c>
      <c r="B9" t="s">
        <v>178</v>
      </c>
      <c r="C9">
        <v>1</v>
      </c>
      <c r="D9">
        <v>31.044</v>
      </c>
      <c r="E9">
        <v>28.617000000000001</v>
      </c>
    </row>
    <row r="10" spans="1:5" x14ac:dyDescent="0.25">
      <c r="A10" t="s">
        <v>197</v>
      </c>
      <c r="B10" t="s">
        <v>178</v>
      </c>
      <c r="C10">
        <v>1</v>
      </c>
      <c r="D10">
        <v>27.670999999999999</v>
      </c>
      <c r="E10">
        <v>24.367000000000001</v>
      </c>
    </row>
    <row r="11" spans="1:5" x14ac:dyDescent="0.25">
      <c r="A11" t="s">
        <v>200</v>
      </c>
      <c r="B11" t="s">
        <v>178</v>
      </c>
      <c r="C11">
        <v>1</v>
      </c>
      <c r="D11">
        <v>29.608000000000001</v>
      </c>
      <c r="E11">
        <v>38.600999999999999</v>
      </c>
    </row>
    <row r="12" spans="1:5" x14ac:dyDescent="0.25">
      <c r="A12" t="s">
        <v>201</v>
      </c>
      <c r="B12" t="s">
        <v>178</v>
      </c>
      <c r="C12">
        <v>1</v>
      </c>
      <c r="D12">
        <v>47.625999999999998</v>
      </c>
      <c r="E12">
        <v>38.959000000000003</v>
      </c>
    </row>
    <row r="13" spans="1:5" x14ac:dyDescent="0.25">
      <c r="A13" t="s">
        <v>202</v>
      </c>
      <c r="B13" t="s">
        <v>178</v>
      </c>
      <c r="C13">
        <v>1</v>
      </c>
      <c r="D13">
        <v>40.311</v>
      </c>
      <c r="E13">
        <v>43.814</v>
      </c>
    </row>
    <row r="14" spans="1:5" x14ac:dyDescent="0.25">
      <c r="A14" t="s">
        <v>203</v>
      </c>
      <c r="B14" t="s">
        <v>178</v>
      </c>
      <c r="C14">
        <v>1</v>
      </c>
      <c r="D14">
        <v>30.12</v>
      </c>
      <c r="E14">
        <v>30.1</v>
      </c>
    </row>
    <row r="15" spans="1:5" x14ac:dyDescent="0.25">
      <c r="A15" t="s">
        <v>204</v>
      </c>
      <c r="B15" t="s">
        <v>178</v>
      </c>
      <c r="C15">
        <v>1</v>
      </c>
      <c r="D15">
        <v>13.711</v>
      </c>
      <c r="E15">
        <v>17.341000000000001</v>
      </c>
    </row>
    <row r="16" spans="1:5" x14ac:dyDescent="0.25">
      <c r="A16" t="s">
        <v>205</v>
      </c>
      <c r="B16" t="s">
        <v>178</v>
      </c>
      <c r="C16">
        <v>1</v>
      </c>
      <c r="D16">
        <v>43.87</v>
      </c>
      <c r="E16">
        <v>48.481000000000002</v>
      </c>
    </row>
    <row r="17" spans="1:6" x14ac:dyDescent="0.25">
      <c r="A17" t="s">
        <v>207</v>
      </c>
      <c r="B17" t="s">
        <v>178</v>
      </c>
      <c r="C17">
        <v>1</v>
      </c>
      <c r="D17">
        <v>53.423000000000002</v>
      </c>
      <c r="E17">
        <v>32.156999999999996</v>
      </c>
    </row>
    <row r="18" spans="1:6" x14ac:dyDescent="0.25">
      <c r="A18" t="s">
        <v>208</v>
      </c>
      <c r="B18" t="s">
        <v>178</v>
      </c>
      <c r="C18">
        <v>1</v>
      </c>
      <c r="D18">
        <v>35.125999999999998</v>
      </c>
      <c r="E18">
        <v>35.770000000000003</v>
      </c>
    </row>
    <row r="19" spans="1:6" x14ac:dyDescent="0.25">
      <c r="A19" t="s">
        <v>209</v>
      </c>
      <c r="B19" t="s">
        <v>178</v>
      </c>
      <c r="C19">
        <v>1</v>
      </c>
      <c r="D19">
        <v>21.4</v>
      </c>
      <c r="E19">
        <v>28.393999999999998</v>
      </c>
    </row>
    <row r="20" spans="1:6" x14ac:dyDescent="0.25">
      <c r="A20" t="s">
        <v>211</v>
      </c>
      <c r="B20" t="s">
        <v>178</v>
      </c>
      <c r="C20">
        <v>1</v>
      </c>
      <c r="D20">
        <v>51.588000000000001</v>
      </c>
      <c r="E20">
        <v>27.815000000000001</v>
      </c>
    </row>
    <row r="21" spans="1:6" x14ac:dyDescent="0.25">
      <c r="A21" t="s">
        <v>212</v>
      </c>
      <c r="B21" t="s">
        <v>178</v>
      </c>
      <c r="C21">
        <v>1</v>
      </c>
      <c r="D21">
        <v>22.577999999999999</v>
      </c>
      <c r="E21">
        <v>29.38</v>
      </c>
    </row>
    <row r="22" spans="1:6" x14ac:dyDescent="0.25">
      <c r="A22" t="s">
        <v>214</v>
      </c>
      <c r="B22" t="s">
        <v>178</v>
      </c>
      <c r="C22">
        <v>1</v>
      </c>
      <c r="D22">
        <v>41.783999999999999</v>
      </c>
      <c r="E22">
        <v>38.564999999999998</v>
      </c>
    </row>
    <row r="23" spans="1:6" x14ac:dyDescent="0.25">
      <c r="C23" t="s">
        <v>233</v>
      </c>
      <c r="D23">
        <f>AVERAGE(D2:D22)</f>
        <v>37.87861904761904</v>
      </c>
      <c r="E23">
        <f>AVERAGE(E2:E22)</f>
        <v>36.12019047619048</v>
      </c>
      <c r="F23">
        <f>_xlfn.T.TEST(D2:D22,E2:E22,2,1)</f>
        <v>0.42345455802214438</v>
      </c>
    </row>
    <row r="24" spans="1:6" x14ac:dyDescent="0.25">
      <c r="A24" t="s">
        <v>171</v>
      </c>
      <c r="B24" t="s">
        <v>172</v>
      </c>
      <c r="C24">
        <v>1</v>
      </c>
      <c r="D24">
        <v>30.922000000000001</v>
      </c>
      <c r="E24">
        <v>70.150999999999996</v>
      </c>
    </row>
    <row r="25" spans="1:6" x14ac:dyDescent="0.25">
      <c r="A25" t="s">
        <v>173</v>
      </c>
      <c r="B25" t="s">
        <v>172</v>
      </c>
      <c r="C25">
        <v>1</v>
      </c>
      <c r="D25">
        <v>26.295000000000002</v>
      </c>
      <c r="E25">
        <v>52.475000000000001</v>
      </c>
    </row>
    <row r="26" spans="1:6" x14ac:dyDescent="0.25">
      <c r="A26" t="s">
        <v>174</v>
      </c>
      <c r="B26" t="s">
        <v>172</v>
      </c>
      <c r="C26">
        <v>1</v>
      </c>
      <c r="D26">
        <v>20.858000000000001</v>
      </c>
      <c r="E26">
        <v>75.694999999999993</v>
      </c>
    </row>
    <row r="27" spans="1:6" x14ac:dyDescent="0.25">
      <c r="A27" t="s">
        <v>175</v>
      </c>
      <c r="B27" t="s">
        <v>172</v>
      </c>
      <c r="C27">
        <v>1</v>
      </c>
      <c r="D27">
        <v>28.873999999999999</v>
      </c>
      <c r="E27">
        <v>61.911999999999999</v>
      </c>
    </row>
    <row r="28" spans="1:6" x14ac:dyDescent="0.25">
      <c r="A28" t="s">
        <v>176</v>
      </c>
      <c r="B28" t="s">
        <v>172</v>
      </c>
      <c r="C28">
        <v>1</v>
      </c>
      <c r="D28">
        <v>30.08</v>
      </c>
      <c r="E28">
        <v>49.058</v>
      </c>
    </row>
    <row r="29" spans="1:6" x14ac:dyDescent="0.25">
      <c r="A29" t="s">
        <v>179</v>
      </c>
      <c r="B29" t="s">
        <v>172</v>
      </c>
      <c r="C29">
        <v>1</v>
      </c>
      <c r="D29">
        <v>58.220999999999997</v>
      </c>
      <c r="E29">
        <v>74.912999999999997</v>
      </c>
    </row>
    <row r="30" spans="1:6" x14ac:dyDescent="0.25">
      <c r="A30" t="s">
        <v>183</v>
      </c>
      <c r="B30" t="s">
        <v>172</v>
      </c>
      <c r="C30">
        <v>1</v>
      </c>
      <c r="D30">
        <v>40.207999999999998</v>
      </c>
      <c r="E30">
        <v>72.350999999999999</v>
      </c>
    </row>
    <row r="31" spans="1:6" x14ac:dyDescent="0.25">
      <c r="A31" t="s">
        <v>184</v>
      </c>
      <c r="B31" t="s">
        <v>172</v>
      </c>
      <c r="C31">
        <v>1</v>
      </c>
      <c r="D31">
        <v>43.701999999999998</v>
      </c>
      <c r="E31">
        <v>45.404000000000003</v>
      </c>
    </row>
    <row r="32" spans="1:6" x14ac:dyDescent="0.25">
      <c r="A32" t="s">
        <v>187</v>
      </c>
      <c r="B32" t="s">
        <v>172</v>
      </c>
      <c r="C32">
        <v>1</v>
      </c>
      <c r="D32">
        <v>60.006</v>
      </c>
      <c r="E32">
        <v>142.88499999999999</v>
      </c>
    </row>
    <row r="33" spans="1:6" x14ac:dyDescent="0.25">
      <c r="A33" t="s">
        <v>188</v>
      </c>
      <c r="B33" t="s">
        <v>172</v>
      </c>
      <c r="C33">
        <v>1</v>
      </c>
      <c r="D33">
        <v>47.81</v>
      </c>
      <c r="E33">
        <v>51.716999999999999</v>
      </c>
    </row>
    <row r="34" spans="1:6" x14ac:dyDescent="0.25">
      <c r="A34" t="s">
        <v>189</v>
      </c>
      <c r="B34" t="s">
        <v>172</v>
      </c>
      <c r="C34">
        <v>1</v>
      </c>
      <c r="D34">
        <v>44.722000000000001</v>
      </c>
      <c r="E34">
        <v>84.570999999999998</v>
      </c>
    </row>
    <row r="35" spans="1:6" x14ac:dyDescent="0.25">
      <c r="A35" t="s">
        <v>190</v>
      </c>
      <c r="B35" t="s">
        <v>172</v>
      </c>
      <c r="C35">
        <v>1</v>
      </c>
      <c r="D35">
        <v>41.357999999999997</v>
      </c>
      <c r="E35">
        <v>64.77</v>
      </c>
    </row>
    <row r="36" spans="1:6" x14ac:dyDescent="0.25">
      <c r="A36" t="s">
        <v>191</v>
      </c>
      <c r="B36" t="s">
        <v>172</v>
      </c>
      <c r="C36">
        <v>1</v>
      </c>
      <c r="D36">
        <v>23.574000000000002</v>
      </c>
      <c r="E36">
        <v>73.445999999999998</v>
      </c>
    </row>
    <row r="37" spans="1:6" x14ac:dyDescent="0.25">
      <c r="A37" t="s">
        <v>192</v>
      </c>
      <c r="B37" t="s">
        <v>172</v>
      </c>
      <c r="C37">
        <v>1</v>
      </c>
      <c r="D37">
        <v>34.9</v>
      </c>
      <c r="E37">
        <v>52.619</v>
      </c>
    </row>
    <row r="38" spans="1:6" x14ac:dyDescent="0.25">
      <c r="A38" t="s">
        <v>193</v>
      </c>
      <c r="B38" t="s">
        <v>172</v>
      </c>
      <c r="C38">
        <v>1</v>
      </c>
      <c r="D38">
        <v>15.926</v>
      </c>
      <c r="E38">
        <v>46.747999999999998</v>
      </c>
    </row>
    <row r="39" spans="1:6" x14ac:dyDescent="0.25">
      <c r="A39" t="s">
        <v>196</v>
      </c>
      <c r="B39" t="s">
        <v>172</v>
      </c>
      <c r="C39">
        <v>1</v>
      </c>
      <c r="D39">
        <v>52.463000000000001</v>
      </c>
      <c r="E39">
        <v>85.228999999999999</v>
      </c>
    </row>
    <row r="40" spans="1:6" x14ac:dyDescent="0.25">
      <c r="A40" t="s">
        <v>198</v>
      </c>
      <c r="B40" t="s">
        <v>172</v>
      </c>
      <c r="C40">
        <v>1</v>
      </c>
      <c r="D40">
        <v>51.256</v>
      </c>
      <c r="E40">
        <v>63.585999999999999</v>
      </c>
    </row>
    <row r="41" spans="1:6" x14ac:dyDescent="0.25">
      <c r="A41" t="s">
        <v>199</v>
      </c>
      <c r="B41" t="s">
        <v>172</v>
      </c>
      <c r="C41">
        <v>1</v>
      </c>
      <c r="D41">
        <v>76.894999999999996</v>
      </c>
      <c r="E41">
        <v>152.774</v>
      </c>
    </row>
    <row r="42" spans="1:6" x14ac:dyDescent="0.25">
      <c r="A42" t="s">
        <v>206</v>
      </c>
      <c r="B42" t="s">
        <v>172</v>
      </c>
      <c r="C42">
        <v>1</v>
      </c>
      <c r="D42">
        <v>21.521999999999998</v>
      </c>
      <c r="E42">
        <v>53.878999999999998</v>
      </c>
    </row>
    <row r="43" spans="1:6" x14ac:dyDescent="0.25">
      <c r="A43" t="s">
        <v>213</v>
      </c>
      <c r="B43" t="s">
        <v>172</v>
      </c>
      <c r="C43">
        <v>1</v>
      </c>
      <c r="D43">
        <v>49.183</v>
      </c>
      <c r="E43">
        <v>77.879000000000005</v>
      </c>
    </row>
    <row r="44" spans="1:6" x14ac:dyDescent="0.25">
      <c r="C44" t="s">
        <v>233</v>
      </c>
      <c r="D44">
        <f>AVERAGE(D24:D43)</f>
        <v>39.938749999999999</v>
      </c>
      <c r="E44">
        <f>AVERAGE(E24:E43)</f>
        <v>72.603099999999998</v>
      </c>
      <c r="F44">
        <f>_xlfn.T.TEST(D24:D43,E24:E43,2,1)</f>
        <v>1.1561916449241896E-6</v>
      </c>
    </row>
    <row r="45" spans="1:6" x14ac:dyDescent="0.25">
      <c r="D45">
        <f>_xlfn.T.TEST(D2:D22,D24:D43,2,3)</f>
        <v>0.65577339511030686</v>
      </c>
      <c r="E45">
        <f>_xlfn.T.TEST(E2:E22,E24:E43,2,3)</f>
        <v>1.6361893629499217E-5</v>
      </c>
    </row>
  </sheetData>
  <sortState xmlns:xlrd2="http://schemas.microsoft.com/office/spreadsheetml/2017/richdata2" ref="A1:A20">
    <sortCondition ref="A1:A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c a d 4 0 3 - f 0 8 4 - 4 4 7 e - b a 0 7 - 6 1 3 5 a 4 5 c 7 b c 6 "   x m l n s = " h t t p : / / s c h e m a s . m i c r o s o f t . c o m / D a t a M a s h u p " > A A A A A C g E A A B Q S w M E F A A C A A g A j J N E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M k 0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N E V Z M S + P U j A Q A A 0 A I A A B M A H A B G b 3 J t d W x h c y 9 T Z W N 0 a W 9 u M S 5 t I K I Y A C i g F A A A A A A A A A A A A A A A A A A A A A A A A A A A A I W Q S 2 u E M B S F 9 4 L / I a Q b B Z F a p r g Y Z l G k 2 3 b h t F 0 M g 0 R 7 W + 1 o M s S b M k X 8 7 4 2 P j v i Y a T Y J 5 y T n f j k l J J g J T s J u 9 9 a m Y R p l y i S 8 k y 2 L c 7 g j G 5 I D m g b R K x R K J q C V x 1 M C u R s o K Y H j m 5 C H W I i D Z V e 7 J 1 b A h n Y v 6 b 7 e B Y K j v r J 3 u o A b G q S M f z b h P 0 e g O q m 9 6 m 4 l 4 + W H k E U g c l X w x i y t b p p T V T R U 8 Z c G p A 5 B 7 R C E E 9 Y O q W g g U i H n s v e n c F X E I F v N X 9 C 8 1 Y J 4 f 7 s g 6 k Y 4 1 / V E / m x Y b / n R k D b 1 v F U 0 p L Z m b Z 8 L e e H H 7 F u g r q T 7 e z m 0 0 l v P m I L s T W v S Y D N l a G c o Z E w 8 g R x z a V L 6 g C i z W G E T S F 9 Z r o B e I f T + Q 5 z / 6 S L n w u Q R k O u d D X 2 0 T S P j V 7 j W v 1 B L A Q I t A B Q A A g A I A I y T R F V q e / U 6 o w A A A P Y A A A A S A A A A A A A A A A A A A A A A A A A A A A B D b 2 5 m a W c v U G F j a 2 F n Z S 5 4 b W x Q S w E C L Q A U A A I A C A C M k 0 R V D 8 r p q 6 Q A A A D p A A A A E w A A A A A A A A A A A A A A A A D v A A A A W 0 N v b n R l b n R f V H l w Z X N d L n h t b F B L A Q I t A B Q A A g A I A I y T R F W T E v j 1 I w E A A N A C A A A T A A A A A A A A A A A A A A A A A O A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M A A A A A A A A D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R U M j I 6 M T I 6 M D E u M D k y M D M x N l o i I C 8 + P E V u d H J 5 I F R 5 c G U 9 I k Z p b G x D b 2 x 1 b W 5 U e X B l c y I g V m F s d W U 9 I n N C Z 1 l H Q l F Z R y I g L z 4 8 R W 5 0 c n k g V H l w Z T 0 i R m l s b E N v b H V t b k 5 h b W V z I i B W Y W x 1 Z T 0 i c 1 s m c X V v d D t T d W J q Z W N 0 J n F 1 b 3 Q 7 L C Z x d W 9 0 O 0 N v a G 9 y d C Z x d W 9 0 O y w m c X V v d D t B d H R y a W J 1 d G U m c X V v d D s s J n F 1 b 3 Q 7 V m F s d W U m c X V v d D s s J n F 1 b 3 Q 7 Q X R 0 c m l i d X R l L j E m c X V v d D s s J n F 1 b 3 Q 7 V m F s d W U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T d W J q Z W N 0 L D B 9 J n F 1 b 3 Q 7 L C Z x d W 9 0 O 1 N l Y 3 R p b 2 4 x L 1 R h Y m x l M i 9 B d X R v U m V t b 3 Z l Z E N v b H V t b n M x L n t D b 2 h v c n Q s M X 0 m c X V v d D s s J n F 1 b 3 Q 7 U 2 V j d G l v b j E v V G F i b G U y L 0 F 1 d G 9 S Z W 1 v d m V k Q 2 9 s d W 1 u c z E u e 0 F 0 d H J p Y n V 0 Z S w y f S Z x d W 9 0 O y w m c X V v d D t T Z W N 0 a W 9 u M S 9 U Y W J s Z T I v Q X V 0 b 1 J l b W 9 2 Z W R D b 2 x 1 b W 5 z M S 5 7 V m F s d W U s M 3 0 m c X V v d D s s J n F 1 b 3 Q 7 U 2 V j d G l v b j E v V G F i b G U y L 0 F 1 d G 9 S Z W 1 v d m V k Q 2 9 s d W 1 u c z E u e 0 F 0 d H J p Y n V 0 Z S 4 x L D R 9 J n F 1 b 3 Q 7 L C Z x d W 9 0 O 1 N l Y 3 R p b 2 4 x L 1 R h Y m x l M i 9 B d X R v U m V t b 3 Z l Z E N v b H V t b n M x L n t W Y W x 1 Z S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i 9 B d X R v U m V t b 3 Z l Z E N v b H V t b n M x L n t T d W J q Z W N 0 L D B 9 J n F 1 b 3 Q 7 L C Z x d W 9 0 O 1 N l Y 3 R p b 2 4 x L 1 R h Y m x l M i 9 B d X R v U m V t b 3 Z l Z E N v b H V t b n M x L n t D b 2 h v c n Q s M X 0 m c X V v d D s s J n F 1 b 3 Q 7 U 2 V j d G l v b j E v V G F i b G U y L 0 F 1 d G 9 S Z W 1 v d m V k Q 2 9 s d W 1 u c z E u e 0 F 0 d H J p Y n V 0 Z S w y f S Z x d W 9 0 O y w m c X V v d D t T Z W N 0 a W 9 u M S 9 U Y W J s Z T I v Q X V 0 b 1 J l b W 9 2 Z W R D b 2 x 1 b W 5 z M S 5 7 V m F s d W U s M 3 0 m c X V v d D s s J n F 1 b 3 Q 7 U 2 V j d G l v b j E v V G F i b G U y L 0 F 1 d G 9 S Z W 1 v d m V k Q 2 9 s d W 1 u c z E u e 0 F 0 d H J p Y n V 0 Z S 4 x L D R 9 J n F 1 b 3 Q 7 L C Z x d W 9 0 O 1 N l Y 3 R p b 2 4 x L 1 R h Y m x l M i 9 B d X R v U m V t b 3 Z l Z E N v b H V t b n M x L n t W Y W x 1 Z S 4 x L D V 9 J n F 1 b 3 Q 7 X S w m c X V v d D t S Z W x h d G l v b n N o a X B J b m Z v J n F 1 b 3 Q 7 O l t d f S I g L z 4 8 R W 5 0 c n k g V H l w Z T 0 i U X V l c n l J R C I g V m F s d W U 9 I n N j Y m N i N D h j N C 1 h N j F k L T Q 2 Y z k t Y T U 0 N i 0 x M D E 5 O W F l O W Q 1 Z m I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7 v u J O 3 P w p M l f l Y 2 + N d I 5 c A A A A A A g A A A A A A A 2 Y A A M A A A A A Q A A A A 5 1 m y B O t d S U T F H h y s V s y B A w A A A A A E g A A A o A A A A B A A A A A D 2 G d t H n 8 o P b 8 i m 0 s Y 6 n I x U A A A A D R S F T b V j 3 L E Z u n w u e n C e Y l I L e o K I p I 6 k A L w c 1 Q l + q q f O V T J O b q O 1 E W 4 J A 0 d + J V V M c f h y p F t x a m R k X K s A 1 H u n X g H c 5 + q H b d S k h J e 0 J K M 7 1 n S F A A A A N T 2 v j p v l O o v c 9 q t n i t j Z N P o E 1 N f < / D a t a M a s h u p > 
</file>

<file path=customXml/itemProps1.xml><?xml version="1.0" encoding="utf-8"?>
<ds:datastoreItem xmlns:ds="http://schemas.openxmlformats.org/officeDocument/2006/customXml" ds:itemID="{F20D3B47-D1E6-45EC-A51E-A9EDB09993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slope</vt:lpstr>
      <vt:lpstr>Sheet5</vt:lpstr>
      <vt:lpstr>Sheet2</vt:lpstr>
      <vt:lpstr>Sheet6</vt:lpstr>
      <vt:lpstr>Sheet4</vt:lpstr>
      <vt:lpstr>Sheet1</vt:lpstr>
      <vt:lpstr>Day 1</vt:lpstr>
      <vt:lpstr>Sheet3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Choudhury, Ankan</dc:creator>
  <cp:lastModifiedBy>Choudhury, Ankan</cp:lastModifiedBy>
  <dcterms:created xsi:type="dcterms:W3CDTF">2015-06-05T18:17:20Z</dcterms:created>
  <dcterms:modified xsi:type="dcterms:W3CDTF">2023-04-13T19:29:04Z</dcterms:modified>
</cp:coreProperties>
</file>