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2" autoFilterDateGrouping="1"/>
  </bookViews>
  <sheets>
    <sheet name="Graphs" sheetId="1" state="visible" r:id="rId1"/>
    <sheet name="Run Data" sheetId="2" state="visible" r:id="rId2"/>
    <sheet name="Case Study" sheetId="3" state="visible" r:id="rId3"/>
  </sheets>
  <definedNames>
    <definedName name="_xlnm._FilterDatabase" localSheetId="2" hidden="1">'Case Study'!$A$1:$A$28</definedName>
  </definedNames>
  <calcPr calcId="191029" fullCalcOnLoad="1"/>
</workbook>
</file>

<file path=xl/styles.xml><?xml version="1.0" encoding="utf-8"?>
<styleSheet xmlns="http://schemas.openxmlformats.org/spreadsheetml/2006/main">
  <numFmts count="2">
    <numFmt numFmtId="164" formatCode="0.000%"/>
    <numFmt numFmtId="165" formatCode="0.00000%"/>
  </numFmts>
  <fonts count="6">
    <font>
      <name val="Calibri"/>
      <family val="2"/>
      <color theme="1"/>
      <sz val="11"/>
      <scheme val="minor"/>
    </font>
    <font>
      <name val="Calibri"/>
      <family val="2"/>
      <b val="1"/>
      <color theme="1"/>
      <sz val="11"/>
      <scheme val="minor"/>
    </font>
    <font>
      <name val="Calibri"/>
      <family val="2"/>
      <color theme="1"/>
      <sz val="11"/>
      <scheme val="minor"/>
    </font>
    <font>
      <name val="Calibri"/>
      <family val="2"/>
      <color rgb="FF006100"/>
      <sz val="11"/>
      <scheme val="minor"/>
    </font>
    <font>
      <name val="Calibri"/>
      <family val="2"/>
      <color rgb="FF9C0006"/>
      <sz val="11"/>
      <scheme val="minor"/>
    </font>
    <font>
      <name val="Calibri"/>
      <family val="2"/>
      <color rgb="FF9C5700"/>
      <sz val="11"/>
      <scheme val="minor"/>
    </font>
  </fonts>
  <fills count="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5">
    <xf numFmtId="0" fontId="2" fillId="0" borderId="0"/>
    <xf numFmtId="9" fontId="2" fillId="0" borderId="0"/>
    <xf numFmtId="0" fontId="3" fillId="2" borderId="0"/>
    <xf numFmtId="0" fontId="4" fillId="3" borderId="0"/>
    <xf numFmtId="0" fontId="5" fillId="4" borderId="0"/>
  </cellStyleXfs>
  <cellXfs count="18">
    <xf numFmtId="0" fontId="0" fillId="0" borderId="0" pivotButton="0" quotePrefix="0" xfId="0"/>
    <xf numFmtId="0" fontId="1" fillId="0" borderId="0" applyAlignment="1" pivotButton="0" quotePrefix="0" xfId="0">
      <alignment horizontal="left"/>
    </xf>
    <xf numFmtId="10" fontId="0" fillId="0" borderId="0" pivotButton="0" quotePrefix="0" xfId="1"/>
    <xf numFmtId="10" fontId="1" fillId="0" borderId="0" pivotButton="0" quotePrefix="0" xfId="1"/>
    <xf numFmtId="1" fontId="2" fillId="0" borderId="0" pivotButton="0" quotePrefix="0" xfId="1"/>
    <xf numFmtId="0" fontId="1" fillId="0" borderId="0" pivotButton="0" quotePrefix="0" xfId="0"/>
    <xf numFmtId="0" fontId="2" fillId="0" borderId="0" pivotButton="0" quotePrefix="0" xfId="1"/>
    <xf numFmtId="0" fontId="0" fillId="0" borderId="0" applyAlignment="1" pivotButton="0" quotePrefix="0" xfId="0">
      <alignment wrapText="1"/>
    </xf>
    <xf numFmtId="15" fontId="4" fillId="3" borderId="0" pivotButton="0" quotePrefix="0" xfId="3"/>
    <xf numFmtId="15" fontId="3" fillId="2" borderId="0" pivotButton="0" quotePrefix="0" xfId="2"/>
    <xf numFmtId="15" fontId="5" fillId="4" borderId="0" pivotButton="0" quotePrefix="0" xfId="4"/>
    <xf numFmtId="0" fontId="0" fillId="0" borderId="0" pivotButton="0" quotePrefix="0" xfId="0"/>
    <xf numFmtId="10" fontId="2" fillId="0" borderId="0" pivotButton="0" quotePrefix="0" xfId="1"/>
    <xf numFmtId="164" fontId="0" fillId="0" borderId="0" pivotButton="0" quotePrefix="0" xfId="1"/>
    <xf numFmtId="165" fontId="2" fillId="0" borderId="0" pivotButton="0" quotePrefix="0" xfId="1"/>
    <xf numFmtId="0" fontId="0"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horizontal="left"/>
    </xf>
  </cellXfs>
  <cellStyles count="5">
    <cellStyle name="Normal" xfId="0" builtinId="0"/>
    <cellStyle name="Percent" xfId="1" builtinId="5"/>
    <cellStyle name="Good" xfId="2" builtinId="26"/>
    <cellStyle name="Bad" xfId="3" builtinId="27"/>
    <cellStyle name="Neutral" xfId="4" builtinId="28"/>
  </cellStyles>
  <dxfs count="19">
    <dxf>
      <font>
        <color rgb="FF9C0006"/>
      </font>
      <fill>
        <patternFill>
          <bgColor rgb="FFFFC7CE"/>
        </patternFill>
      </fill>
    </dxf>
    <dxf>
      <font>
        <color rgb="FF006100"/>
      </font>
      <fill>
        <patternFill>
          <bgColor rgb="FFC6EFCE"/>
        </patternFill>
      </fill>
    </dxf>
    <dxf>
      <fill>
        <patternFill>
          <bgColor rgb="FFFF6D6D"/>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9C0006"/>
      </font>
      <fill>
        <patternFill>
          <bgColor rgb="FFFFC7CE"/>
        </patternFill>
      </fill>
    </dxf>
    <dxf>
      <font>
        <color rgb="FF006100"/>
      </font>
      <fill>
        <patternFill>
          <bgColor rgb="FFC6EFCE"/>
        </patternFill>
      </fill>
    </dxf>
    <dxf>
      <fill>
        <patternFill>
          <bgColor rgb="FFFF6D6D"/>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006100"/>
      </font>
      <fill>
        <patternFill>
          <bgColor rgb="FFC6EFCE"/>
        </patternFill>
      </fill>
    </dxf>
    <dxf>
      <font>
        <color rgb="FF9C5700"/>
      </font>
      <fill>
        <patternFill>
          <bgColor rgb="FFFFEB9C"/>
        </patternFill>
      </fill>
    </dxf>
    <dxf>
      <fill>
        <patternFill>
          <bgColor rgb="FFFF6D6D"/>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circ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Graphs!$C$2:$C$4</f>
              <numCache>
                <formatCode>General</formatCode>
                <ptCount val="3"/>
                <pt idx="0">
                  <v>1.8459</v>
                </pt>
                <pt idx="1">
                  <v>18.3086</v>
                </pt>
                <pt idx="2">
                  <v>141.4882</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Graphs!$C$5:$C$7</f>
              <numCache>
                <formatCode>General</formatCode>
                <ptCount val="3"/>
                <pt idx="0">
                  <v>12.5549</v>
                </pt>
                <pt idx="1">
                  <v>84.5257</v>
                </pt>
                <pt idx="2">
                  <v>3263.7617</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297081680"/>
        <crosses val="autoZero"/>
        <auto val="1"/>
        <lblAlgn val="ctr"/>
        <lblOffset val="100"/>
        <noMultiLvlLbl val="0"/>
      </catAx>
      <valAx>
        <axId val="297081680"/>
        <scaling>
          <logBase val="10"/>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rich>
          </tx>
          <overlay val="0"/>
          <spPr>
            <a:noFill/>
            <a:ln>
              <a:noFill/>
              <a:prstDash val="solid"/>
            </a:ln>
          </sp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46188400"/>
        <crosses val="autoZero"/>
        <crossBetween val="between"/>
      </valAx>
    </plotArea>
    <legend>
      <legendPos val="l"/>
      <layout>
        <manualLayout>
          <xMode val="edge"/>
          <yMode val="edge"/>
          <wMode val="factor"/>
          <hMode val="factor"/>
          <x val="0.1219414360208584"/>
          <y val="0.06861548481337387"/>
          <w val="0.1072784414225545"/>
          <h val="0.11075636019357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2.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circ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Graphs!$H$2:$H$4</f>
              <numCache>
                <formatCode>General</formatCode>
                <ptCount val="3"/>
                <pt idx="0">
                  <v>248.36392408</v>
                </pt>
                <pt idx="1">
                  <v>371.6756806900001</v>
                </pt>
                <pt idx="2">
                  <v>604.1520890900001</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Graphs!$H$5:$H$7</f>
              <numCache>
                <formatCode>General</formatCode>
                <ptCount val="3"/>
                <pt idx="0">
                  <v>259.5535755800001</v>
                </pt>
                <pt idx="1">
                  <v>382.4860716299999</v>
                </pt>
                <pt idx="2">
                  <v>672.9158387200002</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297081680"/>
        <crosses val="autoZero"/>
        <auto val="1"/>
        <lblAlgn val="ctr"/>
        <lblOffset val="100"/>
        <noMultiLvlLbl val="0"/>
      </catAx>
      <valAx>
        <axId val="297081680"/>
        <scaling>
          <logBase val="10"/>
          <orientation val="minMax"/>
          <max val="10000"/>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rich>
          </tx>
          <overlay val="0"/>
          <spPr>
            <a:noFill/>
            <a:ln>
              <a:noFill/>
              <a:prstDash val="solid"/>
            </a:ln>
          </sp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46188400"/>
        <crosses val="autoZero"/>
        <crossBetween val="between"/>
      </valAx>
    </plotArea>
    <legend>
      <legendPos val="l"/>
      <layout>
        <manualLayout>
          <xMode val="edge"/>
          <yMode val="edge"/>
          <wMode val="factor"/>
          <hMode val="factor"/>
          <x val="0.1283594063377457"/>
          <y val="0.08421002480882571"/>
          <w val="0.1072784414225545"/>
          <h val="0.11075636019357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3.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circ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Graphs!$I$2:$I$4</f>
              <numCache>
                <formatCode>0.00%</formatCode>
                <ptCount val="3"/>
                <pt idx="0">
                  <v>-0.01156526716209559</v>
                </pt>
                <pt idx="1">
                  <v>-0.01060943282509886</v>
                </pt>
                <pt idx="2">
                  <v>-0.008427080481804832</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Graphs!$I$5:$I$7</f>
              <numCache>
                <formatCode>0.00%</formatCode>
                <ptCount val="3"/>
                <pt idx="0">
                  <v>-0.01122460091527198</v>
                </pt>
                <pt idx="1">
                  <v>0.01322179491490654</v>
                </pt>
                <pt idx="2">
                  <v>0.002019380761410226</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297081680"/>
        <crosses val="autoZero"/>
        <auto val="1"/>
        <lblAlgn val="ctr"/>
        <lblOffset val="100"/>
        <noMultiLvlLbl val="0"/>
      </catAx>
      <valAx>
        <axId val="297081680"/>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rich>
          </tx>
          <overlay val="0"/>
          <spPr>
            <a:noFill/>
            <a:ln>
              <a:noFill/>
              <a:prstDash val="solid"/>
            </a:ln>
          </spPr>
        </title>
        <numFmt formatCode="0.0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46188400"/>
        <crosses val="autoZero"/>
        <crossBetween val="between"/>
      </valAx>
    </plotArea>
    <legend>
      <legendPos val="l"/>
      <layout>
        <manualLayout>
          <xMode val="edge"/>
          <yMode val="edge"/>
          <wMode val="factor"/>
          <hMode val="factor"/>
          <x val="0.1652627356598476"/>
          <y val="0.0592587608161028"/>
          <w val="0.1072784414225545"/>
          <h val="0.11075636019357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4.xml><?xml version="1.0" encoding="utf-8"?>
<chartSpace xmlns:a="http://schemas.openxmlformats.org/drawingml/2006/main" xmlns="http://schemas.openxmlformats.org/drawingml/2006/chart">
  <chart>
    <plotArea>
      <layout/>
      <barChart>
        <barDir val="col"/>
        <grouping val="clustered"/>
        <varyColors val="0"/>
        <ser>
          <idx val="0"/>
          <order val="0"/>
          <tx>
            <v>3 Vehicles</v>
          </tx>
          <spPr>
            <a:solidFill>
              <a:schemeClr val="accent2"/>
            </a:solidFill>
            <a:ln w="28575" cap="rnd">
              <a:noFill/>
              <a:prstDash val="solid"/>
              <a:round/>
            </a:ln>
          </spPr>
          <invertIfNegative val="0"/>
          <cat>
            <numRef>
              <f>Graphs!$A$5:$A$7</f>
              <numCache>
                <formatCode>General</formatCode>
                <ptCount val="3"/>
                <pt idx="0">
                  <v>9</v>
                </pt>
                <pt idx="1">
                  <v>12</v>
                </pt>
                <pt idx="2">
                  <v>15</v>
                </pt>
              </numCache>
            </numRef>
          </cat>
          <val>
            <numRef>
              <f>Graphs!$K$2:$K$4</f>
              <numCache>
                <formatCode>0</formatCode>
                <ptCount val="3"/>
                <pt idx="0">
                  <v>6</v>
                </pt>
                <pt idx="1">
                  <v>7</v>
                </pt>
                <pt idx="2">
                  <v>6</v>
                </pt>
              </numCache>
            </numRef>
          </val>
        </ser>
        <ser>
          <idx val="1"/>
          <order val="1"/>
          <tx>
            <v>5 Vehicles</v>
          </tx>
          <spPr>
            <a:solidFill>
              <a:schemeClr val="accent1"/>
            </a:solidFill>
            <a:ln w="28575" cap="rnd">
              <a:noFill/>
              <a:prstDash val="solid"/>
              <a:round/>
            </a:ln>
          </spPr>
          <invertIfNegative val="0"/>
          <cat>
            <numRef>
              <f>Graphs!$A$5:$A$7</f>
              <numCache>
                <formatCode>General</formatCode>
                <ptCount val="3"/>
                <pt idx="0">
                  <v>9</v>
                </pt>
                <pt idx="1">
                  <v>12</v>
                </pt>
                <pt idx="2">
                  <v>15</v>
                </pt>
              </numCache>
            </numRef>
          </cat>
          <val>
            <numRef>
              <f>Graphs!$K$5:$K$7</f>
              <numCache>
                <formatCode>0</formatCode>
                <ptCount val="3"/>
                <pt idx="0">
                  <v>2</v>
                </pt>
                <pt idx="1">
                  <v>3</v>
                </pt>
                <pt idx="2">
                  <v>1</v>
                </pt>
              </numCache>
            </numRef>
          </val>
        </ser>
        <dLbls>
          <showLegendKey val="0"/>
          <showVal val="0"/>
          <showCatName val="0"/>
          <showSerName val="0"/>
          <showPercent val="0"/>
          <showBubbleSize val="0"/>
        </dLbls>
        <gapWidth val="150"/>
        <axId val="146188400"/>
        <axId val="297081680"/>
      </bar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297081680"/>
        <crosses val="autoZero"/>
        <auto val="1"/>
        <lblAlgn val="ctr"/>
        <lblOffset val="100"/>
        <noMultiLvlLbl val="0"/>
      </catAx>
      <valAx>
        <axId val="297081680"/>
        <scaling>
          <orientation val="minMax"/>
          <max val="10"/>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identical solutions</a:t>
                </a:r>
              </a:p>
            </rich>
          </tx>
          <overlay val="0"/>
          <spPr>
            <a:noFill/>
            <a:ln>
              <a:noFill/>
              <a:prstDash val="solid"/>
            </a:ln>
          </spPr>
        </title>
        <numFmt formatCode="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46188400"/>
        <crosses val="autoZero"/>
        <crossBetween val="between"/>
      </valAx>
    </plotArea>
    <legend>
      <legendPos val="l"/>
      <layout>
        <manualLayout>
          <xMode val="edge"/>
          <yMode val="edge"/>
          <wMode val="factor"/>
          <hMode val="factor"/>
          <x val="0.1363818692338548"/>
          <y val="0.02495077282610884"/>
          <w val="0.08460767313833063"/>
          <h val="0.10526388171922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5.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circ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Graphs!$J$2:$J$4</f>
              <numCache>
                <formatCode>0.00%</formatCode>
                <ptCount val="3"/>
                <pt idx="0">
                  <v>-0.01156526716209559</v>
                </pt>
                <pt idx="1">
                  <v>-0.01060943282509886</v>
                </pt>
                <pt idx="2">
                  <v>0.01297003999054818</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Graphs!$J$5:$J$7</f>
              <numCache>
                <formatCode>0.00%</formatCode>
                <ptCount val="3"/>
                <pt idx="0">
                  <v>0.00060018667944594</v>
                </pt>
                <pt idx="1">
                  <v>0.03011533209677175</v>
                </pt>
                <pt idx="2">
                  <v>0.01803576782208895</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297081680"/>
        <crosses val="autoZero"/>
        <auto val="1"/>
        <lblAlgn val="ctr"/>
        <lblOffset val="100"/>
        <noMultiLvlLbl val="0"/>
      </catAx>
      <valAx>
        <axId val="297081680"/>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rich>
          </tx>
          <overlay val="0"/>
          <spPr>
            <a:noFill/>
            <a:ln>
              <a:noFill/>
              <a:prstDash val="solid"/>
            </a:ln>
          </spPr>
        </title>
        <numFmt formatCode="0.0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46188400"/>
        <crosses val="autoZero"/>
        <crossBetween val="between"/>
      </valAx>
    </plotArea>
    <legend>
      <legendPos val="l"/>
      <layout>
        <manualLayout>
          <xMode val="edge"/>
          <yMode val="edge"/>
          <wMode val="factor"/>
          <hMode val="factor"/>
          <x val="0.1652627356598476"/>
          <y val="0.043664220820651"/>
          <w val="0.1072784414225545"/>
          <h val="0.11075636019357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6.xml><?xml version="1.0" encoding="utf-8"?>
<chartSpace xmlns:a="http://schemas.openxmlformats.org/drawingml/2006/main" xmlns="http://schemas.openxmlformats.org/drawingml/2006/chart">
  <chart>
    <plotArea>
      <layout/>
      <lineChart>
        <grouping val="standard"/>
        <varyColors val="0"/>
        <ser>
          <idx val="0"/>
          <order val="0"/>
          <tx>
            <v>3 Vehicles</v>
          </tx>
          <spPr>
            <a:ln w="28575" cap="rnd">
              <a:solidFill>
                <a:schemeClr val="accent2"/>
              </a:solidFill>
              <a:prstDash val="solid"/>
              <a:round/>
            </a:ln>
          </spPr>
          <marker>
            <symbol val="triangle"/>
            <size val="5"/>
            <spPr>
              <a:solidFill>
                <a:schemeClr val="accent2"/>
              </a:solidFill>
              <a:ln w="9525">
                <a:solidFill>
                  <a:schemeClr val="accent2"/>
                </a:solidFill>
                <a:prstDash val="solid"/>
              </a:ln>
            </spPr>
          </marker>
          <cat>
            <numRef>
              <f>Graphs!$A$5:$A$7</f>
              <numCache>
                <formatCode>General</formatCode>
                <ptCount val="3"/>
                <pt idx="0">
                  <v>9</v>
                </pt>
                <pt idx="1">
                  <v>12</v>
                </pt>
                <pt idx="2">
                  <v>15</v>
                </pt>
              </numCache>
            </numRef>
          </cat>
          <val>
            <numRef>
              <f>Graphs!$H$2:$H$4</f>
              <numCache>
                <formatCode>General</formatCode>
                <ptCount val="3"/>
                <pt idx="0">
                  <v>248.36392408</v>
                </pt>
                <pt idx="1">
                  <v>371.6756806900001</v>
                </pt>
                <pt idx="2">
                  <v>604.1520890900001</v>
                </pt>
              </numCache>
            </numRef>
          </val>
          <smooth val="0"/>
        </ser>
        <ser>
          <idx val="1"/>
          <order val="1"/>
          <tx>
            <v>5 Vehicles</v>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Graphs!$A$5:$A$7</f>
              <numCache>
                <formatCode>General</formatCode>
                <ptCount val="3"/>
                <pt idx="0">
                  <v>9</v>
                </pt>
                <pt idx="1">
                  <v>12</v>
                </pt>
                <pt idx="2">
                  <v>15</v>
                </pt>
              </numCache>
            </numRef>
          </cat>
          <val>
            <numRef>
              <f>Graphs!$H$5:$H$7</f>
              <numCache>
                <formatCode>General</formatCode>
                <ptCount val="3"/>
                <pt idx="0">
                  <v>259.5535755800001</v>
                </pt>
                <pt idx="1">
                  <v>382.4860716299999</v>
                </pt>
                <pt idx="2">
                  <v>672.9158387200002</v>
                </pt>
              </numCache>
            </numRef>
          </val>
          <smooth val="0"/>
        </ser>
        <ser>
          <idx val="2"/>
          <order val="2"/>
          <tx>
            <v>3 Vehicles</v>
          </tx>
          <spPr>
            <a:ln>
              <a:solidFill>
                <a:schemeClr val="accent2"/>
              </a:solidFill>
              <a:prstDash val="dash"/>
            </a:ln>
          </spPr>
          <marker>
            <symbol val="triangle"/>
            <size val="5"/>
            <spPr>
              <a:solidFill>
                <a:schemeClr val="accent2"/>
              </a:solidFill>
              <a:ln>
                <a:solidFill>
                  <a:schemeClr val="accent2"/>
                </a:solidFill>
                <a:prstDash val="solid"/>
              </a:ln>
            </spPr>
          </marker>
          <val>
            <numRef>
              <f>Graphs!$C$2:$C$4</f>
              <numCache>
                <formatCode>General</formatCode>
                <ptCount val="3"/>
                <pt idx="0">
                  <v>1.8459</v>
                </pt>
                <pt idx="1">
                  <v>18.3086</v>
                </pt>
                <pt idx="2">
                  <v>141.4882</v>
                </pt>
              </numCache>
            </numRef>
          </val>
          <smooth val="0"/>
        </ser>
        <ser>
          <idx val="3"/>
          <order val="3"/>
          <tx>
            <v>5 Vehicles</v>
          </tx>
          <spPr>
            <a:ln>
              <a:solidFill>
                <a:schemeClr val="accent1"/>
              </a:solidFill>
              <a:prstDash val="dash"/>
            </a:ln>
          </spPr>
          <marker>
            <symbol val="circle"/>
            <size val="5"/>
            <spPr>
              <a:solidFill>
                <a:schemeClr val="accent1"/>
              </a:solidFill>
              <a:ln>
                <a:solidFill>
                  <a:schemeClr val="accent1"/>
                </a:solidFill>
                <a:prstDash val="solid"/>
              </a:ln>
            </spPr>
          </marker>
          <val>
            <numRef>
              <f>Graphs!$C$5:$C$7</f>
              <numCache>
                <formatCode>General</formatCode>
                <ptCount val="3"/>
                <pt idx="0">
                  <v>12.5549</v>
                </pt>
                <pt idx="1">
                  <v>84.5257</v>
                </pt>
                <pt idx="2">
                  <v>3263.7617</v>
                </pt>
              </numCache>
            </numRef>
          </val>
          <smooth val="0"/>
        </ser>
        <dLbls>
          <showLegendKey val="0"/>
          <showVal val="0"/>
          <showCatName val="0"/>
          <showSerName val="0"/>
          <showPercent val="0"/>
          <showBubbleSize val="0"/>
        </dLbls>
        <marker val="1"/>
        <smooth val="0"/>
        <axId val="146188400"/>
        <axId val="297081680"/>
      </lineChart>
      <catAx>
        <axId val="146188400"/>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rich>
          </tx>
          <overlay val="0"/>
          <spPr>
            <a:noFill/>
            <a:ln>
              <a:noFill/>
              <a:prstDash val="solid"/>
            </a:ln>
          </spPr>
        </title>
        <numFmt formatCode="General" sourceLinked="1"/>
        <majorTickMark val="none"/>
        <minorTickMark val="none"/>
        <tickLblPos val="low"/>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297081680"/>
        <crosses val="autoZero"/>
        <auto val="1"/>
        <lblAlgn val="ctr"/>
        <lblOffset val="100"/>
        <noMultiLvlLbl val="0"/>
      </catAx>
      <valAx>
        <axId val="297081680"/>
        <scaling>
          <logBase val="10"/>
          <orientation val="minMax"/>
          <max val="10000"/>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rich>
          </tx>
          <overlay val="0"/>
          <spPr>
            <a:noFill/>
            <a:ln>
              <a:noFill/>
              <a:prstDash val="solid"/>
            </a:ln>
          </sp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46188400"/>
        <crosses val="autoZero"/>
        <crossBetween val="between"/>
      </valAx>
    </plotArea>
    <legend>
      <legendPos val="l"/>
      <legendEntry>
        <idx val="2"/>
        <delete val="1"/>
      </legendEntry>
      <legendEntry>
        <idx val="3"/>
        <delete val="1"/>
      </legendEntry>
      <layout>
        <manualLayout>
          <xMode val="edge"/>
          <yMode val="edge"/>
          <wMode val="factor"/>
          <hMode val="factor"/>
          <x val="0.1283594063377457"/>
          <y val="0.08421002480882571"/>
          <w val="0.1072526223030786"/>
          <h val="0.1052638817192207"/>
        </manualLayout>
      </layout>
      <overlay val="1"/>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0</colOff>
      <row>9</row>
      <rowOff>14287</rowOff>
    </from>
    <to>
      <col>11</col>
      <colOff>304800</colOff>
      <row>30</row>
      <rowOff>85725</rowOff>
    </to>
    <graphicFrame>
      <nvGraphicFramePr>
        <cNvPr id="1" name="Chart 1"/>
        <cNvGraphicFramePr/>
      </nvGraphicFramePr>
      <xfrm/>
      <a:graphic>
        <a:graphicData uri="http://schemas.openxmlformats.org/drawingml/2006/chart">
          <c:chart r:id="rId1"/>
        </a:graphicData>
      </a:graphic>
    </graphicFrame>
    <clientData/>
  </twoCellAnchor>
  <twoCellAnchor>
    <from>
      <col>12</col>
      <colOff>0</colOff>
      <row>9</row>
      <rowOff>0</rowOff>
    </from>
    <to>
      <col>24</col>
      <colOff>600075</colOff>
      <row>30</row>
      <rowOff>71438</rowOff>
    </to>
    <graphicFrame>
      <nvGraphicFramePr>
        <cNvPr id="2" name="Chart 2"/>
        <cNvGraphicFramePr/>
      </nvGraphicFramePr>
      <xfrm/>
      <a:graphic>
        <a:graphicData uri="http://schemas.openxmlformats.org/drawingml/2006/chart">
          <c:chart r:id="rId2"/>
        </a:graphicData>
      </a:graphic>
    </graphicFrame>
    <clientData/>
  </twoCellAnchor>
  <twoCellAnchor>
    <from>
      <col>0</col>
      <colOff>0</colOff>
      <row>32</row>
      <rowOff>0</rowOff>
    </from>
    <to>
      <col>11</col>
      <colOff>304800</colOff>
      <row>53</row>
      <rowOff>71438</rowOff>
    </to>
    <graphicFrame>
      <nvGraphicFramePr>
        <cNvPr id="3" name="Chart 3"/>
        <cNvGraphicFramePr/>
      </nvGraphicFramePr>
      <xfrm/>
      <a:graphic>
        <a:graphicData uri="http://schemas.openxmlformats.org/drawingml/2006/chart">
          <c:chart r:id="rId3"/>
        </a:graphicData>
      </a:graphic>
    </graphicFrame>
    <clientData/>
  </twoCellAnchor>
  <twoCellAnchor>
    <from>
      <col>12</col>
      <colOff>0</colOff>
      <row>32</row>
      <rowOff>0</rowOff>
    </from>
    <to>
      <col>24</col>
      <colOff>600075</colOff>
      <row>53</row>
      <rowOff>71438</rowOff>
    </to>
    <graphicFrame>
      <nvGraphicFramePr>
        <cNvPr id="4" name="Chart 4"/>
        <cNvGraphicFramePr/>
      </nvGraphicFramePr>
      <xfrm/>
      <a:graphic>
        <a:graphicData uri="http://schemas.openxmlformats.org/drawingml/2006/chart">
          <c:chart r:id="rId4"/>
        </a:graphicData>
      </a:graphic>
    </graphicFrame>
    <clientData/>
  </twoCellAnchor>
  <twoCellAnchor>
    <from>
      <col>0</col>
      <colOff>0</colOff>
      <row>55</row>
      <rowOff>0</rowOff>
    </from>
    <to>
      <col>11</col>
      <colOff>304800</colOff>
      <row>76</row>
      <rowOff>71438</rowOff>
    </to>
    <graphicFrame>
      <nvGraphicFramePr>
        <cNvPr id="5" name="Chart 5"/>
        <cNvGraphicFramePr/>
      </nvGraphicFramePr>
      <xfrm/>
      <a:graphic>
        <a:graphicData uri="http://schemas.openxmlformats.org/drawingml/2006/chart">
          <c:chart r:id="rId5"/>
        </a:graphicData>
      </a:graphic>
    </graphicFrame>
    <clientData/>
  </twoCellAnchor>
  <twoCellAnchor>
    <from>
      <col>26</col>
      <colOff>0</colOff>
      <row>9</row>
      <rowOff>0</rowOff>
    </from>
    <to>
      <col>38</col>
      <colOff>600075</colOff>
      <row>30</row>
      <rowOff>71438</rowOff>
    </to>
    <graphicFrame>
      <nvGraphicFramePr>
        <cNvPr id="6" name="Chart 6"/>
        <cNvGraphicFramePr/>
      </nvGraphicFramePr>
      <xfrm/>
      <a:graphic>
        <a:graphicData uri="http://schemas.openxmlformats.org/drawingml/2006/chart">
          <c:chart r:id="rId6"/>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L7"/>
  <sheetViews>
    <sheetView zoomScaleNormal="100" workbookViewId="0">
      <selection activeCell="I7" sqref="I7"/>
    </sheetView>
  </sheetViews>
  <sheetFormatPr baseColWidth="8" defaultRowHeight="15"/>
  <cols>
    <col width="8" bestFit="1" customWidth="1" style="11" min="1" max="1"/>
    <col width="10" bestFit="1" customWidth="1" style="11" min="2" max="2"/>
    <col width="16" bestFit="1" customWidth="1" style="11" min="3" max="3"/>
    <col width="12.140625" bestFit="1" customWidth="1" style="11" min="4" max="4"/>
    <col width="12.42578125" bestFit="1" customWidth="1" style="11" min="5" max="5"/>
    <col width="9.5703125" customWidth="1" style="11" min="7" max="7"/>
    <col width="9.42578125" customWidth="1" style="11" min="8" max="8"/>
  </cols>
  <sheetData>
    <row r="1" customFormat="1" s="5">
      <c r="A1" s="5" t="inlineStr">
        <is>
          <t># Customers</t>
        </is>
      </c>
      <c r="B1" s="5" t="inlineStr">
        <is>
          <t># Vehicles</t>
        </is>
      </c>
      <c r="C1" s="5" t="inlineStr">
        <is>
          <t>Average Time (s)</t>
        </is>
      </c>
      <c r="D1" s="5" t="inlineStr">
        <is>
          <t>Min Time (s)</t>
        </is>
      </c>
      <c r="E1" s="5" t="inlineStr">
        <is>
          <t>Max Time (s)</t>
        </is>
      </c>
      <c r="F1" s="5" t="inlineStr">
        <is>
          <t>Std. Dev.</t>
        </is>
      </c>
      <c r="G1" s="5" t="inlineStr">
        <is>
          <t>Meta Eval Diff</t>
        </is>
      </c>
      <c r="H1" s="5" t="inlineStr">
        <is>
          <t>Meta Solve Time</t>
        </is>
      </c>
      <c r="I1" s="5" t="inlineStr">
        <is>
          <t>Meta Solution Diff</t>
        </is>
      </c>
      <c r="J1" s="5" t="inlineStr">
        <is>
          <t>Meta Solution Diff (excluding &lt;-10%)</t>
        </is>
      </c>
      <c r="K1" s="5" t="inlineStr">
        <is>
          <t>Number of identical solutions</t>
        </is>
      </c>
      <c r="L1" s="5" t="inlineStr">
        <is>
          <t>Outliers</t>
        </is>
      </c>
    </row>
    <row r="2">
      <c r="A2">
        <f>OFFSET('Run Data'!A$2, (ROWS(Graphs!A$1:A2)-2)*10,0,1,1)</f>
        <v/>
      </c>
      <c r="B2">
        <f>OFFSET('Run Data'!B$2, (ROWS(Graphs!B$1:B2)-2)*10,0,1,1)</f>
        <v/>
      </c>
      <c r="C2">
        <f>AVERAGE(OFFSET('Run Data'!$E$2, (ROWS(Graphs!C$1:C2)-2)*10,0,10,1))</f>
        <v/>
      </c>
      <c r="D2">
        <f>MIN(OFFSET('Run Data'!$E$2, (ROWS(Graphs!D$1:D2)-2)*10,0,10,1))</f>
        <v/>
      </c>
      <c r="E2">
        <f>MAX(OFFSET('Run Data'!$E$2, (ROWS(Graphs!E$1:E2)-2)*10,0,10,1))</f>
        <v/>
      </c>
      <c r="F2">
        <f>_xlfn.STDEV.S(OFFSET('Run Data'!$E$2, (ROWS(Graphs!F$1:F2)-2)*10,0,10,1))</f>
        <v/>
      </c>
      <c r="G2" s="12">
        <f>AVERAGE(OFFSET('Run Data'!$M$2, (ROWS(Graphs!G$1:G2)-2)*10,0,10,1))</f>
        <v/>
      </c>
      <c r="H2" s="6">
        <f>AVERAGE(OFFSET('Run Data'!$O$2, (ROWS(Graphs!H$1:H2)-2)*10,0,10,1))</f>
        <v/>
      </c>
      <c r="I2" s="2">
        <f>AVERAGE(OFFSET('Run Data'!$R$2, (ROWS(Graphs!I$1:I2)-2)*10,0,10,1))</f>
        <v/>
      </c>
      <c r="J2" s="2">
        <f>AVERAGEIF(OFFSET('Run Data'!$R$2, (ROWS(Graphs!J$1:J2)-2)*10,0,10,1), "&gt;-0.1")</f>
        <v/>
      </c>
      <c r="K2" s="4">
        <f>COUNTIF(OFFSET('Run Data'!$S$2, (ROWS(Graphs!K$1:K2)-2)*10,0,10,1), "=0")</f>
        <v/>
      </c>
      <c r="L2" s="4">
        <f>COUNTIF(OFFSET('Run Data'!$S$2, (ROWS(Graphs!L$1:L2)-2)*10,0,10,1), "&lt;-0.1")</f>
        <v/>
      </c>
    </row>
    <row r="3">
      <c r="A3">
        <f>OFFSET('Run Data'!A$2, (ROWS(Graphs!A$1:A3)-2)*10,0,1,1)</f>
        <v/>
      </c>
      <c r="B3">
        <f>OFFSET('Run Data'!B$2, (ROWS(Graphs!B$1:B3)-2)*10,0,1,1)</f>
        <v/>
      </c>
      <c r="C3">
        <f>AVERAGE(OFFSET('Run Data'!$E$2, (ROWS(Graphs!C$1:C3)-2)*10,0,10,1))</f>
        <v/>
      </c>
      <c r="D3">
        <f>MIN(OFFSET('Run Data'!$E$2, (ROWS(Graphs!D$1:D3)-2)*10,0,10,1))</f>
        <v/>
      </c>
      <c r="E3">
        <f>MAX(OFFSET('Run Data'!$E$2, (ROWS(Graphs!E$1:E3)-2)*10,0,10,1))</f>
        <v/>
      </c>
      <c r="F3">
        <f>_xlfn.STDEV.S(OFFSET('Run Data'!$E$2, (ROWS(Graphs!F$1:F3)-2)*10,0,10,1))</f>
        <v/>
      </c>
      <c r="G3" s="12">
        <f>AVERAGE(OFFSET('Run Data'!$M$2, (ROWS(Graphs!G$1:G3)-2)*10,0,10,1))</f>
        <v/>
      </c>
      <c r="H3" s="6">
        <f>AVERAGE(OFFSET('Run Data'!$O$2, (ROWS(Graphs!H$1:H3)-2)*10,0,10,1))</f>
        <v/>
      </c>
      <c r="I3" s="2">
        <f>AVERAGE(OFFSET('Run Data'!$R$2, (ROWS(Graphs!I$1:I3)-2)*10,0,10,1))</f>
        <v/>
      </c>
      <c r="J3" s="2">
        <f>AVERAGEIF(OFFSET('Run Data'!$R$2, (ROWS(Graphs!J$1:J3)-2)*10,0,10,1), "&gt;-0.1")</f>
        <v/>
      </c>
      <c r="K3" s="4">
        <f>COUNTIF(OFFSET('Run Data'!$S$2, (ROWS(Graphs!K$1:K3)-2)*10,0,10,1), "=0")</f>
        <v/>
      </c>
      <c r="L3" s="4">
        <f>COUNTIF(OFFSET('Run Data'!$S$2, (ROWS(Graphs!L$1:L3)-2)*10,0,10,1), "&lt;-0.1")</f>
        <v/>
      </c>
    </row>
    <row r="4">
      <c r="A4">
        <f>OFFSET('Run Data'!A$2, (ROWS(Graphs!A$1:A4)-2)*10,0,1,1)</f>
        <v/>
      </c>
      <c r="B4">
        <f>OFFSET('Run Data'!B$2, (ROWS(Graphs!B$1:B4)-2)*10,0,1,1)</f>
        <v/>
      </c>
      <c r="C4">
        <f>AVERAGE(OFFSET('Run Data'!$E$2, (ROWS(Graphs!C$1:C4)-2)*10,0,10,1))</f>
        <v/>
      </c>
      <c r="D4">
        <f>MIN(OFFSET('Run Data'!$E$2, (ROWS(Graphs!D$1:D4)-2)*10,0,10,1))</f>
        <v/>
      </c>
      <c r="E4">
        <f>MAX(OFFSET('Run Data'!$E$2, (ROWS(Graphs!E$1:E4)-2)*10,0,10,1))</f>
        <v/>
      </c>
      <c r="F4">
        <f>_xlfn.STDEV.S(OFFSET('Run Data'!$E$2, (ROWS(Graphs!F$1:F4)-2)*10,0,10,1))</f>
        <v/>
      </c>
      <c r="G4" s="12">
        <f>AVERAGE(OFFSET('Run Data'!$M$2, (ROWS(Graphs!G$1:G4)-2)*10,0,10,1))</f>
        <v/>
      </c>
      <c r="H4" s="6">
        <f>AVERAGE(OFFSET('Run Data'!$O$2, (ROWS(Graphs!H$1:H4)-2)*10,0,10,1))</f>
        <v/>
      </c>
      <c r="I4" s="2">
        <f>AVERAGE(OFFSET('Run Data'!$R$2, (ROWS(Graphs!I$1:I4)-2)*10,0,10,1))</f>
        <v/>
      </c>
      <c r="J4" s="2">
        <f>AVERAGEIF(OFFSET('Run Data'!$R$2, (ROWS(Graphs!J$1:J4)-2)*10,0,10,1), "&gt;-0.1")</f>
        <v/>
      </c>
      <c r="K4" s="4">
        <f>COUNTIF(OFFSET('Run Data'!$S$2, (ROWS(Graphs!K$1:K4)-2)*10,0,10,1), "=0")</f>
        <v/>
      </c>
      <c r="L4" s="4">
        <f>COUNTIF(OFFSET('Run Data'!$S$2, (ROWS(Graphs!L$1:L4)-2)*10,0,10,1), "&lt;-0.1")</f>
        <v/>
      </c>
    </row>
    <row r="5">
      <c r="A5">
        <f>OFFSET('Run Data'!A$2, (ROWS(Graphs!A$1:A5)-2)*10,0,1,1)</f>
        <v/>
      </c>
      <c r="B5">
        <f>OFFSET('Run Data'!B$2, (ROWS(Graphs!B$1:B5)-2)*10,0,1,1)</f>
        <v/>
      </c>
      <c r="C5">
        <f>AVERAGE(OFFSET('Run Data'!$E$2, (ROWS(Graphs!C$1:C5)-2)*10,0,10,1))</f>
        <v/>
      </c>
      <c r="D5">
        <f>MIN(OFFSET('Run Data'!$E$2, (ROWS(Graphs!D$1:D5)-2)*10,0,10,1))</f>
        <v/>
      </c>
      <c r="E5">
        <f>MAX(OFFSET('Run Data'!$E$2, (ROWS(Graphs!E$1:E5)-2)*10,0,10,1))</f>
        <v/>
      </c>
      <c r="F5">
        <f>_xlfn.STDEV.S(OFFSET('Run Data'!$E$2, (ROWS(Graphs!F$1:F5)-2)*10,0,10,1))</f>
        <v/>
      </c>
      <c r="G5" s="12">
        <f>AVERAGE(OFFSET('Run Data'!$M$2, (ROWS(Graphs!G$1:G5)-2)*10,0,10,1))</f>
        <v/>
      </c>
      <c r="H5" s="6">
        <f>AVERAGE(OFFSET('Run Data'!$O$2, (ROWS(Graphs!H$1:H5)-2)*10,0,10,1))</f>
        <v/>
      </c>
      <c r="I5" s="2">
        <f>AVERAGE(OFFSET('Run Data'!$R$2, (ROWS(Graphs!I$1:I5)-2)*10,0,10,1))</f>
        <v/>
      </c>
      <c r="J5" s="2">
        <f>AVERAGEIF(OFFSET('Run Data'!$R$2, (ROWS(Graphs!J$1:J5)-2)*10,0,10,1), "&gt;-0.1")</f>
        <v/>
      </c>
      <c r="K5" s="4">
        <f>COUNTIF(OFFSET('Run Data'!$S$2, (ROWS(Graphs!K$1:K5)-2)*10,0,10,1), "=0")</f>
        <v/>
      </c>
      <c r="L5" s="4">
        <f>COUNTIF(OFFSET('Run Data'!$S$2, (ROWS(Graphs!L$1:L5)-2)*10,0,10,1), "&lt;-0.1")</f>
        <v/>
      </c>
    </row>
    <row r="6">
      <c r="A6">
        <f>OFFSET('Run Data'!A$2, (ROWS(Graphs!A$1:A6)-2)*10,0,1,1)</f>
        <v/>
      </c>
      <c r="B6">
        <f>OFFSET('Run Data'!B$2, (ROWS(Graphs!B$1:B6)-2)*10,0,1,1)</f>
        <v/>
      </c>
      <c r="C6">
        <f>AVERAGE(OFFSET('Run Data'!$E$2, (ROWS(Graphs!C$1:C6)-2)*10,0,10,1))</f>
        <v/>
      </c>
      <c r="D6">
        <f>MIN(OFFSET('Run Data'!$E$2, (ROWS(Graphs!D$1:D6)-2)*10,0,10,1))</f>
        <v/>
      </c>
      <c r="E6">
        <f>MAX(OFFSET('Run Data'!$E$2, (ROWS(Graphs!E$1:E6)-2)*10,0,10,1))</f>
        <v/>
      </c>
      <c r="F6">
        <f>_xlfn.STDEV.S(OFFSET('Run Data'!$E$2, (ROWS(Graphs!F$1:F6)-2)*10,0,10,1))</f>
        <v/>
      </c>
      <c r="G6" s="12">
        <f>AVERAGE(OFFSET('Run Data'!$M$2, (ROWS(Graphs!G$1:G6)-2)*10,0,10,1))</f>
        <v/>
      </c>
      <c r="H6" s="6">
        <f>AVERAGE(OFFSET('Run Data'!$O$2, (ROWS(Graphs!H$1:H6)-2)*10,0,10,1))</f>
        <v/>
      </c>
      <c r="I6" s="2">
        <f>AVERAGE(OFFSET('Run Data'!$R$2, (ROWS(Graphs!I$1:I6)-2)*10,0,10,1))</f>
        <v/>
      </c>
      <c r="J6" s="2">
        <f>AVERAGEIF(OFFSET('Run Data'!$R$2, (ROWS(Graphs!J$1:J6)-2)*10,0,10,1), "&gt;-0.1")</f>
        <v/>
      </c>
      <c r="K6" s="4">
        <f>COUNTIF(OFFSET('Run Data'!$S$2, (ROWS(Graphs!K$1:K6)-2)*10,0,10,1), "=0")</f>
        <v/>
      </c>
      <c r="L6" s="4">
        <f>COUNTIF(OFFSET('Run Data'!$S$2, (ROWS(Graphs!L$1:L6)-2)*10,0,10,1), "&lt;-0.1")</f>
        <v/>
      </c>
    </row>
    <row r="7">
      <c r="A7">
        <f>OFFSET('Run Data'!A$2, (ROWS(Graphs!A$1:A7)-2)*10,0,1,1)</f>
        <v/>
      </c>
      <c r="B7">
        <f>OFFSET('Run Data'!B$2, (ROWS(Graphs!B$1:B7)-2)*10,0,1,1)</f>
        <v/>
      </c>
      <c r="C7">
        <f>AVERAGE(OFFSET('Run Data'!$E$2, (ROWS(Graphs!C$1:C7)-2)*10,0,10,1))</f>
        <v/>
      </c>
      <c r="D7">
        <f>MIN(OFFSET('Run Data'!$E$2, (ROWS(Graphs!D$1:D7)-2)*10,0,10,1))</f>
        <v/>
      </c>
      <c r="E7">
        <f>MAX(OFFSET('Run Data'!$E$2, (ROWS(Graphs!E$1:E7)-2)*10,0,10,1))</f>
        <v/>
      </c>
      <c r="F7">
        <f>_xlfn.STDEV.S(OFFSET('Run Data'!$E$2, (ROWS(Graphs!F$1:F7)-2)*10,0,10,1))</f>
        <v/>
      </c>
      <c r="G7" s="12">
        <f>AVERAGE(OFFSET('Run Data'!$M$2, (ROWS(Graphs!G$1:G7)-2)*10,0,10,1))</f>
        <v/>
      </c>
      <c r="H7" s="6">
        <f>AVERAGE(OFFSET('Run Data'!$O$2, (ROWS(Graphs!H$1:H7)-2)*10,0,10,1))</f>
        <v/>
      </c>
      <c r="I7" s="2">
        <f>AVERAGE(OFFSET('Run Data'!$R$2, (ROWS(Graphs!I$1:I7)-2)*10,0,10,1))</f>
        <v/>
      </c>
      <c r="J7" s="2">
        <f>AVERAGEIF(OFFSET('Run Data'!$R$2, (ROWS(Graphs!J$1:J7)-2)*10,0,10,1), "&gt;-0.1")</f>
        <v/>
      </c>
      <c r="K7" s="4">
        <f>COUNTIF(OFFSET('Run Data'!$S$2, (ROWS(Graphs!K$1:K7)-2)*10,0,10,1), "=0")</f>
        <v/>
      </c>
      <c r="L7" s="4">
        <f>COUNTIF(OFFSET('Run Data'!$S$2, (ROWS(Graphs!L$1:L7)-2)*10,0,10,1), "&lt;-0.1")</f>
        <v/>
      </c>
    </row>
  </sheetData>
  <conditionalFormatting sqref="I2:J7">
    <cfRule type="cellIs" priority="1" operator="notBetween" dxfId="2">
      <formula>-0.1</formula>
      <formula>0.1</formula>
    </cfRule>
    <cfRule type="cellIs" priority="2" operator="greaterThan" dxfId="3">
      <formula>0</formula>
    </cfRule>
    <cfRule type="cellIs" priority="3" operator="lessThan" dxfId="1">
      <formula>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sheetPr>
    <outlinePr summaryBelow="1" summaryRight="1"/>
    <pageSetUpPr/>
  </sheetPr>
  <dimension ref="A1:V208"/>
  <sheetViews>
    <sheetView workbookViewId="0">
      <pane xSplit="2" ySplit="1" topLeftCell="I32" activePane="bottomRight" state="frozen"/>
      <selection pane="topRight" activeCell="C1" sqref="C1"/>
      <selection pane="bottomLeft" activeCell="A2" sqref="A2"/>
      <selection pane="bottomRight" activeCell="O29" sqref="O29"/>
    </sheetView>
  </sheetViews>
  <sheetFormatPr baseColWidth="8" defaultRowHeight="15"/>
  <cols>
    <col width="8" bestFit="1" customWidth="1" style="11" min="1" max="1"/>
    <col width="10" customWidth="1" style="11" min="2" max="2"/>
    <col width="5.85546875" bestFit="1" customWidth="1" style="11" min="3" max="3"/>
    <col width="14.140625" bestFit="1" customWidth="1" style="11" min="4" max="4"/>
    <col width="13.28515625" bestFit="1" customWidth="1" style="11" min="5" max="5"/>
    <col width="15.28515625" bestFit="1" customWidth="1" style="11" min="6" max="6"/>
    <col width="15.28515625" customWidth="1" style="11" min="7" max="7"/>
    <col width="150.7109375" customWidth="1" style="17" min="8" max="8"/>
    <col width="9.140625" customWidth="1" style="17" min="9" max="9"/>
    <col width="12.140625" bestFit="1" customWidth="1" style="17" min="10" max="10"/>
    <col width="13.85546875" customWidth="1" style="11" min="11" max="11"/>
    <col hidden="1" width="13.85546875" customWidth="1" style="12" min="12" max="12"/>
    <col width="13.85546875" customWidth="1" style="11" min="13" max="13"/>
    <col width="13.28515625" customWidth="1" style="11" min="14" max="14"/>
    <col width="16" bestFit="1" customWidth="1" style="11" min="15" max="15"/>
    <col width="14.85546875" bestFit="1" customWidth="1" style="11" min="16" max="16"/>
    <col width="19.28515625" customWidth="1" style="11" min="17" max="17"/>
    <col width="14.140625" customWidth="1" style="11" min="18" max="18"/>
    <col width="12.42578125" customWidth="1" style="11" min="19" max="19"/>
    <col width="11.140625" bestFit="1" customWidth="1" style="11" min="22" max="22"/>
  </cols>
  <sheetData>
    <row r="1">
      <c r="A1" s="5" t="inlineStr">
        <is>
          <t># Stores</t>
        </is>
      </c>
      <c r="B1" s="5" t="inlineStr">
        <is>
          <t># Vehicles</t>
        </is>
      </c>
      <c r="C1" s="5" t="inlineStr">
        <is>
          <t>Run #</t>
        </is>
      </c>
      <c r="D1" s="5" t="inlineStr">
        <is>
          <t>Solve time (m)</t>
        </is>
      </c>
      <c r="E1" s="5" t="inlineStr">
        <is>
          <t>Solve time (s)</t>
        </is>
      </c>
      <c r="F1" s="5" t="inlineStr">
        <is>
          <t>Solve Time (ms)</t>
        </is>
      </c>
      <c r="G1" s="5" t="inlineStr">
        <is>
          <t>Objective Value</t>
        </is>
      </c>
      <c r="H1" s="1" t="inlineStr">
        <is>
          <t>CPLEX Generated Text File</t>
        </is>
      </c>
      <c r="J1" s="1" t="inlineStr">
        <is>
          <t>Math Routes</t>
        </is>
      </c>
      <c r="K1" s="5" t="inlineStr">
        <is>
          <t>Math Objective (evaluated by meta)</t>
        </is>
      </c>
      <c r="L1" s="3" t="inlineStr">
        <is>
          <t>Evaluation difference (Before removal of empty stops)</t>
        </is>
      </c>
      <c r="M1" s="5" t="inlineStr">
        <is>
          <t>Evaluation difference (After empty stop removal</t>
        </is>
      </c>
      <c r="N1" s="5" t="inlineStr">
        <is>
          <t>Meta Routes</t>
        </is>
      </c>
      <c r="O1" s="5" t="inlineStr">
        <is>
          <t>Meta Solve Time</t>
        </is>
      </c>
      <c r="P1" s="5" t="inlineStr">
        <is>
          <t>Meta Objective</t>
        </is>
      </c>
      <c r="Q1" s="5" t="inlineStr">
        <is>
          <t>Meta Difference (%, compared to original math objective value)</t>
        </is>
      </c>
      <c r="R1" s="5" t="inlineStr">
        <is>
          <t>Meta Difference (%, compared to meta evaluation of math objective)</t>
        </is>
      </c>
      <c r="S1" s="5" t="inlineStr">
        <is>
          <t>Rounded to 5 digits</t>
        </is>
      </c>
    </row>
    <row r="2" ht="15" customHeight="1" s="11">
      <c r="A2" t="n">
        <v>9</v>
      </c>
      <c r="B2" t="n">
        <v>3</v>
      </c>
      <c r="C2" t="n">
        <v>1</v>
      </c>
      <c r="D2">
        <f>E2/60</f>
        <v/>
      </c>
      <c r="E2">
        <f>F2/1000</f>
        <v/>
      </c>
      <c r="F2" t="n">
        <v>641</v>
      </c>
      <c r="G2" t="n">
        <v>573.068278715</v>
      </c>
      <c r="H2" s="16" t="inlineStr">
        <is>
          <t>Input:
Customer 1 has 5 pallets demand and window 0-24 at (-5.625091957, 77.494351875) and average unload time 0.120062083
Customer 2 has 1 pallets demand and window 0-24 at (-74.947356113, -90.297220513) and average unload time 0.13783966
Customer 3 has 2 pallets demand and window 0-24 at (65.963866866, 89.447508748) and average unload time 0.08489104
Customer 4 has 6 pallets demand and window 0-24 at (-78.352102862, -88.540717846) and average unload time 0.073224009
Customer 5 has 3 pallets demand and window 0-24 at (-12.578803162, 38.310314123) and average unload time 0.050518294
Customer 6 has 6 pallets demand and window 0-24 at (-27.891071828, -34.925848307) and average unload time 0.137518692
Customer 7 has 5 pallets demand and window 0-24 at (41.199789007, 15.609028382) and average unload time 0.133996586
Customer 8 has 2 pallets demand and window 0-24 at (80.823773225, 87.591443267) and average unload time 0.072205814
Customer 9 has 9 pallets demand and window 0-24 at (-48.780827845, -4.360561463) and average unload time 0.02442236
Vehicle SP1 is a 11 metre with capacity 30, distance cost 0.796243095, and time cost 10.888817567
Vehicle SP2 is a 8 metre with capacity 22, distance cost 1.474713917, and time cost 13.939857705
Vehicle SP3 is a 8 metre with capacity 22, distance cost 1.474713917, and time cost 13.939857705
Output:
Vehicle SP1 travels from Depot to 7 to deliver 5 pallets. Expected unload start time is 5.084413751
Vehicle SP1 travels from 1 to 5 to deliver 3 pallets. Expected unload start time is 9.287892399
Vehicle SP1 travels from 2 to 6 to deliver 6 pallets. Expected unload start time is 12.758954084
Vehicle SP1 travels from 3 to 1 to deliver 5 pallets. Expected unload start time is 8.190128639
Vehicle SP1 travels from 4 to 2 to deliver 1 pallets. Expected unload start time is 11.712794999
Vehicle SP1 travels from 5 to 4 to deliver 6 pallets. Expected unload start time is 11.225561746
Vehicle SP1 travels from 6 to DepotReturn to deliver 0 pallets. Expected unload start time is 14.142765444
Vehicle SP1 travels from 7 to 8 to deliver 2 pallets. Expected unload start time is 6.78149272
Vehicle SP1 travels from 8 to 3 to deliver 2 pallets. Expected unload start time is 7.113096509
Vehicle SP3 travels from Depot to 9 to deliver 9 pallets. Expected unload start time is 1.854583028
Vehicle SP3 travels from 9 to DepotReturn to deliver 0 pallets. Expected unload start time is 2.686575985
Objective value: 573.068278715
Solve time: 641</t>
        </is>
      </c>
      <c r="J2" t="inlineStr">
        <is>
          <t>{0: [[(7, 5), (8, 2), (3, 2), (1, 5), (5, 3), (4, 6), (2, 1), (6, 6)]], 1: [[(9, 9)]]}</t>
        </is>
      </c>
      <c r="K2" t="n">
        <v>681.3944735908287</v>
      </c>
      <c r="L2" s="12" t="n">
        <v>0.1894691799941965</v>
      </c>
      <c r="M2" s="12">
        <f>(K2-G2)/G2</f>
        <v/>
      </c>
      <c r="N2" t="inlineStr">
        <is>
          <t xml:space="preserve">11 metre (capacity 30):
6 (6) -&gt; 2 (1) -&gt; 4 (6) -&gt; 5 (3) -&gt; 1 (5) -&gt; 3 (2) -&gt; 8 (2) -&gt; 7 (5)
8 metre (capacity 22):
9 (9)
</t>
        </is>
      </c>
      <c r="O2" t="n">
        <v>233.5733909</v>
      </c>
      <c r="P2" t="n">
        <v>681.3944735908287</v>
      </c>
      <c r="Q2" s="12">
        <f>(P2-G2)/G2</f>
        <v/>
      </c>
      <c r="R2" s="13">
        <f>(P2-K2)/K2</f>
        <v/>
      </c>
      <c r="S2" s="13">
        <f>ROUND(R2,5)</f>
        <v/>
      </c>
    </row>
    <row r="3" ht="15" customHeight="1" s="11">
      <c r="A3" t="n">
        <v>9</v>
      </c>
      <c r="B3" t="n">
        <v>3</v>
      </c>
      <c r="C3" t="n">
        <v>2</v>
      </c>
      <c r="D3">
        <f>E3/60</f>
        <v/>
      </c>
      <c r="E3">
        <f>F3/1000</f>
        <v/>
      </c>
      <c r="F3" t="n">
        <v>903</v>
      </c>
      <c r="G3" t="n">
        <v>576.785106383</v>
      </c>
      <c r="H3" s="16" t="inlineStr">
        <is>
          <t>Input:
Customer 1 has 7 pallets demand and window 12-13 at (-6.644654407, -37.706863539) and average unload time 0.017702007
Customer 2 has 3 pallets demand and window 0-24 at (-14.51883681, -4.939054912) and average unload time 0.100061023
Customer 3 has 6 pallets demand and window 0-24 at (-33.108810919, 90.628679863) and average unload time 0.074228608
Customer 4 has 2 pallets demand and window 0-24 at (7.33373709, 94.377846493) and average unload time 0.159146219
Customer 5 has 3 pallets demand and window 0-24 at (-54.109588492, 75.197500021) and average unload time 0.063706742
Customer 6 has 6 pallets demand and window 0-24 at (25.751127767, -94.578965671) and average unload time 0.047978631
Customer 7 has 8 pallets demand and window 0-24 at (-95.403529717, 37.044830017) and average unload time 0.119057538
Customer 8 has 8 pallets demand and window 0-24 at (22.956145847, 48.267948881) and average unload time 0.037466502
Customer 9 has 1 pallets demand and window 0-24 at (-37.848926748, 2.926531102) and average unload time 0.0959835
Vehicle SP1 is a Rigid with capacity 16, distance cost 1.093582924, and time cost 14.937395452
Vehicle SP2 is a 8 metre with capacity 22, distance cost 0.867575776, and time cost 9.83032622
Vehicle SP3 is a 11 metre with capacity 30, distance cost 1.140261613, and time cost 10.759973941
Output:
Vehicle SP2 travels from Depot to 6 to deliver 6 pallets. Expected unload start time is 10.893982189
Vehicle SP2 travels from 1 to 2 to deliver 3 pallets. Expected unload start time is 12.545171842
Vehicle SP2 travels from 2 to DepotReturn to deliver 0 pallets. Expected unload start time is 13.037054093
Vehicle SP2 travels from 6 to 1 to deliver 7 pallets. Expected unload start time is 12
Vehicle SP3 travels from Depot to 8 to deliver 8 pallets. Expected unload start time is 4.771858506
Vehicle SP3 travels from 3 to 5 to deliver 3 pallets. Expected unload start time is 7.277267832
Vehicle SP3 travels from 4 to 3 to deliver 6 pallets. Expected unload start time is 6.506138898
Vehicle SP3 travels from 5 to 7 to deliver 8 pallets. Expected unload start time is 8.171152222
Vehicle SP3 travels from 7 to 9 to deliver 1 pallets. Expected unload start time is 9.959954136
Vehicle SP3 travels from 8 to 4 to deliver 2 pallets. Expected unload start time is 5.680147002
Vehicle SP3 travels from 9 to DepotReturn to deliver 0 pallets. Expected unload start time is 10.530461384
Objective value: 576.785106383
Solve time: 903</t>
        </is>
      </c>
      <c r="J3" t="inlineStr">
        <is>
          <t>{0: [], 1: [[(6, 6), (1, 7), (2, 3)]], 2: [[(8, 8), (4, 2), (3, 6), (5, 3), (7, 8), (9, 1)]]}</t>
        </is>
      </c>
      <c r="K3" t="n">
        <v>662.804511678134</v>
      </c>
      <c r="L3" s="12" t="n">
        <v>0.1491359682197045</v>
      </c>
      <c r="M3" s="12">
        <f>(K3-G3)/G3</f>
        <v/>
      </c>
      <c r="N3" t="inlineStr">
        <is>
          <t xml:space="preserve">Rigid (capacity 16):
8 metre (capacity 22):
6 (6) -&gt; 1 (7) -&gt; 2 (3)
11 metre (capacity 30):
9 (1) -&gt; 7 (8) -&gt; 5 (3) -&gt; 3 (6) -&gt; 4 (2) -&gt; 8 (8)
</t>
        </is>
      </c>
      <c r="O3" t="n">
        <v>237.247164</v>
      </c>
      <c r="P3" t="n">
        <v>662.804511678134</v>
      </c>
      <c r="Q3" s="12">
        <f>(P3-G3)/G3</f>
        <v/>
      </c>
      <c r="R3" s="13">
        <f>(P3-K3)/K3</f>
        <v/>
      </c>
      <c r="S3" s="13">
        <f>ROUND(R3,5)</f>
        <v/>
      </c>
      <c r="U3">
        <f>ROUND(0.777777777777777,5)</f>
        <v/>
      </c>
      <c r="V3" s="14">
        <f>U3</f>
        <v/>
      </c>
    </row>
    <row r="4" ht="15" customHeight="1" s="11">
      <c r="A4" t="n">
        <v>9</v>
      </c>
      <c r="B4" t="n">
        <v>3</v>
      </c>
      <c r="C4" t="n">
        <v>3</v>
      </c>
      <c r="D4">
        <f>E4/60</f>
        <v/>
      </c>
      <c r="E4">
        <f>F4/1000</f>
        <v/>
      </c>
      <c r="F4" t="n">
        <v>630</v>
      </c>
      <c r="G4" t="n">
        <v>943.34840135</v>
      </c>
      <c r="H4" s="16" t="inlineStr">
        <is>
          <t>Input:
Customer 1 has 5 pallets demand and window 21-22 at (52.242025697, -37.558585418) and average unload time 0.060925028
Customer 2 has 2 pallets demand and window 0-24 at (80.08666625, 89.79908273) and average unload time 0.060846624
Customer 3 has 3 pallets demand and window 0-24 at (-76.004541665, 56.254022023) and average unload time 0.133882725
Customer 4 has 1 pallets demand and window 0-24 at (-38.970221632, 47.864183667) and average unload time 0.136567037
Customer 5 has 1 pallets demand and window 0-24 at (-12.545645201, 95.706405588) and average unload time 0.033671477
Customer 6 has 3 pallets demand and window 0-24 at (-77.815274566, -60.686567365) and average unload time 0.056171014
Customer 7 has 3 pallets demand and window 0-24 at (-63.286724196, 43.14620552) and average unload time 0.050397432
Customer 8 has 2 pallets demand and window 0-24 at (-77.959312108, 88.184070164) and average unload time 0.051806891
Customer 9 has 4 pallets demand and window 14-15 at (-33.625187943, 9.906037379) and average unload time 0.128376737
Vehicle SP1 is a Rigid with capacity 16, distance cost 1.217404153, and time cost 12.605782265
Vehicle SP2 is a Rigid with capacity 16, distance cost 1.217404153, and time cost 12.605782265
Vehicle SP3 is a Rigid with capacity 16, distance cost 1.217404153, and time cost 12.605782265
Output:
Vehicle SP1 travels from Depot to 6 to deliver 3 pallets. Expected unload start time is 13.790447845
Vehicle SP1 travels from 1 to DepotReturn to deliver 0 pallets. Expected unload start time is 22.108898551
Vehicle SP1 travels from 6 to 9 to deliver 4 pallets. Expected unload start time is 15
Vehicle SP1 travels from 9 to 1 to deliver 5 pallets. Expected unload start time is 21
Vehicle SP2 travels from Depot to 2 to deliver 2 pallets. Expected unload start time is 2.622536337
Vehicle SP2 travels from 2 to 5 to deliver 1 pallets. Expected unload start time is 3.904485591
Vehicle SP2 travels from 3 to 7 to deliver 3 pallets. Expected unload start time is 5.894646003
Vehicle SP2 travels from 4 to DepotReturn to deliver 0 pallets. Expected unload start time is 7.263560377
Vehicle SP2 travels from 5 to 8 to deliver 2 pallets. Expected unload start time is 4.761216656
Vehicle SP2 travels from 7 to 4 to deliver 1 pallets. Expected unload start time is 6.355462976
Vehicle SP2 travels from 8 to 3 to deliver 3 pallets. Expected unload start time is 5.264703289
Objective value: 943.34840135
Solve time: 630</t>
        </is>
      </c>
      <c r="J4" t="inlineStr">
        <is>
          <t>{0: [[(6, 3), (9, 4), (1, 5)], [(2, 2), (5, 1), (8, 2), (3, 3), (7, 3), (4, 1)]]}</t>
        </is>
      </c>
      <c r="K4" t="n">
        <v>1121.506653578627</v>
      </c>
      <c r="L4" s="12" t="n">
        <v>0.1888574501594993</v>
      </c>
      <c r="M4" s="12">
        <f>(K4-G4)/G4</f>
        <v/>
      </c>
      <c r="N4" t="inlineStr">
        <is>
          <t xml:space="preserve">Rigid (capacity 16):
2 (2) -&gt; 5 (1) -&gt; 8 (2) -&gt; 3 (3) -&gt; 7 (3) -&gt; 4 (1)
9 (4) -&gt; 6 (3) -&gt; 1 (5)
</t>
        </is>
      </c>
      <c r="O4" t="n">
        <v>248.9852562</v>
      </c>
      <c r="P4" t="n">
        <v>1064.39489829658</v>
      </c>
      <c r="Q4" s="12">
        <f>(P4-G4)/G4</f>
        <v/>
      </c>
      <c r="R4" s="13">
        <f>(P4-K4)/K4</f>
        <v/>
      </c>
      <c r="S4" s="13">
        <f>ROUND(R4,5)</f>
        <v/>
      </c>
    </row>
    <row r="5" ht="15" customHeight="1" s="11">
      <c r="A5" t="n">
        <v>9</v>
      </c>
      <c r="B5" t="n">
        <v>3</v>
      </c>
      <c r="C5" t="n">
        <v>4</v>
      </c>
      <c r="D5">
        <f>E5/60</f>
        <v/>
      </c>
      <c r="E5">
        <f>F5/1000</f>
        <v/>
      </c>
      <c r="F5" t="n">
        <v>1531</v>
      </c>
      <c r="G5" t="n">
        <v>547.761878407</v>
      </c>
      <c r="H5" s="16" t="inlineStr">
        <is>
          <t>Input:
Customer 1 has 3 pallets demand and window 0-24 at (55.199752706, 92.270516551) and average unload time 0.082580617
Customer 2 has 7 pallets demand and window 0-24 at (-9.219046993, 9.340488372) and average unload time 0.027865968
Customer 3 has 7 pallets demand and window 0-24 at (53.201243029, 33.724291533) and average unload time 0.034162186
Customer 4 has 8 pallets demand and window 0-24 at (-2.07351141, 20.526012657) and average unload time 0.145305141
Customer 5 has 5 pallets demand and window 0-24 at (-51.458822894, -93.177875885) and average unload time 0.070482563
Customer 6 has 2 pallets demand and window 0-24 at (24.378519797, 56.694081281) and average unload time 0.032860335
Customer 7 has 4 pallets demand and window 0-24 at (40.226127555, 33.812743626) and average unload time 0.103525148
Customer 8 has 8 pallets demand and window 0-24 at (-37.340658293, -51.906510567) and average unload time 0.159275759
Customer 9 has 5 pallets demand and window 0-24 at (87.001338102, -1.82168258) and average unload time 0.155082471
Vehicle SP1 is a 11 metre with capacity 30, distance cost 1.385606652, and time cost 13.494372209
Vehicle SP2 is a Rigid with capacity 16, distance cost 0.789950237, and time cost 8.668385641
Vehicle SP3 is a 8 metre with capacity 22, distance cost 0.928967671, and time cost 9.695140341
Output:
Vehicle SP1 travels from Depot to 2 to deliver 7 pallets. Expected unload start time is 2.173934945
Vehicle SP1 travels from 2 to 4 to deliver 8 pallets. Expected unload start time is 2.534910214
Vehicle SP1 travels from 4 to DepotReturn to deliver 0 pallets. Expected unload start time is 3.955232322
Vehicle SP2 travels from Depot to 5 to deliver 5 pallets. Expected unload start time is 3.60959428
Vehicle SP2 travels from 5 to 8 to deliver 8 pallets. Expected unload start time is 4.507249039
Vehicle SP2 travels from 8 to DepotReturn to deliver 0 pallets. Expected unload start time is 6.580733165
Vehicle SP3 travels from Depot to 6 to deliver 2 pallets. Expected unload start time is 19.052114944
Vehicle SP3 travels from 1 to 7 to deliver 4 pallets. Expected unload start time is 20.708271276
Vehicle SP3 travels from 3 to 9 to deliver 5 pallets. Expected unload start time is 22.136832549
Vehicle SP3 travels from 6 to 1 to deliver 3 pallets. Expected unload start time is 19.706216754
Vehicle SP3 travels from 7 to 3 to deliver 7 pallets. Expected unload start time is 21.284564578
Vehicle SP3 travels from 9 to DepotReturn to deliver 0 pallets. Expected unload start time is 24
Objective value: 547.761878407
Solve time: 1531</t>
        </is>
      </c>
      <c r="J5" t="inlineStr">
        <is>
          <t>{0: [[(2, 7), (4, 8)]], 1: [[(5, 5), (8, 8)]], 2: [[(6, 2), (1, 3), (7, 4), (3, 7), (9, 5)]]}</t>
        </is>
      </c>
      <c r="K5" t="n">
        <v>648.7782890113363</v>
      </c>
      <c r="L5" s="12" t="n">
        <v>0.1844166499832225</v>
      </c>
      <c r="M5" s="12">
        <f>(K5-G5)/G5</f>
        <v/>
      </c>
      <c r="N5" t="inlineStr">
        <is>
          <t xml:space="preserve">11 metre (capacity 30):
2 (7) -&gt; 4 (8)
Rigid (capacity 16):
8 (8) -&gt; 5 (5)
8 metre (capacity 22):
6 (2) -&gt; 1 (3) -&gt; 7 (4) -&gt; 3 (7) -&gt; 9 (5)
</t>
        </is>
      </c>
      <c r="O5" t="n">
        <v>246.7568436</v>
      </c>
      <c r="P5" t="n">
        <v>648.7782890113363</v>
      </c>
      <c r="Q5" s="12">
        <f>(P5-G5)/G5</f>
        <v/>
      </c>
      <c r="R5" s="13">
        <f>(P5-K5)/K5</f>
        <v/>
      </c>
      <c r="S5" s="13">
        <f>ROUND(R5,5)</f>
        <v/>
      </c>
    </row>
    <row r="6" ht="15" customHeight="1" s="11">
      <c r="A6" t="n">
        <v>9</v>
      </c>
      <c r="B6" t="n">
        <v>3</v>
      </c>
      <c r="C6" t="n">
        <v>5</v>
      </c>
      <c r="D6">
        <f>E6/60</f>
        <v/>
      </c>
      <c r="E6">
        <f>F6/1000</f>
        <v/>
      </c>
      <c r="F6" t="n">
        <v>2543</v>
      </c>
      <c r="G6" t="n">
        <v>979.546880192</v>
      </c>
      <c r="H6" s="16" t="inlineStr">
        <is>
          <t>Input:
Customer 1 has 7 pallets demand and window 21-22 at (-89.28625092, -19.528047969) and average unload time 0.088997757
Customer 2 has 4 pallets demand and window 0-24 at (-79.777105548, -9.173939447) and average unload time 0.037538711
Customer 3 has 7 pallets demand and window 16-17 at (-33.418152765, 58.403208605) and average unload time 0.066067793
Customer 4 has 2 pallets demand and window 21-22 at (-67.423165675, 5.262700744) and average unload time 0.036023941
Customer 5 has 4 pallets demand and window 0-24 at (98.914487242, 88.355578019) and average unload time 0.095917834
Customer 6 has 5 pallets demand and window 0-24 at (25.446939165, 21.79538432) and average unload time 0.024113694
Customer 7 has 3 pallets demand and window 0-24 at (7.056143873, -94.900328213) and average unload time 0.160292982
Customer 8 has 5 pallets demand and window 0-24 at (40.65728247, -98.782766593) and average unload time 0.093057304
Customer 9 has 4 pallets demand and window 0-24 at (-29.999410591, 44.744931797) and average unload time 0.040302171
Vehicle SP1 is a 8 metre with capacity 22, distance cost 1.258715184, and time cost 9.290447785
Vehicle SP2 is a 8 metre with capacity 22, distance cost 1.258715184, and time cost 9.290447785
Vehicle SP3 is a Rigid with capacity 16, distance cost 1.192043969, and time cost 12.274343946
Output:
Vehicle SP1 travels from Depot to 6 to deliver 5 pallets. Expected unload start time is 13.13618955
Vehicle SP1 travels from 3 to 9 to deliver 4 pallets. Expected unload start time is 17.21408686
Vehicle SP1 travels from 4 to DepotReturn to deliver 0 pallets. Expected unload start time is 22.28163343
Vehicle SP1 travels from 5 to 3 to deliver 7 pallets. Expected unload start time is 16.575616781
Vehicle SP1 travels from 6 to 5 to deliver 4 pallets. Expected unload start time is 14.495945003
Vehicle SP1 travels from 9 to 4 to deliver 2 pallets. Expected unload start time is 21.364232506
Vehicle SP2 travels from Depot to 8 to deliver 5 pallets. Expected unload start time is 18.903391314
Vehicle SP2 travels from 1 to 2 to deliver 4 pallets. Expected unload start time is 22.600110017
Vehicle SP2 travels from 2 to DepotReturn to deliver 0 pallets. Expected unload start time is 23.754050488
Vehicle SP2 travels from 7 to 1 to deliver 7 pallets. Expected unload start time is 21.801398918
Vehicle SP2 travels from 8 to 7 to deliver 3 pallets. Expected unload start time is 19.791486493
Objective value: 979.546880192
Solve time: 2543</t>
        </is>
      </c>
      <c r="J6" t="inlineStr">
        <is>
          <t>{0: [[(6, 5), (5, 4), (3, 7), (9, 4), (4, 2)], [(8, 5), (7, 3), (1, 7), (2, 4)]], 1: []}</t>
        </is>
      </c>
      <c r="K6" t="n">
        <v>1096.360166127857</v>
      </c>
      <c r="L6" s="12" t="n">
        <v>0.1192523719444274</v>
      </c>
      <c r="M6" s="12">
        <f>(K6-G6)/G6</f>
        <v/>
      </c>
      <c r="N6" t="inlineStr">
        <is>
          <t xml:space="preserve">8 metre (capacity 22):
9 (4) -&gt; 3 (7) -&gt; 5 (4) -&gt; 6 (5)
4 (2) -&gt; 1 (7) -&gt; 2 (4)
Rigid (capacity 16):
8 (5) -&gt; 7 (3)
</t>
        </is>
      </c>
      <c r="O6" t="n">
        <v>274.5532626</v>
      </c>
      <c r="P6" t="n">
        <v>1077.694700234683</v>
      </c>
      <c r="Q6" s="12">
        <f>(P6-G6)/G6</f>
        <v/>
      </c>
      <c r="R6" s="13">
        <f>(P6-K6)/K6</f>
        <v/>
      </c>
      <c r="S6" s="13">
        <f>ROUND(R6,5)</f>
        <v/>
      </c>
    </row>
    <row r="7" ht="15" customHeight="1" s="11">
      <c r="A7" t="n">
        <v>9</v>
      </c>
      <c r="B7" t="n">
        <v>3</v>
      </c>
      <c r="C7" t="n">
        <v>6</v>
      </c>
      <c r="D7">
        <f>E7/60</f>
        <v/>
      </c>
      <c r="E7">
        <f>F7/1000</f>
        <v/>
      </c>
      <c r="F7" t="n">
        <v>3773</v>
      </c>
      <c r="G7" t="n">
        <v>456.272158277</v>
      </c>
      <c r="H7" s="16" t="inlineStr">
        <is>
          <t>Input:
Customer 1 has 1 pallets demand and window 0-24 at (-28.036245659, -17.225052327) and average unload time 0.085209225
Customer 2 has 2 pallets demand and window 0-24 at (6.541253413, 26.809224103) and average unload time 0.083426014
Customer 3 has 8 pallets demand and window 0-24 at (-52.993129312, 60.816420932) and average unload time 0.031200118
Customer 4 has 2 pallets demand and window 0-24 at (-26.68221185, -31.581039335) and average unload time 0.160122462
Customer 5 has 8 pallets demand and window 0-24 at (-38.012863243, 54.408587385) and average unload time 0.102961038
Customer 6 has 3 pallets demand and window 0-24 at (-64.239811877, 5.087250814) and average unload time 0.029552876
Customer 7 has 8 pallets demand and window 0-24 at (-78.765896186, 19.51995595) and average unload time 0.05673099
Customer 8 has 3 pallets demand and window 0-24 at (44.259367176, 67.001160548) and average unload time 0.098376949
Customer 9 has 2 pallets demand and window 0-24 at (19.599437022, -1.403263413) and average unload time 0.117583924
Vehicle SP1 is a 8 metre with capacity 22, distance cost 0.938588771, and time cost 8.318682999
Vehicle SP2 is a 11 metre with capacity 30, distance cost 1.198179843, and time cost 12.236575487
Vehicle SP3 is a Rigid with capacity 16, distance cost 0.852943858, and time cost 8.391208035
Output:
Vehicle SP1 travels from Depot to 5 to deliver 8 pallets. Expected unload start time is 1.683427341
Vehicle SP1 travels from 2 to DepotReturn to deliver 0 pallets. Expected unload start time is 5.67440387
Vehicle SP1 travels from 3 to 8 to deliver 3 pallets. Expected unload start time is 4.178493666
Vehicle SP1 travels from 5 to 3 to deliver 8 pallets. Expected unload start time is 2.710780773
Vehicle SP1 travels from 8 to 2 to deliver 2 pallets. Expected unload start time is 5.16260563
Vehicle SP3 travels from Depot to 7 to deliver 8 pallets. Expected unload start time is 1.683245642
Vehicle SP3 travels from 1 to 4 to deliver 2 pallets. Expected unload start time is 3.278757186
Vehicle SP3 travels from 4 to 9 to deliver 2 pallets. Expected unload start time is 4.289641441
Vehicle SP3 travels from 6 to 1 to deliver 1 pallets. Expected unload start time is 3.013301702
Vehicle SP3 travels from 7 to 6 to deliver 3 pallets. Expected unload start time is 2.393056844
Vehicle SP3 travels from 9 to DepotReturn to deliver 0 pallets. Expected unload start time is 4.770429385
Objective value: 456.272158277
Solve time: 3773</t>
        </is>
      </c>
      <c r="J7" t="inlineStr">
        <is>
          <t>{0: [[(5, 8), (3, 8), (8, 3), (2, 2)]], 1: [], 2: [[(7, 8), (6, 3), (1, 1), (4, 2), (9, 2)]]}</t>
        </is>
      </c>
      <c r="K7" t="n">
        <v>520.3454981535883</v>
      </c>
      <c r="L7" s="12" t="n">
        <v>0.1404278975043</v>
      </c>
      <c r="M7" s="12">
        <f>(K7-G7)/G7</f>
        <v/>
      </c>
      <c r="N7" t="inlineStr">
        <is>
          <t xml:space="preserve">8 metre (capacity 22):
5 (8) -&gt; 3 (8) -&gt; 8 (3) -&gt; 2 (2)
11 metre (capacity 30):
Rigid (capacity 16):
9 (2) -&gt; 4 (2) -&gt; 1 (1) -&gt; 6 (3) -&gt; 7 (8)
</t>
        </is>
      </c>
      <c r="O7" t="n">
        <v>242.1010329000001</v>
      </c>
      <c r="P7" t="n">
        <v>520.3454981535883</v>
      </c>
      <c r="Q7" s="12">
        <f>(P7-G7)/G7</f>
        <v/>
      </c>
      <c r="R7" s="13">
        <f>(P7-K7)/K7</f>
        <v/>
      </c>
      <c r="S7" s="13">
        <f>ROUND(R7,5)</f>
        <v/>
      </c>
    </row>
    <row r="8" ht="15" customHeight="1" s="11">
      <c r="A8" t="n">
        <v>9</v>
      </c>
      <c r="B8" t="n">
        <v>3</v>
      </c>
      <c r="C8" t="n">
        <v>7</v>
      </c>
      <c r="D8">
        <f>E8/60</f>
        <v/>
      </c>
      <c r="E8">
        <f>F8/1000</f>
        <v/>
      </c>
      <c r="F8" t="n">
        <v>3816</v>
      </c>
      <c r="G8" t="n">
        <v>883.239440793</v>
      </c>
      <c r="H8" s="16" t="inlineStr">
        <is>
          <t>Input:
Customer 1 has 7 pallets demand and window 0-24 at (-98.295543185, 28.838680271) and average unload time 0.083568028
Customer 2 has 5 pallets demand and window 0-24 at (96.821349354, 63.117438185) and average unload time 0.154661074
Customer 3 has 4 pallets demand and window 7-8 at (97.216978838, 83.925177555) and average unload time 0.139958536
Customer 4 has 1 pallets demand and window 0-24 at (-88.163994032, 77.205049211) and average unload time 0.095396073
Customer 5 has 4 pallets demand and window 0-24 at (-8.699768513, 95.259228286) and average unload time 0.09703133
Customer 6 has 5 pallets demand and window 0-24 at (7.063486625, 29.899217106) and average unload time 0.138400927
Customer 7 has 4 pallets demand and window 0-24 at (-42.340526342, -76.733334433) and average unload time 0.055918578
Customer 8 has 5 pallets demand and window 0-24 at (28.874725285, 43.538279874) and average unload time 0.158006715
Customer 9 has 2 pallets demand and window 0-24 at (97.816526146, 67.10313042) and average unload time 0.144491724
Vehicle SP1 is a 11 metre with capacity 30, distance cost 1.406355449, and time cost 8.172318788
Vehicle SP2 is a Rigid with capacity 16, distance cost 1.121860194, and time cost 11.033705054
Vehicle SP3 is a Rigid with capacity 16, distance cost 1.121860194, and time cost 11.033705054
Output:
Vehicle SP1 travels from Depot to 2 to deliver 5 pallets. Expected unload start time is 5.675951392
Vehicle SP1 travels from 2 to 9 to deliver 2 pallets. Expected unload start time is 6.500607453
Vehicle SP1 travels from 3 to 8 to deliver 5 pallets. Expected unload start time is 8.552129868
Vehicle SP1 travels from 6 to DepotReturn to deliver 0 pallets. Expected unload start time is 10.739753364
Vehicle SP1 travels from 8 to 6 to deliver 5 pallets. Expected unload start time is 9.663720728
Vehicle SP1 travels from 9 to 3 to deliver 4 pallets. Expected unload start time is 7
Vehicle SP2 travels from Depot to 5 to deliver 4 pallets. Expected unload start time is 0.981476253
Vehicle SP2 travels from 1 to 7 to deliver 4 pallets. Expected unload start time is 5.179841892
Vehicle SP2 travels from 4 to 1 to deliver 7 pallets. Expected unload start time is 3.101316329
Vehicle SP2 travels from 5 to 4 to deliver 1 pallets. Expected unload start time is 2.388218628
Vehicle SP2 travels from 7 to DepotReturn to deliver 0 pallets. Expected unload start time is 6.499013009
Objective value: 883.239440793
Solve time: 3816</t>
        </is>
      </c>
      <c r="J8" t="inlineStr">
        <is>
          <t>{0: [[(2, 5), (9, 2), (3, 4), (8, 5), (6, 5)]], 1: [[(5, 4), (4, 1), (1, 7), (7, 4)]]}</t>
        </is>
      </c>
      <c r="K8" t="n">
        <v>996.8146493389404</v>
      </c>
      <c r="L8" s="12" t="n">
        <v>0.1285893759952217</v>
      </c>
      <c r="M8" s="12">
        <f>(K8-G8)/G8</f>
        <v/>
      </c>
      <c r="N8" t="inlineStr">
        <is>
          <t xml:space="preserve">11 metre (capacity 30):
6 (5) -&gt; 8 (5) -&gt; 3 (4) -&gt; 9 (2) -&gt; 2 (5)
Rigid (capacity 16):
7 (4) -&gt; 1 (7) -&gt; 4 (1) -&gt; 5 (4)
</t>
        </is>
      </c>
      <c r="O8" t="n">
        <v>234.060618</v>
      </c>
      <c r="P8" t="n">
        <v>996.8146493389403</v>
      </c>
      <c r="Q8" s="12">
        <f>(P8-G8)/G8</f>
        <v/>
      </c>
      <c r="R8" s="13">
        <f>(P8-K8)/K8</f>
        <v/>
      </c>
      <c r="S8" s="13">
        <f>ROUND(R8,5)</f>
        <v/>
      </c>
    </row>
    <row r="9" ht="15" customHeight="1" s="11">
      <c r="A9" t="n">
        <v>9</v>
      </c>
      <c r="B9" t="n">
        <v>3</v>
      </c>
      <c r="C9" t="n">
        <v>8</v>
      </c>
      <c r="D9">
        <f>E9/60</f>
        <v/>
      </c>
      <c r="E9">
        <f>F9/1000</f>
        <v/>
      </c>
      <c r="F9" t="n">
        <v>2016</v>
      </c>
      <c r="G9" t="n">
        <v>674.552529342</v>
      </c>
      <c r="H9" s="16" t="inlineStr">
        <is>
          <t>Input:
Customer 1 has 3 pallets demand and window 0-24 at (-23.498030785, -43.856113603) and average unload time 0.027194175
Customer 2 has 6 pallets demand and window 0-24 at (-42.128056612, -6.3881824) and average unload time 0.10469054
Customer 3 has 4 pallets demand and window 0-24 at (-28.447896907, -82.395985978) and average unload time 0.133794218
Customer 4 has 8 pallets demand and window 18-19 at (-8.071222481, 60.450597312) and average unload time 0.125079448
Customer 5 has 7 pallets demand and window 11-12 at (-13.987889762, 78.726906583) and average unload time 0.115873077
Customer 6 has 8 pallets demand and window 0-24 at (73.37704875, -1.017657956) and average unload time 0.061360482
Customer 7 has 8 pallets demand and window 17-18 at (50.515733871, -24.98392526) and average unload time 0.138882183
Customer 8 has 8 pallets demand and window 0-24 at (-37.382049308, 59.184789059) and average unload time 0.049230978
Customer 9 has 3 pallets demand and window 0-24 at (-32.073023358, 18.506660692) and average unload time 0.157897097
Vehicle SP1 is a Rigid with capacity 16, distance cost 1.391749975, and time cost 7.990959105
Vehicle SP2 is a 11 metre with capacity 30, distance cost 0.876921746, and time cost 13.74369752
Vehicle SP3 is a 8 metre with capacity 22, distance cost 0.920394129, and time cost 11.80192324
Output:
Vehicle SP1 travels from Depot to 7 to deliver 6 pallets. Expected unload start time is 17
Vehicle SP1 travels from 6 to DepotReturn to deliver 0 pallets. Expected unload start time is 19.655494737
Vehicle SP1 travels from 7 to 6 to deliver 8 pallets. Expected unload start time is 18.247309567
Vehicle SP2 travels from Depot to 9 to deliver 3 pallets. Expected unload start time is 9.528115334
Vehicle SP2 travels from 4 to DepotReturn to deliver 0 pallets. Expected unload start time is 19.762973617
Vehicle SP2 travels from 5 to 4 to deliver 8 pallets. Expected unload start time is 18
Vehicle SP2 travels from 8 to 5 to deliver 7 pallets. Expected unload start time is 11.289474264
Vehicle SP2 travels from 9 to 8 to deliver 8 pallets. Expected unload start time is 10.51459555
Vehicle SP3 travels from Depot to 2 to deliver 6 pallets. Expected unload start time is 14.52598026
Vehicle SP3 travels from 1 to 3 to deliver 4 pallets. Expected unload start time is 16.244462033
Vehicle SP3 travels from 2 to 1 to deliver 3 pallets. Expected unload start time is 15.677174006
Vehicle SP3 travels from 3 to 7 to deliver 2 pallets. Expected unload start time is 18
Vehicle SP3 travels from 7 to DepotReturn to deliver 0 pallets. Expected unload start time is 18.982218486
Objective value: 674.552529342
Solve time: 2016</t>
        </is>
      </c>
      <c r="J9" t="inlineStr">
        <is>
          <t>{0: [[(7, 6), (6, 8)]], 1: [[(9, 3), (8, 8), (5, 7), (4, 8)]], 2: [[(2, 6), (1, 3), (3, 4), (7, 2)]]}</t>
        </is>
      </c>
      <c r="K9" t="n">
        <v>849.7955585238285</v>
      </c>
      <c r="L9" s="12" t="n">
        <v>0.2597915233566337</v>
      </c>
      <c r="M9" s="12">
        <f>(K9-G9)/G9</f>
        <v/>
      </c>
      <c r="N9" t="inlineStr">
        <is>
          <t xml:space="preserve">Rigid (capacity 16):
6 (8) -&gt; 7 (8)
11 metre (capacity 30):
9 (3) -&gt; 8 (8) -&gt; 5 (7) -&gt; 4 (8)
8 metre (capacity 22):
1 (3) -&gt; 3 (4) -&gt; 2 (6)
</t>
        </is>
      </c>
      <c r="O9" t="n">
        <v>273.31324</v>
      </c>
      <c r="P9" t="n">
        <v>775.2155363921826</v>
      </c>
      <c r="Q9" s="12">
        <f>(P9-G9)/G9</f>
        <v/>
      </c>
      <c r="R9" s="13">
        <f>(P9-K9)/K9</f>
        <v/>
      </c>
      <c r="S9" s="13">
        <f>ROUND(R9,5)</f>
        <v/>
      </c>
    </row>
    <row r="10" ht="15" customHeight="1" s="11">
      <c r="A10" t="n">
        <v>9</v>
      </c>
      <c r="B10" t="n">
        <v>3</v>
      </c>
      <c r="C10" t="n">
        <v>9</v>
      </c>
      <c r="D10">
        <f>E10/60</f>
        <v/>
      </c>
      <c r="E10">
        <f>F10/1000</f>
        <v/>
      </c>
      <c r="F10" t="n">
        <v>1630</v>
      </c>
      <c r="G10" t="n">
        <v>604.108253426</v>
      </c>
      <c r="H10" s="16" t="inlineStr">
        <is>
          <t>Input:
Customer 1 has 1 pallets demand and window 0-24 at (11.834520083, -34.69497582) and average unload time 0.12405363
Customer 2 has 3 pallets demand and window 0-24 at (41.605570864, -6.837804372) and average unload time 0.084174776
Customer 3 has 2 pallets demand and window 0-24 at (49.137565848, -98.744237743) and average unload time 0.023682467
Customer 4 has 7 pallets demand and window 0-24 at (-15.247758841, -11.424281151) and average unload time 0.062313629
Customer 5 has 6 pallets demand and window 0-24 at (19.481063592, -15.934477677) and average unload time 0.080422101
Customer 6 has 7 pallets demand and window 0-24 at (52.746074388, -86.665776016) and average unload time 0.0924843
Customer 7 has 2 pallets demand and window 0-24 at (-53.285214813, 74.566670395) and average unload time 0.111332598
Customer 8 has 4 pallets demand and window 15-16 at (71.682839032, -32.000895689) and average unload time 0.13230102
Customer 9 has 2 pallets demand and window 0-24 at (85.797636292, 34.928659846) and average unload time 0.066455263
Vehicle SP1 is a Rigid with capacity 16, distance cost 0.881355464, and time cost 12.97673142
Vehicle SP2 is a Rigid with capacity 16, distance cost 0.881355464, and time cost 12.97673142
Vehicle SP3 is a 11 metre with capacity 30, distance cost 1.478781298, and time cost 13.61829347
Output:
Vehicle SP1 travels from Depot to 1 to deliver 1 pallets. Expected unload start time is 13.373962783
Vehicle SP1 travels from 1 to 3 to deliver 2 pallets. Expected unload start time is 14.424520694
Vehicle SP1 travels from 3 to 6 to deliver 7 pallets. Expected unload start time is 14.629460299
Vehicle SP1 travels from 6 to 8 to deliver 4 pallets. Expected unload start time is 16
Vehicle SP1 travels from 8 to DepotReturn to deliver 0 pallets. Expected unload start time is 17.510472929
Vehicle SP2 travels from Depot to 7 to deliver 2 pallets. Expected unload start time is 2.193756855
Vehicle SP2 travels from 2 to 5 to deliver 6 pallets. Expected unload start time is 5.668714203
Vehicle SP2 travels from 5 to DepotReturn to deliver 0 pallets. Expected unload start time is 6.46584462
Vehicle SP2 travels from 7 to 9 to deliver 2 pallets. Expected unload start time is 4.224183587
Vehicle SP2 travels from 9 to 2 to deliver 3 pallets. Expected unload start time is 5.117169785
Vehicle SP3 travels from Depot to 4 to deliver 7 pallets. Expected unload start time is 0.878984584
Vehicle SP3 travels from 4 to DepotReturn to deliver 0 pallets. Expected unload start time is 1.553339713
Objective value: 604.108253426
Solve time: 1630</t>
        </is>
      </c>
      <c r="J10" t="inlineStr">
        <is>
          <t>{0: [[(1, 1), (3, 2), (6, 7), (8, 4)], [(7, 2), (9, 2), (2, 3), (5, 6)]], 1: [[(4, 7)]]}</t>
        </is>
      </c>
      <c r="K10" t="n">
        <v>732.7210841010763</v>
      </c>
      <c r="L10" s="12" t="n">
        <v>0.2128969931228238</v>
      </c>
      <c r="M10" s="12">
        <f>(K10-G10)/G10</f>
        <v/>
      </c>
      <c r="N10" t="inlineStr">
        <is>
          <t xml:space="preserve">Rigid (capacity 16):
8 (4) -&gt; 6 (7) -&gt; 3 (2) -&gt; 1 (1)
5 (6) -&gt; 2 (3) -&gt; 9 (2) -&gt; 7 (2)
11 metre (capacity 30):
4 (7)
</t>
        </is>
      </c>
      <c r="O10" t="n">
        <v>234.5970427999999</v>
      </c>
      <c r="P10" t="n">
        <v>732.7210841010763</v>
      </c>
      <c r="Q10" s="12">
        <f>(P10-G10)/G10</f>
        <v/>
      </c>
      <c r="R10" s="13">
        <f>(P10-K10)/K10</f>
        <v/>
      </c>
      <c r="S10" s="13">
        <f>ROUND(R10,5)</f>
        <v/>
      </c>
    </row>
    <row r="11" ht="15" customHeight="1" s="11">
      <c r="A11" t="n">
        <v>9</v>
      </c>
      <c r="B11" t="n">
        <v>3</v>
      </c>
      <c r="C11" t="n">
        <v>10</v>
      </c>
      <c r="D11">
        <f>E11/60</f>
        <v/>
      </c>
      <c r="E11">
        <f>F11/1000</f>
        <v/>
      </c>
      <c r="F11" t="n">
        <v>976</v>
      </c>
      <c r="G11" t="n">
        <v>566.836248779</v>
      </c>
      <c r="H11" s="16" t="inlineStr">
        <is>
          <t>Input:
Customer 1 has 4 pallets demand and window 0-24 at (-99.384142277, 45.343950296) and average unload time 0.032665165
Customer 2 has 6 pallets demand and window 17-18 at (26.906318094, 93.004308817) and average unload time 0.072299486
Customer 3 has 3 pallets demand and window 0-24 at (39.793715646, 36.264311174) and average unload time 0.161174762
Customer 4 has 1 pallets demand and window 0-24 at (-45.584629966, 73.541804588) and average unload time 0.076915755
Customer 5 has 4 pallets demand and window 15-16 at (92.119950497, 71.722666783) and average unload time 0.03681219
Customer 6 has 5 pallets demand and window 0-24 at (-55.135378164, 46.926938175) and average unload time 0.036623955
Customer 7 has 1 pallets demand and window 0-24 at (86.668141625, -74.823457892) and average unload time 0.129965851
Customer 8 has 1 pallets demand and window 0-24 at (79.494514253, -71.872661892) and average unload time 0.133865056
Customer 9 has 4 pallets demand and window 0-24 at (46.837818675, 77.049469898) and average unload time 0.163891254
Vehicle SP1 is a 11 metre with capacity 30, distance cost 0.887695141, and time cost 11.885378503
Vehicle SP2 is a 8 metre with capacity 22, distance cost 0.840698825, and time cost 8.869332308
Vehicle SP3 is a 8 metre with capacity 22, distance cost 0.840698825, and time cost 8.869332308
Output:
Vehicle SP1 travels from Depot to 8 to deliver 1 pallets. Expected unload start time is 12.858421861
Vehicle SP1 travels from 1 to 6 to deliver 5 pallets. Expected unload start time is 20.749808698
Vehicle SP1 travels from 2 to 4 to deliver 1 pallets. Expected unload start time is 19.229502548
Vehicle SP1 travels from 3 to 5 to deliver 4 pallets. Expected unload start time is 16
Vehicle SP1 travels from 4 to 1 to deliver 4 pallets. Expected unload start time is 20.065684655
Vehicle SP1 travels from 5 to 9 to deliver 4 pallets. Expected unload start time is 16.717178347
Vehicle SP1 travels from 6 to DepotReturn to deliver 0 pallets. Expected unload start time is 21.837953288
Vehicle SP1 travels from 7 to 3 to deliver 3 pallets. Expected unload start time is 14.726367945
Vehicle SP1 travels from 8 to 7 to deliver 1 pallets. Expected unload start time is 13.089247062
Vehicle SP1 travels from 9 to 2 to deliver 6 pallets. Expected unload start time is 17.857478693
Objective value: 566.836248779
Solve time: 976</t>
        </is>
      </c>
      <c r="J11" t="inlineStr">
        <is>
          <t>{0: [[(8, 1), (7, 1), (3, 3), (5, 4), (9, 4), (2, 6), (4, 1), (1, 4), (6, 5)]], 1: []}</t>
        </is>
      </c>
      <c r="K11" t="n">
        <v>675.3177456547439</v>
      </c>
      <c r="L11" s="12" t="n">
        <v>0.1913813618635446</v>
      </c>
      <c r="M11" s="12">
        <f>(K11-G11)/G11</f>
        <v/>
      </c>
      <c r="N11" t="inlineStr">
        <is>
          <t xml:space="preserve">11 metre (capacity 30):
3 (3) -&gt; 5 (4) -&gt; 9 (4) -&gt; 2 (6) -&gt; 4 (1) -&gt; 1 (4) -&gt; 6 (5)
8 metre (capacity 22):
7 (1) -&gt; 8 (1)
</t>
        </is>
      </c>
      <c r="O11" t="n">
        <v>258.4513898</v>
      </c>
      <c r="P11" t="n">
        <v>702.370105707741</v>
      </c>
      <c r="Q11" s="12">
        <f>(P11-G11)/G11</f>
        <v/>
      </c>
      <c r="R11" s="13">
        <f>(P11-K11)/K11</f>
        <v/>
      </c>
      <c r="S11" s="13">
        <f>ROUND(R11,5)</f>
        <v/>
      </c>
    </row>
    <row r="12" ht="15" customHeight="1" s="11">
      <c r="A12" t="n">
        <v>12</v>
      </c>
      <c r="B12" t="n">
        <v>3</v>
      </c>
      <c r="C12" t="n">
        <v>1</v>
      </c>
      <c r="D12">
        <f>E12/60</f>
        <v/>
      </c>
      <c r="E12">
        <f>F12/1000</f>
        <v/>
      </c>
      <c r="F12" t="n">
        <v>2359</v>
      </c>
      <c r="G12" t="n">
        <v>784.2446733</v>
      </c>
      <c r="H12" s="16" t="inlineStr">
        <is>
          <t>Input:
Customer 1 has 2 pallets demand and window 0-24 at (58.136684707, -26.441764245) and average unload time 0.032763661
Customer 2 has 7 pallets demand and window 0-24 at (-77.096934301, -54.358144462) and average unload time 0.14806159
Customer 3 has 1 pallets demand and window 0-24 at (-33.146269773, -7.753749214) and average unload time 0.095463657
Customer 4 has 5 pallets demand and window 0-24 at (-88.699565429, 28.971606178) and average unload time 0.097431793
Customer 5 has 4 pallets demand and window 0-24 at (-85.563897921, 38.136155836) and average unload time 0.042896975
Customer 6 has 5 pallets demand and window 0-24 at (72.180161191, 83.848102005) and average unload time 0.11480309
Customer 7 has 2 pallets demand and window 0-24 at (15.254529139, -90.29246243) and average unload time 0.090187027
Customer 8 has 2 pallets demand and window 0-24 at (81.001856574, 65.177375203) and average unload time 0.152539253
Customer 9 has 5 pallets demand and window 9-10 at (-10.618826821, 64.993717494) and average unload time 0.058308821
Customer 10 has 7 pallets demand and window 0-24 at (-45.10751855, -61.309276312) and average unload time 0.125640255
Customer 11 has 3 pallets demand and window 0-24 at (69.388990094, 13.749597423) and average unload time 0.058823878
Customer 12 has 3 pallets demand and window 0-24 at (-45.167077703, 83.110546919) and average unload time 0.108844869
Vehicle SP1 is a 11 metre with capacity 30, distance cost 1.189868305, and time cost 12.59651053
Vehicle SP2 is a 11 metre with capacity 30, distance cost 1.189868305, and time cost 12.59651053
Vehicle SP3 is a Rigid with capacity 16, distance cost 0.718181403, and time cost 7.083074547
Output:
Vehicle SP1 travels from Depot to 9 to deliver 3 pallets. Expected unload start time is 9
Vehicle SP1 travels from 2 to 10 to deliver 7 pallets. Expected unload start time is 14.021879745
Vehicle SP1 travels from 3 to DepotReturn to deliver 0 pallets. Expected unload start time is 16.108276352
Vehicle SP1 travels from 4 to 2 to deliver 7 pallets. Expected unload start time is 12.576249519
Vehicle SP1 travels from 5 to 4 to deliver 5 pallets. Expected unload start time is 11.037420126
Vehicle SP1 travels from 9 to 12 to deliver 3 pallets. Expected unload start time is 9.662554836
Vehicle SP1 travels from 10 to 3 to deliver 1 pallets. Expected unload start time is 15.587299067
Vehicle SP1 travels from 12 to 5 to deliver 4 pallets. Expected unload start time is 10.744755429
Vehicle SP3 travels from Depot to 7 to deliver 2 pallets. Expected unload start time is 5.236757462
Vehicle SP3 travels from 1 to 11 to deliver 3 pallets. Expected unload start time is 6.965795994
Vehicle SP3 travels from 6 to 9 to deliver 2 pallets. Expected unload start time is 10
Vehicle SP3 travels from 7 to 1 to deliver 2 pallets. Expected unload start time is 6.378558753
Vehicle SP3 travels from 8 to 6 to deliver 5 pallets. Expected unload start time is 8.364502668
Vehicle SP3 travels from 9 to DepotReturn to deliver 0 pallets. Expected unload start time is 10.939811005
Vehicle SP3 travels from 11 to 8 to deliver 2 pallets. Expected unload start time is 7.801300419
Objective value: 784.2446733
Solve time: 2359</t>
        </is>
      </c>
      <c r="J12" t="inlineStr">
        <is>
          <t>{0: [[(9, 3), (12, 3), (5, 4), (4, 5), (2, 7), (10, 7), (3, 1)]], 1: [[(7, 2), (1, 2), (11, 3), (8, 2), (6, 5), (9, 2)]]}</t>
        </is>
      </c>
      <c r="K12" t="n">
        <v>913.4586595085078</v>
      </c>
      <c r="L12" s="12" t="n">
        <v>0.1647623383462613</v>
      </c>
      <c r="M12" s="12">
        <f>(K12-G12)/G12</f>
        <v/>
      </c>
      <c r="N12" t="inlineStr">
        <is>
          <t xml:space="preserve">11 metre (capacity 30):
3 (1) -&gt; 4 (5) -&gt; 5 (4) -&gt; 12 (3) -&gt; 9 (5) -&gt; 6 (5) -&gt; 8 (2) -&gt; 11 (3) -&gt; 1 (2)
Rigid (capacity 16):
7 (2) -&gt; 10 (7) -&gt; 2 (7)
</t>
        </is>
      </c>
      <c r="O12" t="n">
        <v>411.7896006000001</v>
      </c>
      <c r="P12" t="n">
        <v>914.8582852133327</v>
      </c>
      <c r="Q12" s="12">
        <f>(P12-G12)/G12</f>
        <v/>
      </c>
      <c r="R12" s="13">
        <f>(P12-K12)/K12</f>
        <v/>
      </c>
      <c r="S12" s="13">
        <f>ROUND(R12,5)</f>
        <v/>
      </c>
    </row>
    <row r="13" ht="15" customHeight="1" s="11">
      <c r="A13" t="n">
        <v>12</v>
      </c>
      <c r="B13" t="n">
        <v>3</v>
      </c>
      <c r="C13" t="n">
        <v>2</v>
      </c>
      <c r="D13">
        <f>E13/60</f>
        <v/>
      </c>
      <c r="E13">
        <f>F13/1000</f>
        <v/>
      </c>
      <c r="F13" t="n">
        <v>8640</v>
      </c>
      <c r="G13" t="n">
        <v>613.378326109</v>
      </c>
      <c r="H13" s="16" t="inlineStr">
        <is>
          <t>Input:
Customer 1 has 2 pallets demand and window 0-24 at (86.117323523, 65.481263002) and average unload time 0.088372233
Customer 2 has 1 pallets demand and window 0-24 at (11.386501748, 9.118109776) and average unload time 0.135651791
Customer 3 has 3 pallets demand and window 0-24 at (-83.038914509, -54.086114592) and average unload time 0.142420069
Customer 4 has 4 pallets demand and window 0-24 at (-12.061799309, 52.815222792) and average unload time 0.047976475
Customer 5 has 4 pallets demand and window 0-24 at (-7.099027444, 81.712006187) and average unload time 0.030167357
Customer 6 has 3 pallets demand and window 20-21 at (-1.317010856, 26.505204508) and average unload time 0.122575167
Customer 7 has 3 pallets demand and window 0-24 at (56.649920959, 6.281035802) and average unload time 0.158655377
Customer 8 has 3 pallets demand and window 0-24 at (-77.574870936, 73.68215215) and average unload time 0.157509373
Customer 9 has 1 pallets demand and window 0-24 at (-42.356552226, 45.816070468) and average unload time 0.064872657
Customer 10 has 2 pallets demand and window 0-24 at (-57.296054691, 15.965186213) and average unload time 0.112501542
Customer 11 has 2 pallets demand and window 0-24 at (76.894936111, 4.803673156) and average unload time 0.050803723
Customer 12 has 2 pallets demand and window 0-24 at (-73.279703944, -10.807017454) and average unload time 0.149062821
Vehicle SP1 is a 8 metre with capacity 22, distance cost 1.105811318, and time cost 13.645681258
Vehicle SP2 is a Rigid with capacity 16, distance cost 0.715369757, and time cost 8.270423873
Vehicle SP3 is a 11 metre with capacity 30, distance cost 1.339517775, and time cost 11.301841195
Output:
Vehicle SP1 travels from Depot to 2 to deliver 1 pallets. Expected unload start time is 16.305158422
Vehicle SP1 travels from 1 to 5 to deliver 4 pallets. Expected unload start time is 19.96568298
Vehicle SP1 travels from 2 to 7 to deliver 3 pallets. Expected unload start time is 17.007713273
Vehicle SP1 travels from 4 to 6 to deliver 3 pallets. Expected unload start time is 21
Vehicle SP1 travels from 5 to 4 to deliver 4 pallets. Expected unload start time is 20.452850447
Vehicle SP1 travels from 6 to DepotReturn to deliver 0 pallets. Expected unload start time is 21.69944931
Vehicle SP1 travels from 7 to 11 to deliver 2 pallets. Expected unload start time is 17.737415007
Vehicle SP1 travels from 11 to 1 to deliver 2 pallets. Expected unload start time is 18.606202999
Vehicle SP2 travels from Depot to 3 to deliver 3 pallets. Expected unload start time is 2.023356668
Vehicle SP2 travels from 3 to 12 to deliver 2 pallets. Expected unload start time is 3.005189125
Vehicle SP2 travels from 8 to 9 to deliver 1 pallets. Expected unload start time is 5.716667299
Vehicle SP2 travels from 9 to DepotReturn to deliver 0 pallets. Expected unload start time is 6.561482845
Vehicle SP2 travels from 10 to 8 to deliver 3 pallets. Expected unload start time is 4.682772478
Vehicle SP2 travels from 12 to 10 to deliver 2 pallets. Expected unload start time is 3.69307189
Objective value: 613.378326109
Solve time: 8640</t>
        </is>
      </c>
      <c r="J13" t="inlineStr">
        <is>
          <t>{0: [[(2, 1), (7, 3), (11, 2), (1, 2), (5, 4), (4, 4), (6, 3)]], 1: [[(3, 3), (12, 2), (10, 2), (8, 3), (9, 1)]], 2: []}</t>
        </is>
      </c>
      <c r="K13" t="n">
        <v>723.7591313441118</v>
      </c>
      <c r="L13" s="12" t="n">
        <v>0.1799555030503256</v>
      </c>
      <c r="M13" s="12">
        <f>(K13-G13)/G13</f>
        <v/>
      </c>
      <c r="N13" t="inlineStr">
        <is>
          <t xml:space="preserve">8 metre (capacity 22):
2 (1) -&gt; 7 (3) -&gt; 11 (2) -&gt; 1 (2) -&gt; 5 (4) -&gt; 4 (4) -&gt; 6 (3)
Rigid (capacity 16):
9 (1) -&gt; 8 (3) -&gt; 10 (2) -&gt; 12 (2) -&gt; 3 (3)
11 metre (capacity 30):
</t>
        </is>
      </c>
      <c r="O13" t="n">
        <v>428.6970002000003</v>
      </c>
      <c r="P13" t="n">
        <v>723.7591313441118</v>
      </c>
      <c r="Q13" s="12">
        <f>(P13-G13)/G13</f>
        <v/>
      </c>
      <c r="R13" s="13">
        <f>(P13-K13)/K13</f>
        <v/>
      </c>
      <c r="S13" s="13">
        <f>ROUND(R13,5)</f>
        <v/>
      </c>
    </row>
    <row r="14" ht="15" customHeight="1" s="11">
      <c r="A14" t="n">
        <v>12</v>
      </c>
      <c r="B14" t="n">
        <v>3</v>
      </c>
      <c r="C14" t="n">
        <v>3</v>
      </c>
      <c r="D14">
        <f>E14/60</f>
        <v/>
      </c>
      <c r="E14">
        <f>F14/1000</f>
        <v/>
      </c>
      <c r="F14" t="n">
        <v>1565</v>
      </c>
      <c r="G14" t="n">
        <v>791.185916429</v>
      </c>
      <c r="H14" s="16" t="inlineStr">
        <is>
          <t>Input:
Customer 1 has 4 pallets demand and window 0-24 at (-95.616703662, -14.90802781) and average unload time 0.164037861
Customer 2 has 1 pallets demand and window 0-24 at (60.574613574, 15.084761202) and average unload time 0.046722152
Customer 3 has 5 pallets demand and window 0-24 at (38.903806148, -6.244411379) and average unload time 0.12387024
Customer 4 has 1 pallets demand and window 0-24 at (82.618616793, 91.986613719) and average unload time 0.163432495
Customer 5 has 3 pallets demand and window 0-24 at (-64.569227931, -35.02548619) and average unload time 0.017744501
Customer 6 has 2 pallets demand and window 0-24 at (28.55399114, 49.51590747) and average unload time 0.045236223
Customer 7 has 1 pallets demand and window 0-24 at (13.900357526, -72.632931412) and average unload time 0.154511811
Customer 8 has 2 pallets demand and window 0-24 at (78.650216526, -53.710114764) and average unload time 0.146290115
Customer 9 has 3 pallets demand and window 0-24 at (9.028883805, 31.501159304) and average unload time 0.056475417
Customer 10 has 3 pallets demand and window 0-24 at (36.708957002, 41.023413062) and average unload time 0.101814173
Customer 11 has 4 pallets demand and window 0-24 at (35.774116101, -8.332906265) and average unload time 0.024458822
Customer 12 has 5 pallets demand and window 0-24 at (-31.401690001, 29.31165252) and average unload time 0.026281485
Vehicle SP1 is a 11 metre with capacity 30, distance cost 1.307276887, and time cost 7.965817878
Vehicle SP2 is a 8 metre with capacity 22, distance cost 1.348352342, and time cost 10.47674768
Vehicle SP3 is a Rigid with capacity 16, distance cost 0.978947144, and time cost 7.825834562
Output:
Vehicle SP1 travels from Depot to 11 to deliver 4 pallets. Expected unload start time is 0.866198409
Vehicle SP1 travels from 2 to 4 to deliver 1 pallets. Expected unload start time is 3.057207572
Vehicle SP1 travels from 3 to 2 to deliver 1 pallets. Expected unload start time is 2.010498467
Vehicle SP1 travels from 4 to 10 to deliver 3 pallets. Expected unload start time is 4.078047558
Vehicle SP1 travels from 6 to 9 to deliver 3 pallets. Expected unload start time is 4.953213942
Vehicle SP1 travels from 9 to DepotReturn to deliver 0 pallets. Expected unload start time is 5.53225964
Vehicle SP1 travels from 10 to 6 to deliver 2 pallets. Expected unload start time is 4.530664469
Vehicle SP1 travels from 11 to 3 to deliver 5 pallets. Expected unload start time is 1.011065554
Vehicle SP3 travels from Depot to 8 to deliver 2 pallets. Expected unload start time is 1.511854422
Vehicle SP3 travels from 1 to 12 to deliver 5 pallets. Expected unload start time is 6.036297845
Vehicle SP3 travels from 5 to 1 to deliver 4 pallets. Expected unload start time is 4.405551284
Vehicle SP3 travels from 7 to 5 to deliver 3 pallets. Expected unload start time is 3.889875576
Vehicle SP3 travels from 8 to 7 to deliver 1 pallets. Expected unload start time is 2.647662938
Vehicle SP3 travels from 12 to DepotReturn to deliver 0 pallets. Expected unload start time is 6.704658352
Objective value: 791.185916429
Solve time: 1565</t>
        </is>
      </c>
      <c r="J14" t="inlineStr">
        <is>
          <t>{0: [[(11, 4), (3, 5), (2, 1), (4, 1), (10, 3), (6, 2), (9, 3)]], 1: [], 2: [[(8, 2), (7, 1), (5, 3), (1, 4), (12, 5)]]}</t>
        </is>
      </c>
      <c r="K14" t="n">
        <v>869.7301452494198</v>
      </c>
      <c r="L14" s="12" t="n">
        <v>0.09927404822235388</v>
      </c>
      <c r="M14" s="12">
        <f>(K14-G14)/G14</f>
        <v/>
      </c>
      <c r="N14" t="inlineStr">
        <is>
          <t xml:space="preserve">11 metre (capacity 30):
11 (4) -&gt; 3 (5) -&gt; 2 (1) -&gt; 4 (1) -&gt; 10 (3) -&gt; 6 (2) -&gt; 9 (3)
8 metre (capacity 22):
Rigid (capacity 16):
12 (5) -&gt; 1 (4) -&gt; 5 (3) -&gt; 7 (1) -&gt; 8 (2)
</t>
        </is>
      </c>
      <c r="O14" t="n">
        <v>359.7548925000001</v>
      </c>
      <c r="P14" t="n">
        <v>869.7301452494198</v>
      </c>
      <c r="Q14" s="12">
        <f>(P14-G14)/G14</f>
        <v/>
      </c>
      <c r="R14" s="13">
        <f>(P14-K14)/K14</f>
        <v/>
      </c>
      <c r="S14" s="13">
        <f>ROUND(R14,5)</f>
        <v/>
      </c>
    </row>
    <row r="15" ht="15" customHeight="1" s="11">
      <c r="A15" t="n">
        <v>12</v>
      </c>
      <c r="B15" t="n">
        <v>3</v>
      </c>
      <c r="C15" t="n">
        <v>4</v>
      </c>
      <c r="D15">
        <f>E15/60</f>
        <v/>
      </c>
      <c r="E15">
        <f>F15/1000</f>
        <v/>
      </c>
      <c r="F15" t="n">
        <v>5289</v>
      </c>
      <c r="G15" t="n">
        <v>750.874249065</v>
      </c>
      <c r="H15" s="16" t="inlineStr">
        <is>
          <t>Input:
Customer 1 has 4 pallets demand and window 0-24 at (-75.904887286, -33.901246897) and average unload time 0.036907913
Customer 2 has 6 pallets demand and window 0-24 at (35.865499648, 34.318194739) and average unload time 0.099555942
Customer 3 has 1 pallets demand and window 7-8 at (-45.439845304, -57.829814824) and average unload time 0.135135367
Customer 4 has 5 pallets demand and window 0-24 at (-49.038719368, 74.20390258) and average unload time 0.124904078
Customer 5 has 8 pallets demand and window 0-24 at (-96.771962331, 19.003606624) and average unload time 0.020950346
Customer 6 has 7 pallets demand and window 0-24 at (25.523352131, 63.165207519) and average unload time 0.067005513
Customer 7 has 4 pallets demand and window 0-24 at (-80.131132949, -52.768444104) and average unload time 0.160780693
Customer 8 has 5 pallets demand and window 0-24 at (10.69903155, 61.634753428) and average unload time 0.138298246
Customer 9 has 3 pallets demand and window 0-24 at (6.558687414, 63.856178085) and average unload time 0.165840326
Customer 10 has 5 pallets demand and window 0-24 at (-82.108738454, 79.105351146) and average unload time 0.11362577
Customer 11 has 8 pallets demand and window 0-24 at (94.509655321, -58.892451018) and average unload time 0.104296894
Customer 12 has 1 pallets demand and window 0-24 at (-73.823311462, -49.915151327) and average unload time 0.119401005
Vehicle SP1 is a 11 metre with capacity 30, distance cost 1.030656201, and time cost 11.647081329
Vehicle SP2 is a 11 metre with capacity 30, distance cost 1.030656201, and time cost 11.647081329
Vehicle SP3 is a 11 metre with capacity 30, distance cost 1.030656201, and time cost 11.647081329
Output:
Vehicle SP1 travels from Depot to 9 to deliver 3 pallets. Expected unload start time is 17.178202075
Vehicle SP1 travels from 2 to 11 to deliver 8 pallets. Expected unload start time is 21.438225438
Vehicle SP1 travels from 6 to 2 to deliver 6 pallets. Expected unload start time is 19.464336036
Vehicle SP1 travels from 8 to 6 to deliver 7 pallets. Expected unload start time is 18.612236138
Vehicle SP1 travels from 9 to 8 to deliver 5 pallets. Expected unload start time is 17.734455998
Vehicle SP1 travels from 11 to DepotReturn to deliver 0 pallets. Expected unload start time is 23.66456389
Vehicle SP2 travels from Depot to 3 to deliver 1 pallets. Expected unload start time is 7
Vehicle SP2 travels from 1 to 5 to deliver 8 pallets. Expected unload start time is 9.452735891
Vehicle SP2 travels from 3 to 12 to deliver 1 pallets. Expected unload start time is 7.503464162
Vehicle SP2 travels from 4 to DepotReturn to deliver 0 pallets. Expected unload start time is 13.115985085
Vehicle SP2 travels from 5 to 10 to deliver 5 pallets. Expected unload start time is 10.393646273
Vehicle SP2 travels from 7 to 1 to deliver 4 pallets. Expected unload start time is 8.594211497
Vehicle SP2 travels from 10 to 4 to deliver 5 pallets. Expected unload start time is 11.3796661
Vehicle SP2 travels from 12 to 7 to deliver 4 pallets. Expected unload start time is 7.709404439
Objective value: 750.874249065
Solve time: 5289</t>
        </is>
      </c>
      <c r="J15" t="inlineStr">
        <is>
          <t>{0: [[(9, 3), (8, 5), (6, 7), (2, 6), (11, 8)], [(3, 1), (12, 1), (7, 4), (1, 4), (5, 8), (10, 5), (4, 5)]]}</t>
        </is>
      </c>
      <c r="K15" t="n">
        <v>894.7881079632774</v>
      </c>
      <c r="L15" s="12" t="n">
        <v>0.1916617317446712</v>
      </c>
      <c r="M15" s="12">
        <f>(K15-G15)/G15</f>
        <v/>
      </c>
      <c r="N15" t="inlineStr">
        <is>
          <t xml:space="preserve">11 metre (capacity 30):
11 (8) -&gt; 2 (6) -&gt; 6 (7) -&gt; 8 (5) -&gt; 9 (3)
4 (5) -&gt; 10 (5) -&gt; 5 (8) -&gt; 1 (4) -&gt; 7 (4) -&gt; 12 (1) -&gt; 3 (1)
</t>
        </is>
      </c>
      <c r="O15" t="n">
        <v>154.5560035</v>
      </c>
      <c r="P15" t="n">
        <v>894.7881079632774</v>
      </c>
      <c r="Q15" s="12">
        <f>(P15-G15)/G15</f>
        <v/>
      </c>
      <c r="R15" s="13">
        <f>(P15-K15)/K15</f>
        <v/>
      </c>
      <c r="S15" s="13">
        <f>ROUND(R15,5)</f>
        <v/>
      </c>
    </row>
    <row r="16" ht="15" customHeight="1" s="11">
      <c r="A16" t="n">
        <v>12</v>
      </c>
      <c r="B16" t="n">
        <v>3</v>
      </c>
      <c r="C16" t="n">
        <v>5</v>
      </c>
      <c r="D16">
        <f>E16/60</f>
        <v/>
      </c>
      <c r="E16">
        <f>F16/1000</f>
        <v/>
      </c>
      <c r="F16" t="n">
        <v>7905</v>
      </c>
      <c r="G16" t="n">
        <v>909.070915683</v>
      </c>
      <c r="H16" s="16" t="inlineStr">
        <is>
          <t>Input:
Customer 1 has 4 pallets demand and window 0-24 at (92.548667144, -73.357619901) and average unload time 0.017126286
Customer 2 has 5 pallets demand and window 0-24 at (-82.174744291, -40.392993107) and average unload time 0.039157449
Customer 3 has 1 pallets demand and window 0-24 at (98.60219856, 30.795887454) and average unload time 0.109698391
Customer 4 has 3 pallets demand and window 0-24 at (9.340767359, -4.281575518) and average unload time 0.103485874
Customer 5 has 3 pallets demand and window 0-24 at (0.52016853, 11.912121382) and average unload time 0.067915279
Customer 6 has 1 pallets demand and window 0-24 at (26.675194947, 54.778317546) and average unload time 0.12947012
Customer 7 has 2 pallets demand and window 0-24 at (77.325532086, -39.027597763) and average unload time 0.162717697
Customer 8 has 3 pallets demand and window 0-24 at (-5.322273946, 72.791050058) and average unload time 0.047500614
Customer 9 has 1 pallets demand and window 0-24 at (-11.02803494, -72.996487792) and average unload time 0.116089802
Customer 10 has 5 pallets demand and window 0-24 at (90.140395094, 53.663028102) and average unload time 0.110889208
Customer 11 has 2 pallets demand and window 0-24 at (-39.84926661, 97.629414115) and average unload time 0.108312424
Customer 12 has 4 pallets demand and window 0-24 at (-57.721835769, 99.587993509) and average unload time 0.155609479
Vehicle SP1 is a 8 metre with capacity 22, distance cost 1.094894511, and time cost 7.647030743
Vehicle SP2 is a 11 metre with capacity 30, distance cost 1.244930608, and time cost 11.178722916
Vehicle SP3 is a Rigid with capacity 16, distance cost 1.257635831, and time cost 13.305321033
Output:
Vehicle SP1 travels from Depot to 4 to deliver 3 pallets. Expected unload start time is 23.459040621
Vehicle SP1 travels from 4 to 5 to deliver 3 pallets. Expected unload start time is 24
Vehicle SP1 travels from 5 to DepotReturn to deliver 0 pallets. Expected unload start time is 24.352789251
Vehicle SP2 travels from Depot to 2 to deliver 5 pallets. Expected unload start time is 1.789878485
Vehicle SP2 travels from 1 to 7 to deliver 2 pallets. Expected unload start time is 4.912668014
Vehicle SP2 travels from 2 to 9 to deliver 1 pallets. Expected unload start time is 2.96393286
Vehicle SP2 travels from 3 to 10 to deliver 5 pallets. Expected unload start time is 6.564999262
Vehicle SP2 travels from 6 to 8 to deliver 3 pallets. Expected unload start time is 8.501342382
Vehicle SP2 travels from 7 to 3 to deliver 1 pallets. Expected unload start time is 6.150519126
Vehicle SP2 travels from 8 to 11 to deliver 2 pallets. Expected unload start time is 9.17550694
Vehicle SP2 travels from 9 to 1 to deliver 4 pallets. Expected unload start time is 4.374739308
Vehicle SP2 travels from 10 to 6 to deliver 1 pallets. Expected unload start time is 7.912882789
Vehicle SP2 travels from 11 to 12 to deliver 4 pallets. Expected unload start time is 9.616876351
Vehicle SP2 travels from 12 to DepotReturn to deliver 0 pallets. Expected unload start time is 11.678149448
Objective value: 909.070915683
Solve time: 7905</t>
        </is>
      </c>
      <c r="J16" t="inlineStr">
        <is>
          <t>{0: [[(4, 3), (5, 3)]], 1: [[(2, 5), (9, 1), (1, 4), (7, 2), (3, 1), (10, 5), (6, 1), (8, 3), (11, 2), (12, 4)]], 2: []}</t>
        </is>
      </c>
      <c r="K16" t="n">
        <v>1027.361501897991</v>
      </c>
      <c r="L16" s="12" t="n">
        <v>0.1301255368659235</v>
      </c>
      <c r="M16" s="12">
        <f>(K16-G16)/G16</f>
        <v/>
      </c>
      <c r="N16" t="inlineStr">
        <is>
          <t xml:space="preserve">8 metre (capacity 22):
4 (3) -&gt; 6 (1) -&gt; 10 (5) -&gt; 3 (1) -&gt; 7 (2) -&gt; 1 (4) -&gt; 9 (1) -&gt; 2 (5)
11 metre (capacity 30):
5 (3) -&gt; 8 (3) -&gt; 11 (2) -&gt; 12 (4)
Rigid (capacity 16):
</t>
        </is>
      </c>
      <c r="O16" t="n">
        <v>452.9247354000004</v>
      </c>
      <c r="P16" t="n">
        <v>1018.647370722324</v>
      </c>
      <c r="Q16" s="12">
        <f>(P16-G16)/G16</f>
        <v/>
      </c>
      <c r="R16" s="13">
        <f>(P16-K16)/K16</f>
        <v/>
      </c>
      <c r="S16" s="13">
        <f>ROUND(R16,5)</f>
        <v/>
      </c>
    </row>
    <row r="17" ht="15" customHeight="1" s="11">
      <c r="A17" t="n">
        <v>12</v>
      </c>
      <c r="B17" t="n">
        <v>3</v>
      </c>
      <c r="C17" t="n">
        <v>6</v>
      </c>
      <c r="D17">
        <f>E17/60</f>
        <v/>
      </c>
      <c r="E17">
        <f>F17/1000</f>
        <v/>
      </c>
      <c r="F17" t="n">
        <v>2023</v>
      </c>
      <c r="G17" t="n">
        <v>805.729627885</v>
      </c>
      <c r="H17" s="16" t="inlineStr">
        <is>
          <t>Input:
Customer 1 has 3 pallets demand and window 0-24 at (37.652672576, 35.912239711) and average unload time 0.042599216
Customer 2 has 6 pallets demand and window 16-17 at (-11.389300044, -74.418600401) and average unload time 0.139676652
Customer 3 has 3 pallets demand and window 0-24 at (32.078964613, -74.767833741) and average unload time 0.081881391
Customer 4 has 6 pallets demand and window 0-24 at (-46.19662806, -10.333480366) and average unload time 0.070599869
Customer 5 has 7 pallets demand and window 0-24 at (41.663142713, -52.316607614) and average unload time 0.123150209
Customer 6 has 2 pallets demand and window 0-24 at (-96.41491141, -66.273754058) and average unload time 0.102654692
Customer 7 has 3 pallets demand and window 0-24 at (41.765437884, 62.420951806) and average unload time 0.126725978
Customer 8 has 6 pallets demand and window 0-24 at (44.217159643, -35.20491399) and average unload time 0.077101587
Customer 9 has 3 pallets demand and window 0-24 at (95.16719932, 89.00238381) and average unload time 0.150508328
Customer 10 has 5 pallets demand and window 0-24 at (45.989232769, -23.708430578) and average unload time 0.166087738
Customer 11 has 3 pallets demand and window 0-24 at (85.759380661, 12.580634432) and average unload time 0.026851312
Customer 12 has 5 pallets demand and window 19-20 at (13.233280445, 46.159029325) and average unload time 0.083919279
Vehicle SP1 is a 8 metre with capacity 22, distance cost 1.244320154, and time cost 10.772827988
Vehicle SP2 is a 8 metre with capacity 22, distance cost 1.244320154, and time cost 10.772827988
Vehicle SP3 is a 11 metre with capacity 30, distance cost 0.832252107, and time cost 14.949155781
Output:
Vehicle SP1 travels from Depot to 10 to deliver 5 pallets. Expected unload start time is 12.507803074
Vehicle SP1 travels from 2 to DepotReturn to deliver 0 pallets. Expected unload start time is 17.19946863
Vehicle SP1 travels from 3 to 2 to deliver 1 pallets. Expected unload start time is 16.118728398
Vehicle SP1 travels from 5 to 3 to deliver 3 pallets. Expected unload start time is 15.329713381
Vehicle SP1 travels from 8 to 5 to deliver 7 pallets. Expected unload start time is 14.162520041
Vehicle SP1 travels from 10 to 8 to deliver 6 pallets. Expected unload start time is 13.483644962
Vehicle SP3 travels from Depot to 4 to deliver 6 pallets. Expected unload start time is 14.363726049
Vehicle SP3 travels from 1 to DepotReturn to deliver 0 pallets. Expected unload start time is 24.13373653
Vehicle SP3 travels from 2 to 12 to deliver 5 pallets. Expected unload start time is 19.23670805
Vehicle SP3 travels from 4 to 6 to deliver 2 pallets. Expected unload start time is 15.727005247
Vehicle SP3 travels from 6 to 2 to deliver 5 pallets. Expected unload start time is 17
Vehicle SP3 travels from 7 to 9 to deliver 3 pallets. Expected unload start time is 21.192641183
Vehicle SP3 travels from 9 to 11 to deliver 3 pallets. Expected unload start time is 22.606649189
Vehicle SP3 travels from 11 to 1 to deliver 3 pallets. Expected unload start time is 23.355528829
Vehicle SP3 travels from 12 to 7 to deliver 3 pallets. Expected unload start time is 20.066817486
Objective value: 805.729627885
Solve time: 2023</t>
        </is>
      </c>
      <c r="J17" t="inlineStr">
        <is>
          <t>{0: [[(10, 5), (8, 6), (5, 7), (3, 3), (2, 1)]], 1: [[(4, 6), (6, 2), (2, 5), (12, 5), (7, 3), (9, 3), (11, 3), (1, 3)]]}</t>
        </is>
      </c>
      <c r="K17" t="n">
        <v>999.2122708225403</v>
      </c>
      <c r="L17" s="12" t="n">
        <v>0.2401357380254352</v>
      </c>
      <c r="M17" s="12">
        <f>(K17-G17)/G17</f>
        <v/>
      </c>
      <c r="N17" t="inlineStr">
        <is>
          <t xml:space="preserve">8 metre (capacity 22):
10 (5) -&gt; 11 (3) -&gt; 9 (3) -&gt; 7 (3) -&gt; 1 (3) -&gt; 12 (5)
11 metre (capacity 30):
8 (6) -&gt; 5 (7) -&gt; 3 (3) -&gt; 2 (6) -&gt; 6 (2) -&gt; 4 (6)
</t>
        </is>
      </c>
      <c r="O17" t="n">
        <v>314.9303991000006</v>
      </c>
      <c r="P17" t="n">
        <v>900.145864498372</v>
      </c>
      <c r="Q17" s="12">
        <f>(P17-G17)/G17</f>
        <v/>
      </c>
      <c r="R17" s="13">
        <f>(P17-K17)/K17</f>
        <v/>
      </c>
      <c r="S17" s="13">
        <f>ROUND(R17,5)</f>
        <v/>
      </c>
    </row>
    <row r="18" ht="15" customHeight="1" s="11">
      <c r="A18" t="n">
        <v>12</v>
      </c>
      <c r="B18" t="n">
        <v>3</v>
      </c>
      <c r="C18" t="n">
        <v>7</v>
      </c>
      <c r="D18">
        <f>E18/60</f>
        <v/>
      </c>
      <c r="E18">
        <f>F18/1000</f>
        <v/>
      </c>
      <c r="F18" t="n">
        <v>3644</v>
      </c>
      <c r="G18" t="n">
        <v>683.4597906069999</v>
      </c>
      <c r="H18" s="16" t="inlineStr">
        <is>
          <t>Input:
Customer 1 has 1 pallets demand and window 14-15 at (-60.507168905, -25.526932952) and average unload time 0.037034357
Customer 2 has 1 pallets demand and window 0-24 at (-38.189779923, -94.309764347) and average unload time 0.115327914
Customer 3 has 4 pallets demand and window 0-24 at (-74.910619843, -73.3252013) and average unload time 0.132937853
Customer 4 has 4 pallets demand and window 0-24 at (38.821132083, 53.458202703) and average unload time 0.090394102
Customer 5 has 3 pallets demand and window 0-24 at (83.423829878, 67.098255883) and average unload time 0.140649525
Customer 6 has 5 pallets demand and window 0-24 at (64.613585345, -94.943504967) and average unload time 0.094746423
Customer 7 has 6 pallets demand and window 0-24 at (77.664393945, -95.71897065) and average unload time 0.026822226
Customer 8 has 2 pallets demand and window 0-24 at (81.400233235, 9.810572514) and average unload time 0.065393663
Customer 9 has 3 pallets demand and window 0-24 at (-4.455340437, -79.27703137) and average unload time 0.128110057
Customer 10 has 5 pallets demand and window 0-24 at (37.530836044, 2.454189788) and average unload time 0.12640122
Customer 11 has 5 pallets demand and window 0-24 at (28.95071548, -92.484593427) and average unload time 0.124947212
Customer 12 has 2 pallets demand and window 0-24 at (-78.15775898, -81.622366279) and average unload time 0.146475928
Vehicle SP1 is a 11 metre with capacity 30, distance cost 1.028382282, and time cost 7.461307044
Vehicle SP2 is a Rigid with capacity 16, distance cost 0.958236836, and time cost 12.651470464
Vehicle SP3 is a 8 metre with capacity 22, distance cost 1.148904583, and time cost 8.596049958
Output:
Vehicle SP1 travels from Depot to 1 to deliver 1 pallets. Expected unload start time is 14
Vehicle SP1 travels from 1 to 3 to deliver 4 pallets. Expected unload start time is 14.661050314
Vehicle SP1 travels from 2 to 9 to deliver 3 pallets. Expected unload start time is 16.698276898
Vehicle SP1 travels from 3 to 12 to deliver 2 pallets. Expected unload start time is 15.304175854
Vehicle SP1 travels from 6 to 7 to deliver 6 pallets. Expected unload start time is 19.240369787
Vehicle SP1 travels from 7 to DepotReturn to deliver 0 pallets. Expected unload start time is 20.942096337
Vehicle SP1 travels from 9 to 11 to deliver 5 pallets. Expected unload start time is 17.531634538
Vehicle SP1 travels from 11 to 6 to deliver 5 pallets. Expected unload start time is 18.603214832
Vehicle SP1 travels from 12 to 2 to deliver 1 pallets. Expected unload start time is 16.121295118
Vehicle SP2 travels from Depot to 10 to deliver 5 pallets. Expected unload start time is 2.639166148
Vehicle SP2 travels from 4 to DepotReturn to deliver 0 pallets. Expected unload start time is 6.866911377
Vehicle SP2 travels from 5 to 4 to deliver 4 pallets. Expected unload start time is 5.679496406
Vehicle SP2 travels from 8 to 5 to deliver 3 pallets. Expected unload start time is 4.67452611
Vehicle SP2 travels from 10 to 8 to deliver 2 pallets. Expected unload start time is 3.82719613
Objective value: 683.459790607
Solve time: 3644</t>
        </is>
      </c>
      <c r="J18" t="inlineStr">
        <is>
          <t>{0: [[(1, 1), (3, 4), (12, 2), (2, 1), (9, 3), (11, 5), (6, 5), (7, 6)]], 1: [[(10, 5), (8, 2), (5, 3), (4, 4)]], 2: []}</t>
        </is>
      </c>
      <c r="K18" t="n">
        <v>782.003935883964</v>
      </c>
      <c r="L18" s="12" t="n">
        <v>0.1441842616512146</v>
      </c>
      <c r="M18" s="12">
        <f>(K18-G18)/G18</f>
        <v/>
      </c>
      <c r="N18" t="inlineStr">
        <is>
          <t xml:space="preserve">11 metre (capacity 30):
7 (6) -&gt; 6 (5) -&gt; 11 (5) -&gt; 9 (3) -&gt; 2 (1) -&gt; 12 (2) -&gt; 3 (4) -&gt; 1 (1)
Rigid (capacity 16):
4 (4) -&gt; 5 (3) -&gt; 8 (2) -&gt; 10 (5)
8 metre (capacity 22):
</t>
        </is>
      </c>
      <c r="O18" t="n">
        <v>315.9241723000005</v>
      </c>
      <c r="P18" t="n">
        <v>782.003935883964</v>
      </c>
      <c r="Q18" s="12">
        <f>(P18-G18)/G18</f>
        <v/>
      </c>
      <c r="R18" s="13">
        <f>(P18-K18)/K18</f>
        <v/>
      </c>
      <c r="S18" s="13">
        <f>ROUND(R18,5)</f>
        <v/>
      </c>
    </row>
    <row r="19" ht="15" customHeight="1" s="11">
      <c r="A19" t="n">
        <v>12</v>
      </c>
      <c r="B19" t="n">
        <v>3</v>
      </c>
      <c r="C19" t="n">
        <v>8</v>
      </c>
      <c r="D19">
        <f>E19/60</f>
        <v/>
      </c>
      <c r="E19">
        <f>F19/1000</f>
        <v/>
      </c>
      <c r="F19" t="n">
        <v>11599</v>
      </c>
      <c r="G19" t="n">
        <v>1082.162880112</v>
      </c>
      <c r="H19" s="16" t="inlineStr">
        <is>
          <t>Input:
Customer 1 has 7 pallets demand and window 0-24 at (-96.976225809, 35.392978003) and average unload time 0.108952464
Customer 2 has 5 pallets demand and window 0-24 at (92.805812899, -11.557704117) and average unload time 0.154347468
Customer 3 has 4 pallets demand and window 0-24 at (96.253615335, -51.11900683) and average unload time 0.036324849
Customer 4 has 2 pallets demand and window 0-24 at (77.372293068, 60.185631192) and average unload time 0.123839806
Customer 5 has 5 pallets demand and window 0-24 at (52.239480919, 33.729206953) and average unload time 0.096280247
Customer 6 has 7 pallets demand and window 0-24 at (-79.341873904, 95.001549567) and average unload time 0.096969592
Customer 7 has 5 pallets demand and window 0-24 at (73.631219313, 68.646819041) and average unload time 0.136760287
Customer 8 has 5 pallets demand and window 0-24 at (5.351441457, 99.852709283) and average unload time 0.136049259
Customer 9 has 7 pallets demand and window 0-24 at (99.990405193, 43.89394004) and average unload time 0.119619213
Customer 10 has 7 pallets demand and window 0-24 at (-75.338522218, -82.792238402) and average unload time 0.043494272
Customer 11 has 5 pallets demand and window 0-24 at (-95.51753004, -50.791695921) and average unload time 0.095183702
Customer 12 has 7 pallets demand and window 0-24 at (22.571139784, -41.754104901) and average unload time 0.022537691
Vehicle SP1 is a 8 metre with capacity 22, distance cost 1.092602798, and time cost 8.519132061
Vehicle SP2 is a 11 metre with capacity 30, distance cost 0.993721682, and time cost 9.497152383
Vehicle SP3 is a 8 metre with capacity 22, distance cost 1.092602798, and time cost 8.519132061
Output:
Vehicle SP1 travels from Depot to 1 to deliver 7 pallets. Expected unload start time is 4.386266934
Vehicle SP1 travels from 1 to 6 to deliver 7 pallets. Expected unload start time is 5.925962995
Vehicle SP1 travels from 6 to 8 to deliver 5 pallets. Expected unload start time is 7.665151845
Vehicle SP1 travels from 8 to DepotReturn to deliver 0 pallets. Expected unload start time is 9.59534823
Vehicle SP2 travels from Depot to 3 to deliver 4 pallets. Expected unload start time is 7.019418397
Vehicle SP2 travels from 2 to 9 to deliver 7 pallets. Expected unload start time is 9.131785147
Vehicle SP2 travels from 3 to 2 to deliver 5 pallets. Expected unload start time is 7.661108519
Vehicle SP2 travels from 4 to 7 to deliver 5 pallets. Expected unload start time is 10.680874621
Vehicle SP2 travels from 5 to DepotReturn to deliver 0 pallets. Expected unload start time is 13.135220862
Vehicle SP2 travels from 7 to 5 to deliver 5 pallets. Expected unload start time is 11.87654245
Vehicle SP2 travels from 9 to 4 to deliver 2 pallets. Expected unload start time is 10.317553231
Vehicle SP3 travels from Depot to 11 to deliver 5 pallets. Expected unload start time is 21.419698522
Vehicle SP3 travels from 10 to 12 to deliver 7 pallets. Expected unload start time is 24
Vehicle SP3 travels from 11 to 10 to deliver 7 pallets. Expected unload start time is 22.368511558
Vehicle SP3 travels from 12 to DepotReturn to deliver 0 pallets. Expected unload start time is 24.75106783
Objective value: 1082.162880112
Solve time: 11599</t>
        </is>
      </c>
      <c r="J19" t="inlineStr">
        <is>
          <t>{0: [[(1, 7), (6, 7), (8, 5)], [(11, 5), (10, 7), (12, 7)]], 1: [[(3, 4), (2, 5), (9, 7), (4, 2), (7, 5), (5, 5)]]}</t>
        </is>
      </c>
      <c r="K19" t="n">
        <v>1219.039143534927</v>
      </c>
      <c r="L19" s="12" t="n">
        <v>0.1264839756920518</v>
      </c>
      <c r="M19" s="12">
        <f>(K19-G19)/G19</f>
        <v/>
      </c>
      <c r="N19" t="inlineStr">
        <is>
          <t xml:space="preserve">8 metre (capacity 22):
12 (7) -&gt; 10 (7) -&gt; 11 (5)
1 (7) -&gt; 6 (7) -&gt; 8 (5)
11 metre (capacity 30):
5 (5) -&gt; 7 (5) -&gt; 4 (2) -&gt; 9 (7) -&gt; 2 (5) -&gt; 3 (4)
</t>
        </is>
      </c>
      <c r="O19" t="n">
        <v>472.7646245</v>
      </c>
      <c r="P19" t="n">
        <v>1219.039143534927</v>
      </c>
      <c r="Q19" s="12">
        <f>(P19-G19)/G19</f>
        <v/>
      </c>
      <c r="R19" s="13">
        <f>(P19-K19)/K19</f>
        <v/>
      </c>
      <c r="S19" s="13">
        <f>ROUND(R19,5)</f>
        <v/>
      </c>
    </row>
    <row r="20" ht="15" customHeight="1" s="11">
      <c r="A20" t="n">
        <v>12</v>
      </c>
      <c r="B20" t="n">
        <v>3</v>
      </c>
      <c r="C20" t="n">
        <v>9</v>
      </c>
      <c r="D20">
        <f>E20/60</f>
        <v/>
      </c>
      <c r="E20">
        <f>F20/1000</f>
        <v/>
      </c>
      <c r="F20" t="n">
        <v>66931</v>
      </c>
      <c r="G20" t="n">
        <v>952.746718211</v>
      </c>
      <c r="H20" s="16" t="inlineStr">
        <is>
          <t>Input:
Customer 1 has 3 pallets demand and window 0-24 at (-35.450068632, -1.394236418) and average unload time 0.166319408
Customer 2 has 5 pallets demand and window 0-24 at (63.063748607, 33.189197656) and average unload time 0.063055616
Customer 3 has 2 pallets demand and window 0-24 at (78.640654292, 54.045009655) and average unload time 0.046304619
Customer 4 has 2 pallets demand and window 0-24 at (-88.867457882, 76.118252768) and average unload time 0.093108163
Customer 5 has 1 pallets demand and window 0-24 at (-91.065776286, 65.034047009) and average unload time 0.105846947
Customer 6 has 6 pallets demand and window 0-24 at (-86.40099174, -45.509770042) and average unload time 0.166419515
Customer 7 has 6 pallets demand and window 0-24 at (92.849202238, 99.763476167) and average unload time 0.144205261
Customer 8 has 7 pallets demand and window 0-24 at (-87.444818156, 98.128096577) and average unload time 0.10897667
Customer 9 has 4 pallets demand and window 0-24 at (-95.413651187, 97.989425334) and average unload time 0.142781547
Customer 10 has 5 pallets demand and window 0-24 at (30.746221605, -51.482436848) and average unload time 0.108400445
Customer 11 has 2 pallets demand and window 0-24 at (-10.412616904, 24.957177283) and average unload time 0.131956793
Customer 12 has 3 pallets demand and window 0-24 at (-66.043473607, -5.084246687) and average unload time 0.115980936
Vehicle SP1 is a 8 metre with capacity 22, distance cost 1.31773308, and time cost 12.345665484
Vehicle SP2 is a 11 metre with capacity 30, distance cost 1.227142931, and time cost 10.988527235
Vehicle SP3 is a 11 metre with capacity 30, distance cost 1.227142931, and time cost 10.988527235
Output:
Vehicle SP2 travels from Depot to 10 to deliver 5 pallets. Expected unload start time is 3.523300691
Vehicle SP2 travels from 2 to 3 to deliver 2 pallets. Expected unload start time is 5.838835442
Vehicle SP2 travels from 3 to 7 to deliver 6 pallets. Expected unload start time is 6.529888105
Vehicle SP2 travels from 7 to DepotReturn to deliver 0 pallets. Expected unload start time is 9.09868787
Vehicle SP2 travels from 10 to 2 to deliver 5 pallets. Expected unload start time is 5.1981718
Vehicle SP3 travels from Depot to 1 to deliver 3 pallets. Expected unload start time is 4.758177123
Vehicle SP3 travels from 1 to 12 to deliver 3 pallets. Expected unload start time is 5.642324548
Vehicle SP3 travels from 4 to 9 to deliver 4 pallets. Expected unload start time is 9.656274592
Vehicle SP3 travels from 5 to 4 to deliver 2 pallets. Expected unload start time is 9.184685474
Vehicle SP3 travels from 6 to 5 to deliver 1 pallets. Expected unload start time is 8.937587298
Vehicle SP3 travels from 8 to 11 to deliver 2 pallets. Expected unload start time is 12.417922137
Vehicle SP3 travels from 9 to 8 to deliver 7 pallets. Expected unload start time is 10.327026273
Vehicle SP3 travels from 11 to DepotReturn to deliver 0 pallets. Expected unload start time is 13.019863848
Vehicle SP3 travels from 12 to 6 to deliver 6 pallets. Expected unload start time is 6.556042746
Objective value: 952.746718211
Solve time: 66931</t>
        </is>
      </c>
      <c r="J20" t="inlineStr">
        <is>
          <t>{0: [], 1: [[(10, 5), (2, 5), (3, 2), (7, 6)], [(1, 3), (12, 3), (6, 6), (5, 1), (4, 2), (9, 4), (8, 7), (11, 2)]]}</t>
        </is>
      </c>
      <c r="K20" t="n">
        <v>1095.786848590677</v>
      </c>
      <c r="L20" s="12" t="n">
        <v>0.1501344771339307</v>
      </c>
      <c r="M20" s="12">
        <f>(K20-G20)/G20</f>
        <v/>
      </c>
      <c r="N20" t="inlineStr">
        <is>
          <t xml:space="preserve">8 metre (capacity 22):
11 metre (capacity 30):
7 (6) -&gt; 3 (2) -&gt; 2 (5) -&gt; 10 (5)
11 (2) -&gt; 8 (7) -&gt; 9 (4) -&gt; 4 (2) -&gt; 5 (1) -&gt; 6 (6) -&gt; 12 (3) -&gt; 1 (3)
</t>
        </is>
      </c>
      <c r="O20" t="n">
        <v>437.1781145</v>
      </c>
      <c r="P20" t="n">
        <v>1095.786848590677</v>
      </c>
      <c r="Q20" s="12">
        <f>(P20-G20)/G20</f>
        <v/>
      </c>
      <c r="R20" s="13">
        <f>(P20-K20)/K20</f>
        <v/>
      </c>
      <c r="S20" s="13">
        <f>ROUND(R20,5)</f>
        <v/>
      </c>
    </row>
    <row r="21" ht="15" customHeight="1" s="11">
      <c r="A21" t="n">
        <v>12</v>
      </c>
      <c r="B21" t="n">
        <v>3</v>
      </c>
      <c r="C21" t="n">
        <v>10</v>
      </c>
      <c r="D21">
        <f>E21/60</f>
        <v/>
      </c>
      <c r="E21">
        <f>F21/1000</f>
        <v/>
      </c>
      <c r="F21" t="n">
        <v>73131</v>
      </c>
      <c r="G21" t="n">
        <v>613.523606388</v>
      </c>
      <c r="H21" s="16" t="inlineStr">
        <is>
          <t>Input:
Customer 1 has 2 pallets demand and window 0-24 at (79.59362749, -9.324223003) and average unload time 0.076254598
Customer 2 has 1 pallets demand and window 0-24 at (92.324151818, -86.903680554) and average unload time 0.081674461
Customer 3 has 1 pallets demand and window 0-24 at (53.5236679, -2.266330052) and average unload time 0.104432168
Customer 4 has 3 pallets demand and window 0-24 at (-48.805693392, -8.779802206) and average unload time 0.081796425
Customer 5 has 4 pallets demand and window 0-24 at (35.567126513, -23.705580723) and average unload time 0.135756577
Customer 6 has 3 pallets demand and window 0-24 at (36.256302889, -21.513656802) and average unload time 0.090304186
Customer 7 has 2 pallets demand and window 0-24 at (-55.292414559, -5.145133007) and average unload time 0.099769907
Customer 8 has 1 pallets demand and window 0-24 at (78.474206752, -61.846122961) and average unload time 0.149933188
Customer 9 has 2 pallets demand and window 0-24 at (67.298778573, 8.941141021) and average unload time 0.017075823
Customer 10 has 2 pallets demand and window 0-24 at (-80.131119823, 68.141483116) and average unload time 0.040877407
Customer 11 has 5 pallets demand and window 0-24 at (10.001708227, -27.295405709) and average unload time 0.126462495
Customer 12 has 1 pallets demand and window 0-24 at (71.394882017, -24.241328094) and average unload time 0.035034042
Vehicle SP1 is a Rigid with capacity 16, distance cost 0.899059215, and time cost 13.546742001
Vehicle SP2 is a 8 metre with capacity 22, distance cost 1.263335639, and time cost 11.224903479
Vehicle SP3 is a 8 metre with capacity 22, distance cost 1.263335639, and time cost 11.224903479
Output:
Vehicle SP1 travels from Depot to 3 to deliver 1 pallets. Expected unload start time is 2.012074481
Vehicle SP1 travels from 1 to 12 to deliver 1 pallets. Expected unload start time is 3.013142724
Vehicle SP1 travels from 2 to 4 to deliver 3 pallets. Expected unload start time is 6.132359104
Vehicle SP1 travels from 3 to 9 to deliver 2 pallets. Expected unload start time is 2.338486758
Vehicle SP1 travels from 4 to 7 to deliver 2 pallets. Expected unload start time is 6.470693568
Vehicle SP1 travels from 7 to 10 to deliver 2 pallets. Expected unload start time is 7.637501554
Vehicle SP1 travels from 8 to 2 to deliver 1 pallets. Expected unload start time is 4.034307415
Vehicle SP1 travels from 9 to 1 to deliver 2 pallets. Expected unload start time is 2.647861845
Vehicle SP1 travels from 10 to DepotReturn to deliver 0 pallets. Expected unload start time is 9.034091082
Vehicle SP1 travels from 12 to 8 to deliver 1 pallets. Expected unload start time is 3.526493711
Vehicle SP3 travels from Depot to 6 to deliver 3 pallets. Expected unload start time is 1.600927199
Vehicle SP3 travels from 5 to 11 to deliver 5 pallets. Expected unload start time is 2.76629031
Vehicle SP3 travels from 6 to 5 to deliver 4 pallets. Expected unload start time is 1.900561196
Vehicle SP3 travels from 11 to DepotReturn to deliver 0 pallets. Expected unload start time is 3.761979602
Objective value: 613.523606388
Solve time: 73131</t>
        </is>
      </c>
      <c r="J21" t="inlineStr">
        <is>
          <t>{0: [[(3, 1), (9, 2), (1, 2), (12, 1), (8, 1), (2, 1), (4, 3), (7, 2), (10, 2)]], 1: [[(6, 3), (5, 4), (11, 5)]]}</t>
        </is>
      </c>
      <c r="K21" t="n">
        <v>735.0974435515864</v>
      </c>
      <c r="L21" s="12" t="n">
        <v>0.1114684650271737</v>
      </c>
      <c r="M21" s="12">
        <f>(K21-G21)/G21</f>
        <v/>
      </c>
      <c r="N21" t="inlineStr">
        <is>
          <t xml:space="preserve">Rigid (capacity 16):
3 (1) -&gt; 9 (2) -&gt; 1 (2) -&gt; 12 (1) -&gt; 8 (1) -&gt; 2 (1) -&gt; 4 (3) -&gt; 7 (2) -&gt; 10 (2)
8 metre (capacity 22):
11 (5) -&gt; 5 (4) -&gt; 6 (3)
</t>
        </is>
      </c>
      <c r="O21" t="n">
        <v>368.2372643</v>
      </c>
      <c r="P21" t="n">
        <v>735.0974435515864</v>
      </c>
      <c r="Q21" s="12">
        <f>(P21-G21)/G21</f>
        <v/>
      </c>
      <c r="R21" s="13">
        <f>(P21-K21)/K21</f>
        <v/>
      </c>
      <c r="S21" s="13">
        <f>ROUND(R21,5)</f>
        <v/>
      </c>
    </row>
    <row r="22" ht="15" customHeight="1" s="11">
      <c r="A22" t="n">
        <v>15</v>
      </c>
      <c r="B22" t="n">
        <v>3</v>
      </c>
      <c r="C22" t="n">
        <v>1</v>
      </c>
      <c r="D22">
        <f>E22/60</f>
        <v/>
      </c>
      <c r="E22">
        <f>F22/1000</f>
        <v/>
      </c>
      <c r="F22" t="n">
        <v>202664</v>
      </c>
      <c r="G22" t="n">
        <v>1171.623384083</v>
      </c>
      <c r="H22" s="16" t="inlineStr">
        <is>
          <t>Input:
Customer 1 has 2 pallets demand and window 0-24 at (-31.683255529, 96.085754788) and average unload time 0.038965698
Customer 2 has 4 pallets demand and window 0-24 at (64.279456367, 46.88017778) and average unload time 0.081342506
Customer 3 has 2 pallets demand and window 0-24 at (-91.128320738, -17.533003358) and average unload time 0.115968129
Customer 4 has 5 pallets demand and window 0-24 at (-36.109455536, 93.638987408) and average unload time 0.044655148
Customer 5 has 3 pallets demand and window 0-24 at (-14.477129988, 3.399646835) and average unload time 0.115925233
Customer 6 has 5 pallets demand and window 0-24 at (-93.957126361, -25.172742841) and average unload time 0.099826013
Customer 7 has 3 pallets demand and window 0-24 at (-6.392994139, 51.791730358) and average unload time 0.098371549
Customer 8 has 1 pallets demand and window 0-24 at (-94.332407464, 70.576722002) and average unload time 0.028404234
Customer 9 has 2 pallets demand and window 0-24 at (-75.555358987, 78.093985667) and average unload time 0.13987391
Customer 10 has 4 pallets demand and window 0-24 at (-39.417818254, -1.639148219) and average unload time 0.113753345
Customer 11 has 4 pallets demand and window 0-24 at (82.493503402, -27.755276913) and average unload time 0.164794388
Customer 12 has 1 pallets demand and window 0-24 at (39.206673504, -17.980882653) and average unload time 0.104745086
Customer 13 has 5 pallets demand and window 0-24 at (73.100078493, 49.548230681) and average unload time 0.143043468
Customer 14 has 5 pallets demand and window 0-24 at (-85.124701548, -71.791520976) and average unload time 0.069931605
Customer 15 has 3 pallets demand and window 0-24 at (-59.915523541, 79.434640863) and average unload time 0.140480274
Vehicle SP1 is a 8 metre with capacity 22, distance cost 1.430915026, and time cost 8.556804908
Vehicle SP2 is a 8 metre with capacity 22, distance cost 1.430915026, and time cost 8.556804908
Vehicle SP3 is a 8 metre with capacity 22, distance cost 1.430915026, and time cost 8.556804908
Output:
Vehicle SP1 travels from Depot to 2 to deliver 4 pallets. Expected unload start time is 2.233111624
Vehicle SP1 travels from 2 to 13 to deliver 5 pallets. Expected unload start time is 2.673672983
Vehicle SP1 travels from 11 to 12 to deliver 1 pallets. Expected unload start time is 5.576177825
Vehicle SP1 travels from 12 to DepotReturn to deliver 0 pallets. Expected unload start time is 6.220088266
Vehicle SP1 travels from 13 to 11 to deliver 4 pallets. Expected unload start time is 4.362291956
Vehicle SP2 travels from Depot to 14 to deliver 5 pallets. Expected unload start time is 3.072948013
Vehicle SP2 travels from 3 to 10 to deliver 4 pallets. Expected unload start time is 5.52483129
Vehicle SP2 travels from 5 to DepotReturn to deliver 0 pallets. Expected unload start time is 6.831564564
Vehicle SP2 travels from 6 to 3 to deliver 2 pallets. Expected unload start time is 4.616670368
Vehicle SP2 travels from 10 to 5 to deliver 3 pallets. Expected unload start time is 6.297902102
Vehicle SP2 travels from 14 to 6 to deliver 5 pallets. Expected unload start time is 4.015707289
Vehicle SP3 travels from Depot to 8 to deliver 1 pallets. Expected unload start time is 2.888224062
Vehicle SP3 travels from 1 to 7 to deliver 3 pallets. Expected unload start time is 5.415370461
Vehicle SP3 travels from 4 to 1 to deliver 2 pallets. Expected unload start time is 4.699870696
Vehicle SP3 travels from 7 to DepotReturn to deliver 0 pallets. Expected unload start time is 6.362795152
Vehicle SP3 travels from 8 to 9 to deliver 2 pallets. Expected unload start time is 3.169451976
Vehicle SP3 travels from 9 to 15 to deliver 3 pallets. Expected unload start time is 3.645414684
Vehicle SP3 travels from 15 to 4 to deliver 5 pallets. Expected unload start time is 4.413376687
Objective value: 1171.623384083
Solve time: 202664</t>
        </is>
      </c>
      <c r="J22" t="inlineStr">
        <is>
          <t>{0: [[(2, 4), (13, 5), (11, 4), (12, 1)], [(14, 5), (6, 5), (3, 2), (10, 4), (5, 3)], [(8, 1), (9, 2), (15, 3), (4, 5), (1, 2), (7, 3)]]}</t>
        </is>
      </c>
      <c r="K22" t="n">
        <v>1281.2391705977</v>
      </c>
      <c r="L22" s="12" t="n">
        <v>0.09355889273283279</v>
      </c>
      <c r="M22" s="12">
        <f>(K22-G22)/G22</f>
        <v/>
      </c>
      <c r="N22" t="inlineStr">
        <is>
          <t xml:space="preserve">8 metre (capacity 22):
5 (3) -&gt; 10 (4) -&gt; 3 (2) -&gt; 6 (5) -&gt; 14 (5)
2 (4) -&gt; 13 (5) -&gt; 11 (4) -&gt; 12 (1)
8 (1) -&gt; 9 (2) -&gt; 15 (3) -&gt; 4 (5) -&gt; 1 (2) -&gt; 7 (3)
</t>
        </is>
      </c>
      <c r="O22" t="n">
        <v>238.2298800999999</v>
      </c>
      <c r="P22" t="n">
        <v>1281.2391705977</v>
      </c>
      <c r="Q22" s="12">
        <f>(P22-G22)/G22</f>
        <v/>
      </c>
      <c r="R22" s="13">
        <f>(P22-K22)/K22</f>
        <v/>
      </c>
      <c r="S22" s="13">
        <f>ROUND(R22,5)</f>
        <v/>
      </c>
    </row>
    <row r="23" ht="15" customHeight="1" s="11">
      <c r="A23" t="n">
        <v>15</v>
      </c>
      <c r="B23" t="n">
        <v>3</v>
      </c>
      <c r="C23" t="n">
        <v>2</v>
      </c>
      <c r="D23">
        <f>E23/60</f>
        <v/>
      </c>
      <c r="E23">
        <f>F23/1000</f>
        <v/>
      </c>
      <c r="F23" t="n">
        <v>35184</v>
      </c>
      <c r="G23" t="n">
        <v>828.12840839</v>
      </c>
      <c r="H23" s="16" t="inlineStr">
        <is>
          <t>Input:
Customer 1 has 4 pallets demand and window 0-24 at (-87.579150258, -89.783731753) and average unload time 0.088865326
Customer 2 has 1 pallets demand and window 0-24 at (-21.265605804, -5.062985601) and average unload time 0.051322487
Customer 3 has 1 pallets demand and window 0-24 at (54.556179479, -51.327364317) and average unload time 0.143685784
Customer 4 has 4 pallets demand and window 0-24 at (-85.125771859, -35.339162865) and average unload time 0.15222133
Customer 5 has 3 pallets demand and window 0-24 at (99.966962435, 5.672481468) and average unload time 0.081057071
Customer 6 has 1 pallets demand and window 0-24 at (93.499970632, -67.580791701) and average unload time 0.121179726
Customer 7 has 3 pallets demand and window 0-24 at (-10.502252696, 68.568295135) and average unload time 0.029120254
Customer 8 has 4 pallets demand and window 0-24 at (67.527543412, 73.671827697) and average unload time 0.114123084
Customer 9 has 2 pallets demand and window 0-24 at (-76.895246714, 28.817578937) and average unload time 0.107746441
Customer 10 has 4 pallets demand and window 0-24 at (86.83446053, -86.361235171) and average unload time 0.107264145
Customer 11 has 2 pallets demand and window 0-24 at (-14.94726671, 16.802894134) and average unload time 0.023848815
Customer 12 has 3 pallets demand and window 0-24 at (30.307275495, 86.153143248) and average unload time 0.116010299
Customer 13 has 4 pallets demand and window 0-24 at (53.699628763, 9.55334268) and average unload time 0.15345212
Customer 14 has 3 pallets demand and window 0-24 at (-6.684348691, 57.553517786) and average unload time 0.123907933
Customer 15 has 1 pallets demand and window 0-24 at (-35.446305919, -92.364679266) and average unload time 0.059898889
Vehicle SP1 is a Rigid with capacity 16, distance cost 0.769051741, and time cost 10.185105762
Vehicle SP2 is a 8 metre with capacity 22, distance cost 1.110355605, and time cost 12.327832421
Vehicle SP3 is a Rigid with capacity 16, distance cost 0.769051741, and time cost 10.185105762
Output:
Vehicle SP1 travels from Depot to 15 to deliver 1 pallets. Expected unload start time is 2.96527671
Vehicle SP1 travels from 1 to 4 to deliver 4 pallets. Expected unload start time is 4.714343288
Vehicle SP1 travels from 2 to DepotReturn to deliver 0 pallets. Expected unload start time is 7.486011314
Vehicle SP1 travels from 4 to 9 to deliver 2 pallets. Expected unload start time is 6.131760172
Vehicle SP1 travels from 9 to 2 to deliver 1 pallets. Expected unload start time is 7.161438766
Vehicle SP1 travels from 15 to 1 to deliver 4 pallets. Expected unload start time is 3.67763426
Vehicle SP2 travels from Depot to 11 to deliver 2 pallets. Expected unload start time is 2.441886119
Vehicle SP2 travels from 7 to 12 to deliver 3 pallets. Expected unload start time is 4.16960048
Vehicle SP2 travels from 8 to DepotReturn to deliver 0 pallets. Expected unload start time is 6.714058285
Vehicle SP2 travels from 11 to 14 to deliver 3 pallets. Expected unload start time is 3.009332658
Vehicle SP2 travels from 12 to 8 to deliver 4 pallets. Expected unload start time is 5.008346986
Vehicle SP2 travels from 14 to 7 to deliver 3 pallets. Expected unload start time is 3.526777568
Vehicle SP3 travels from Depot to 3 to deliver 1 pallets. Expected unload start time is 2.808991949
Vehicle SP3 travels from 3 to 10 to deliver 4 pallets. Expected unload start time is 3.548137054
Vehicle SP3 travels from 5 to 13 to deliver 4 pallets. Expected unload start time is 6.090247244
Vehicle SP3 travels from 6 to 5 to deliver 3 pallets. Expected unload start time is 5.266703407
Vehicle SP3 travels from 10 to 6 to deliver 1 pallets. Expected unload start time is 4.226296423
Vehicle SP3 travels from 13 to DepotReturn to deliver 0 pallets. Expected unload start time is 7.385840662
Objective value: 828.12840839
Solve time: 35184</t>
        </is>
      </c>
      <c r="J23" t="inlineStr">
        <is>
          <t>{0: [[(15, 1), (1, 4), (4, 4), (9, 2), (2, 1)], [(3, 1), (10, 4), (6, 1), (5, 3), (13, 4)]], 1: [[(11, 2), (14, 3), (7, 3), (12, 3), (8, 4)]]}</t>
        </is>
      </c>
      <c r="K23" t="n">
        <v>977.4665241543858</v>
      </c>
      <c r="L23" s="12" t="n">
        <v>0.1803320768269747</v>
      </c>
      <c r="M23" s="12">
        <f>(K23-G23)/G23</f>
        <v/>
      </c>
      <c r="N23" t="inlineStr">
        <is>
          <t xml:space="preserve">Rigid (capacity 16):
2 (1) -&gt; 9 (2) -&gt; 4 (4) -&gt; 1 (4) -&gt; 15 (1)
13 (4) -&gt; 5 (3) -&gt; 6 (1) -&gt; 10 (4) -&gt; 3 (1)
8 metre (capacity 22):
11 (2) -&gt; 14 (3) -&gt; 7 (3) -&gt; 12 (3) -&gt; 8 (4)
</t>
        </is>
      </c>
      <c r="O23" t="n">
        <v>503.3568825</v>
      </c>
      <c r="P23" t="n">
        <v>977.4665241543858</v>
      </c>
      <c r="Q23" s="12">
        <f>(P23-G23)/G23</f>
        <v/>
      </c>
      <c r="R23" s="13">
        <f>(P23-K23)/K23</f>
        <v/>
      </c>
      <c r="S23" s="13">
        <f>ROUND(R23,5)</f>
        <v/>
      </c>
    </row>
    <row r="24" ht="15" customHeight="1" s="11">
      <c r="A24" t="n">
        <v>15</v>
      </c>
      <c r="B24" t="n">
        <v>3</v>
      </c>
      <c r="C24" t="n">
        <v>3</v>
      </c>
      <c r="D24">
        <f>E24/60</f>
        <v/>
      </c>
      <c r="E24">
        <f>F24/1000</f>
        <v/>
      </c>
      <c r="F24" t="n">
        <v>380729</v>
      </c>
      <c r="G24" t="n">
        <v>801.707431232</v>
      </c>
      <c r="H24" s="16" t="inlineStr">
        <is>
          <t>Input:
Customer 1 has 3 pallets demand and window 0-24 at (69.091565718, 78.959259142) and average unload time 0.09181663
Customer 2 has 4 pallets demand and window 0-24 at (47.254550552, 82.887779312) and average unload time 0.054112947
Customer 3 has 3 pallets demand and window 0-24 at (-55.737791728, -53.108064265) and average unload time 0.127163624
Customer 4 has 3 pallets demand and window 20-21 at (-7.583861411, -99.750842437) and average unload time 0.081967975
Customer 5 has 2 pallets demand and window 0-24 at (37.269835825, 89.194656331) and average unload time 0.163687737
Customer 6 has 3 pallets demand and window 0-24 at (-89.89349233, -3.382555438) and average unload time 0.054878437
Customer 7 has 2 pallets demand and window 0-24 at (-18.707054847, 87.636558165) and average unload time 0.055044295
Customer 8 has 2 pallets demand and window 0-24 at (-57.099733526, -78.828730863) and average unload time 0.052340606
Customer 9 has 4 pallets demand and window 0-24 at (85.909999699, 24.34390594) and average unload time 0.088759249
Customer 10 has 4 pallets demand and window 0-24 at (68.313505991, 50.443115966) and average unload time 0.063371106
Customer 11 has 1 pallets demand and window 0-24 at (85.302274604, 70.102904699) and average unload time 0.090575044
Customer 12 has 2 pallets demand and window 0-24 at (-23.610447226, -79.228279041) and average unload time 0.022226231
Customer 13 has 2 pallets demand and window 0-24 at (-56.420973098, -42.163952407) and average unload time 0.109069672
Customer 14 has 1 pallets demand and window 0-24 at (92.633426573, 75.467980639) and average unload time 0.137933152
Customer 15 has 4 pallets demand and window 0-24 at (4.24065111, -85.027739855) and average unload time 0.124522297
Vehicle SP1 is a Rigid with capacity 16, distance cost 0.755527449, and time cost 11.961813811
Vehicle SP2 is a 8 metre with capacity 22, distance cost 1.228820222, and time cost 7.547239099
Vehicle SP3 is a Rigid with capacity 16, distance cost 0.755527449, and time cost 11.961813811
Output:
Vehicle SP1 travels from Depot to 6 to deliver 3 pallets. Expected unload start time is 2.598501675
Vehicle SP1 travels from 6 to DepotReturn to deliver 0 pallets. Expected unload start time is 3.88760086
Vehicle SP2 travels from Depot to 7 to deliver 2 pallets. Expected unload start time is 4.410920866
Vehicle SP2 travels from 1 to 14 to deliver 1 pallets. Expected unload start time is 6.762727517
Vehicle SP2 travels from 2 to 1 to deliver 3 pallets. Expected unload start time is 6.189785969
Vehicle SP2 travels from 5 to 2 to deliver 4 pallets. Expected unload start time is 5.695989488
Vehicle SP2 travels from 7 to 5 to deliver 2 pallets. Expected unload start time is 5.220991594
Vehicle SP2 travels from 9 to DepotReturn to deliver 0 pallets. Expected unload start time is 9.547724012
Vehicle SP2 travels from 10 to 9 to deliver 4 pallets. Expected unload start time is 8.076530537
Vehicle SP2 travels from 11 to 10 to deliver 4 pallets. Expected unload start time is 7.429582854
Vehicle SP2 travels from 14 to 11 to deliver 1 pallets. Expected unload start time is 7.014218081
Vehicle SP3 travels from Depot to 15 to deliver 4 pallets. Expected unload start time is 19.265866311
Vehicle SP3 travels from 3 to 13 to deliver 2 pallets. Expected unload start time is 21.979687681
Vehicle SP3 travels from 4 to 12 to deliver 2 pallets. Expected unload start time is 20.571390834
Vehicle SP3 travels from 8 to 3 to deliver 3 pallets. Expected unload start time is 21.461129125
Vehicle SP3 travels from 12 to 8 to deliver 2 pallets. Expected unload start time is 21.034489166
Vehicle SP3 travels from 13 to DepotReturn to deliver 0 pallets. Expected unload start time is 23.078267708
Vehicle SP3 travels from 15 to 4 to deliver 3 pallets. Expected unload start time is 20
Objective value: 801.707431232
Solve time: 380729</t>
        </is>
      </c>
      <c r="J24" t="inlineStr">
        <is>
          <t>{0: [[(6, 3)], [(15, 4), (4, 3), (12, 2), (8, 2), (3, 3), (13, 2)]], 1: [[(7, 2), (5, 2), (2, 4), (1, 3), (14, 1), (11, 1), (10, 4), (9, 4)]]}</t>
        </is>
      </c>
      <c r="K24" t="n">
        <v>916.3267486812994</v>
      </c>
      <c r="L24" s="12" t="n">
        <v>0.1429690096213298</v>
      </c>
      <c r="M24" s="12">
        <f>(K24-G24)/G24</f>
        <v/>
      </c>
      <c r="N24" t="inlineStr">
        <is>
          <t xml:space="preserve">Rigid (capacity 16):
3 (3) -&gt; 8 (2) -&gt; 12 (2) -&gt; 4 (3) -&gt; 15 (4)
6 (3) -&gt; 13 (2)
8 metre (capacity 22):
7 (2) -&gt; 5 (2) -&gt; 2 (4) -&gt; 1 (3) -&gt; 14 (1) -&gt; 11 (1) -&gt; 10 (4) -&gt; 9 (4)
</t>
        </is>
      </c>
      <c r="O24" t="n">
        <v>551.2556817999998</v>
      </c>
      <c r="P24" t="n">
        <v>941.029672863207</v>
      </c>
      <c r="Q24" s="12">
        <f>(P24-G24)/G24</f>
        <v/>
      </c>
      <c r="R24" s="13">
        <f>(P24-K24)/K24</f>
        <v/>
      </c>
      <c r="S24" s="13">
        <f>ROUND(R24,5)</f>
        <v/>
      </c>
    </row>
    <row r="25" ht="15" customHeight="1" s="11">
      <c r="A25" t="n">
        <v>15</v>
      </c>
      <c r="B25" t="n">
        <v>3</v>
      </c>
      <c r="C25" t="n">
        <v>4</v>
      </c>
      <c r="D25">
        <f>E25/60</f>
        <v/>
      </c>
      <c r="E25">
        <f>F25/1000</f>
        <v/>
      </c>
      <c r="F25" t="n">
        <v>520620</v>
      </c>
      <c r="G25" t="n">
        <v>1003.760132766</v>
      </c>
      <c r="H25" s="16" t="inlineStr">
        <is>
          <t>Input:
Customer 1 has 5 pallets demand and window 0-24 at (-41.430511728, 67.190069284) and average unload time 0.131760763
Customer 2 has 3 pallets demand and window 0-24 at (-0.576573004, -72.615105011) and average unload time 0.121328391
Customer 3 has 1 pallets demand and window 0-24 at (14.291571825, 93.668826464) and average unload time 0.127031976
Customer 4 has 1 pallets demand and window 0-24 at (1.16174776, -78.125377597) and average unload time 0.043922054
Customer 5 has 4 pallets demand and window 0-24 at (-93.609982669, -67.338849227) and average unload time 0.060052626
Customer 6 has 4 pallets demand and window 0-24 at (-96.457638826, 30.980353214) and average unload time 0.108241371
Customer 7 has 5 pallets demand and window 0-24 at (-82.754848564, -15.735028428) and average unload time 0.093806346
Customer 8 has 5 pallets demand and window 0-24 at (23.946350094, -69.84975206) and average unload time 0.027935374
Customer 9 has 5 pallets demand and window 0-24 at (15.785311637, 99.248045923) and average unload time 0.136902205
Customer 10 has 4 pallets demand and window 0-24 at (-82.539103179, -5.546291683) and average unload time 0.071787996
Customer 11 has 3 pallets demand and window 0-24 at (21.663599396, -84.255246822) and average unload time 0.068170902
Customer 12 has 1 pallets demand and window 0-24 at (-7.41225674, 82.992555318) and average unload time 0.101566252
Customer 13 has 2 pallets demand and window 0-24 at (29.649454572, -45.259771611) and average unload time 0.078256412
Customer 14 has 3 pallets demand and window 0-24 at (63.548094062, 98.588671956) and average unload time 0.121305937
Customer 15 has 1 pallets demand and window 0-24 at (-18.295519587, -0.514013357) and average unload time 0.127638438
Vehicle SP1 is a 11 metre with capacity 30, distance cost 1.233863771, and time cost 9.513799158
Vehicle SP2 is a 8 metre with capacity 22, distance cost 1.362656242, and time cost 14.103397528
Vehicle SP3 is a 8 metre with capacity 22, distance cost 1.362656242, and time cost 14.103397528
Output:
Vehicle SP1 travels from Depot to 14 to deliver 3 pallets. Expected unload start time is 6.13437623
Vehicle SP1 travels from 1 to 6 to deliver 4 pallets. Expected unload start time is 10.334109116
Vehicle SP1 travels from 3 to 12 to deliver 1 pallets. Expected unload start time is 8.281469945
Vehicle SP1 travels from 6 to 10 to deliver 4 pallets. Expected unload start time is 11.255682545
Vehicle SP1 travels from 7 to 15 to deliver 1 pallets. Expected unload start time is 12.967154638
Vehicle SP1 travels from 9 to 3 to deliver 1 pallets. Expected unload start time is 7.852093241
Vehicle SP1 travels from 10 to 7 to deliver 5 pallets. Expected unload start time is 11.670222287
Vehicle SP1 travels from 12 to 1 to deliver 5 pallets. Expected unload start time is 8.851904554
Vehicle SP1 travels from 14 to 9 to deliver 5 pallets. Expected unload start time is 7.095385711
Vehicle SP1 travels from 15 to DepotReturn to deliver 0 pallets. Expected unload start time is 13.323577311
Vehicle SP2 travels from Depot to 5 to deliver 4 pallets. Expected unload start time is 4.16388124
Vehicle SP2 travels from 2 to 4 to deliver 1 pallets. Expected unload start time is 6.0050878
Vehicle SP2 travels from 4 to 11 to deliver 3 pallets. Expected unload start time is 6.316492686
Vehicle SP2 travels from 5 to 2 to deliver 3 pallets. Expected unload start time is 5.568878081
Vehicle SP2 travels from 8 to 13 to deliver 2 pallets. Expected unload start time is 7.158531178
Vehicle SP2 travels from 11 to 8 to deliver 5 pallets. Expected unload start time is 6.703320894
Vehicle SP2 travels from 13 to DepotReturn to deliver 0 pallets. Expected unload start time is 7.991377995
Objective value: 1003.760132766
Solve time: 520620</t>
        </is>
      </c>
      <c r="J25" t="inlineStr">
        <is>
          <t>{0: [[(14, 3), (9, 5), (3, 1), (12, 1), (1, 5), (6, 4), (10, 4), (7, 5), (15, 1)]], 1: [[(5, 4), (2, 3), (4, 1), (11, 3), (8, 5), (13, 2)]]}</t>
        </is>
      </c>
      <c r="K25" t="n">
        <v>1139.100511867154</v>
      </c>
      <c r="L25" s="12" t="n">
        <v>0.1348333876622544</v>
      </c>
      <c r="M25" s="12">
        <f>(K25-G25)/G25</f>
        <v/>
      </c>
      <c r="N25" t="inlineStr">
        <is>
          <t xml:space="preserve">11 metre (capacity 30):
14 (3) -&gt; 9 (5) -&gt; 3 (1) -&gt; 12 (1) -&gt; 1 (5) -&gt; 6 (4) -&gt; 10 (4) -&gt; 7 (5) -&gt; 15 (1)
8 metre (capacity 22):
13 (2) -&gt; 8 (5) -&gt; 11 (3) -&gt; 4 (1) -&gt; 2 (3) -&gt; 5 (4)
</t>
        </is>
      </c>
      <c r="O25" t="n">
        <v>491.1873168999999</v>
      </c>
      <c r="P25" t="n">
        <v>1139.100511867154</v>
      </c>
      <c r="Q25" s="12">
        <f>(P25-G25)/G25</f>
        <v/>
      </c>
      <c r="R25" s="13">
        <f>(P25-K25)/K25</f>
        <v/>
      </c>
      <c r="S25" s="13">
        <f>ROUND(R25,5)</f>
        <v/>
      </c>
    </row>
    <row r="26" ht="15" customHeight="1" s="11">
      <c r="A26" t="n">
        <v>15</v>
      </c>
      <c r="B26" t="n">
        <v>3</v>
      </c>
      <c r="C26" t="n">
        <v>5</v>
      </c>
      <c r="D26">
        <f>E26/60</f>
        <v/>
      </c>
      <c r="E26">
        <f>F26/1000</f>
        <v/>
      </c>
      <c r="F26" t="n">
        <v>79067</v>
      </c>
      <c r="G26" t="n">
        <v>826.1897859330001</v>
      </c>
      <c r="H26" s="16" t="inlineStr">
        <is>
          <t>Input:
Customer 1 has 4 pallets demand and window 0-24 at (-22.158837033, -6.356222389) and average unload time 0.103217909
Customer 2 has 2 pallets demand and window 0-24 at (-82.059375818, 63.475421636) and average unload time 0.093336454
Customer 3 has 3 pallets demand and window 0-24 at (53.135699419, -30.527037383) and average unload time 0.092139422
Customer 4 has 3 pallets demand and window 0-24 at (-12.255679776, -1.233381183) and average unload time 0.040789841
Customer 5 has 2 pallets demand and window 0-24 at (74.37128292, -95.591763636) and average unload time 0.130373178
Customer 6 has 3 pallets demand and window 0-24 at (-81.367500945, 98.015237354) and average unload time 0.113907362
Customer 7 has 3 pallets demand and window 0-24 at (44.644514167, 29.907062752) and average unload time 0.15255371
Customer 8 has 3 pallets demand and window 0-24 at (4.858423816, -39.995425371) and average unload time 0.113830625
Customer 9 has 4 pallets demand and window 0-24 at (69.094139954, -77.542108393) and average unload time 0.10084116
Customer 10 has 2 pallets demand and window 0-24 at (-93.643332292, -31.217380839) and average unload time 0.117157952
Customer 11 has 3 pallets demand and window 0-24 at (-33.161190358, 53.268183577) and average unload time 0.154501272
Customer 12 has 3 pallets demand and window 0-24 at (77.524217312, -90.190408918) and average unload time 0.119969592
Customer 13 has 2 pallets demand and window 0-24 at (60.456358471, 10.227777279) and average unload time 0.114207452
Customer 14 has 2 pallets demand and window 0-24 at (-51.062114018, 99.049282484) and average unload time 0.103284813
Customer 15 has 2 pallets demand and window 0-24 at (89.246897987, 50.940930904) and average unload time 0.088606071
Vehicle SP1 is a Rigid with capacity 16, distance cost 0.930236573, and time cost 14.134463015
Vehicle SP2 is a Rigid with capacity 16, distance cost 0.930236573, and time cost 14.134463015
Vehicle SP3 is a Rigid with capacity 16, distance cost 0.930236573, and time cost 14.134463015
Output:
Vehicle SP1 travels from Depot to 13 to deliver 2 pallets. Expected unload start time is 21.086189533
Vehicle SP1 travels from 4 to DepotReturn to deliver 0 pallets. Expected unload start time is 24.276339343
Vehicle SP1 travels from 7 to 4 to deliver 3 pallets. Expected unload start time is 24
Vehicle SP1 travels from 13 to 15 to deliver 2 pallets. Expected unload start time is 21.937909144
Vehicle SP1 travels from 15 to 7 to deliver 3 pallets. Expected unload start time is 22.731536864
Vehicle SP2 travels from Depot to 8 to deliver 3 pallets. Expected unload start time is 0.972878226
Vehicle SP2 travels from 3 to DepotReturn to deliver 0 pallets. Expected unload start time is 5.382255652
Vehicle SP2 travels from 5 to 12 to deliver 3 pallets. Expected unload start time is 2.765934332
Vehicle SP2 travels from 8 to 5 to deliver 2 pallets. Expected unload start time is 2.427009867
Vehicle SP2 travels from 9 to 3 to deliver 3 pallets. Expected unload start time is 4.339830843
Vehicle SP2 travels from 12 to 9 to deliver 4 pallets. Expected unload start time is 3.315845456
Vehicle SP3 travels from Depot to 11 to deliver 3 pallets. Expected unload start time is 1.284879648
Vehicle SP3 travels from 1 to DepotReturn to deliver 0 pallets. Expected unload start time is 6.982555887
Vehicle SP3 travels from 2 to 10 to deliver 2 pallets. Expected unload start time is 5.101159173
Vehicle SP3 travels from 6 to 2 to deliver 2 pallets. Expected unload start time is 3.722002324
Vehicle SP3 travels from 10 to 1 to deliver 4 pallets. Expected unload start time is 6.281528579
Vehicle SP3 travels from 11 to 14 to deliver 2 pallets. Expected unload start time is 2.362838518
Vehicle SP3 travels from 14 to 6 to deliver 3 pallets. Expected unload start time is 2.948445931
Objective value: 826.189785933
Solve time: 79067</t>
        </is>
      </c>
      <c r="J26" t="inlineStr">
        <is>
          <t>{0: [[(13, 2), (15, 2), (7, 3), (4, 3)], [(8, 3), (5, 2), (12, 3), (9, 4), (3, 3)], [(11, 3), (14, 2), (6, 3), (2, 2), (10, 2), (1, 4)]]}</t>
        </is>
      </c>
      <c r="K26" t="n">
        <v>1026.542152900709</v>
      </c>
      <c r="L26" s="12" t="n">
        <v>0.2425016265983667</v>
      </c>
      <c r="M26" s="12">
        <f>(K26-G26)/G26</f>
        <v/>
      </c>
      <c r="N26" t="inlineStr">
        <is>
          <t xml:space="preserve">Rigid (capacity 16):
10 (2) -&gt; 2 (2) -&gt; 6 (3) -&gt; 14 (2) -&gt; 11 (3)
8 (3) -&gt; 5 (2) -&gt; 12 (3) -&gt; 9 (4) -&gt; 3 (3)
13 (2) -&gt; 15 (2) -&gt; 7 (3) -&gt; 4 (3) -&gt; 1 (4)
</t>
        </is>
      </c>
      <c r="O26" t="n">
        <v>677.3077531000001</v>
      </c>
      <c r="P26" t="n">
        <v>1050.73661222106</v>
      </c>
      <c r="Q26" s="12">
        <f>(P26-G26)/G26</f>
        <v/>
      </c>
      <c r="R26" s="13">
        <f>(P26-K26)/K26</f>
        <v/>
      </c>
      <c r="S26" s="13">
        <f>ROUND(R26,5)</f>
        <v/>
      </c>
    </row>
    <row r="27" ht="15" customHeight="1" s="11">
      <c r="A27" t="n">
        <v>15</v>
      </c>
      <c r="B27" t="n">
        <v>3</v>
      </c>
      <c r="C27" t="n">
        <v>6</v>
      </c>
      <c r="D27">
        <f>E27/60</f>
        <v/>
      </c>
      <c r="E27">
        <f>F27/1000</f>
        <v/>
      </c>
      <c r="F27" t="n">
        <v>15668</v>
      </c>
      <c r="G27" t="n">
        <v>1067.862157347</v>
      </c>
      <c r="H27" s="16" t="inlineStr">
        <is>
          <t>Input:
Customer 1 has 3 pallets demand and window 0-24 at (-84.386511464, 41.028512923) and average unload time 0.02664974
Customer 2 has 1 pallets demand and window 0-24 at (12.051179729, -94.371117561) and average unload time 0.076220267
Customer 3 has 5 pallets demand and window 0-24 at (87.409246058, 51.286356631) and average unload time 0.020496721
Customer 4 has 4 pallets demand and window 0-24 at (65.124111351, -97.245832578) and average unload time 0.020714109
Customer 5 has 1 pallets demand and window 0-24 at (-59.205759553, -42.214784314) and average unload time 0.126332992
Customer 6 has 1 pallets demand and window 0-24 at (68.807759335, 78.624260503) and average unload time 0.089309184
Customer 7 has 2 pallets demand and window 0-24 at (45.928774825, -10.858662203) and average unload time 0.040381833
Customer 8 has 4 pallets demand and window 0-24 at (7.172746538, 23.551447943) and average unload time 0.157435571
Customer 9 has 3 pallets demand and window 0-24 at (-15.847252035, 94.422479296) and average unload time 0.095988697
Customer 10 has 3 pallets demand and window 0-24 at (57.320740141, -14.446512366) and average unload time 0.087878531
Customer 11 has 5 pallets demand and window 0-24 at (53.928410848, -18.501284965) and average unload time 0.164510145
Customer 12 has 1 pallets demand and window 12-13 at (91.25426355, 22.158244156) and average unload time 0.13727803
Customer 13 has 3 pallets demand and window 0-24 at (88.195764863, -30.108559236) and average unload time 0.129726851
Customer 14 has 1 pallets demand and window 0-24 at (35.807635132, 1.873542499) and average unload time 0.117373541
Customer 15 has 3 pallets demand and window 0-24 at (-85.128722335, 59.176544462) and average unload time 0.073382807
Vehicle SP1 is a 8 metre with capacity 22, distance cost 1.29837409, and time cost 7.626809856
Vehicle SP2 is a Rigid with capacity 16, distance cost 1.091753459, and time cost 13.486617087
Vehicle SP3 is a 11 metre with capacity 30, distance cost 1.490461595, and time cost 14.071540589
Output:
Vehicle SP1 travels from Depot to 14 to deliver 1 pallets. Expected unload start time is 2.557851726
Vehicle SP1 travels from 2 to 5 to deliver 1 pallets. Expected unload start time is 7.886464408
Vehicle SP1 travels from 4 to 2 to deliver 1 pallets. Expected unload start time is 6.70642729
Vehicle SP1 travels from 5 to DepotReturn to deliver 0 pallets. Expected unload start time is 8.921729636
Vehicle SP1 travels from 7 to 11 to deliver 5 pallets. Expected unload start time is 3.097595351
Vehicle SP1 travels from 10 to 13 to deliver 3 pallets. Expected unload start time is 4.682619334
Vehicle SP1 travels from 11 to 10 to deliver 3 pallets. Expected unload start time is 3.986229686
Vehicle SP1 travels from 13 to 4 to deliver 4 pallets. Expected unload start time is 5.959186733
Vehicle SP1 travels from 14 to 7 to deliver 2 pallets. Expected unload start time is 2.878536337
Vehicle SP2 travels from Depot to 12 to deliver 1 pallets. Expected unload start time is 12
Vehicle SP2 travels from 1 to DepotReturn to deliver 0 pallets. Expected unload start time is 17.145762248
Vehicle SP2 travels from 3 to 6 to deliver 1 pallets. Expected unload start time is 13.020349581
Vehicle SP2 travels from 6 to 9 to deliver 3 pallets. Expected unload start time is 14.186115239
Vehicle SP2 travels from 9 to 15 to deliver 3 pallets. Expected unload start time is 15.445726042
Vehicle SP2 travels from 12 to 3 to deliver 5 pallets. Expected unload start time is 12.504537964
Vehicle SP2 travels from 15 to 1 to deliver 3 pallets. Expected unload start time is 15.892914494
Vehicle SP3 travels from Depot to 8 to deliver 4 pallets. Expected unload start time is 1.213917447
Vehicle SP3 travels from 8 to DepotReturn to deliver 0 pallets. Expected unload start time is 2.151403282
Objective value: 1067.862157347
Solve time: 15668</t>
        </is>
      </c>
      <c r="J27" t="inlineStr">
        <is>
          <t>{0: [[(14, 1), (7, 2), (11, 5), (10, 3), (13, 3), (4, 4), (2, 1), (5, 1)]], 1: [[(12, 1), (3, 5), (6, 1), (9, 3), (15, 3), (1, 3)]], 2: [[(8, 4)]]}</t>
        </is>
      </c>
      <c r="K27" t="n">
        <v>1204.045683633422</v>
      </c>
      <c r="L27" s="12" t="n">
        <v>0.1275291247559111</v>
      </c>
      <c r="M27" s="12">
        <f>(K27-G27)/G27</f>
        <v/>
      </c>
      <c r="N27" t="inlineStr">
        <is>
          <t xml:space="preserve">8 metre (capacity 22):
14 (1) -&gt; 7 (2) -&gt; 11 (5) -&gt; 10 (3) -&gt; 13 (3) -&gt; 4 (4) -&gt; 2 (1) -&gt; 5 (1)
Rigid (capacity 16):
12 (1) -&gt; 3 (5) -&gt; 6 (1) -&gt; 9 (3) -&gt; 15 (3) -&gt; 1 (3)
11 metre (capacity 30):
8 (4)
</t>
        </is>
      </c>
      <c r="O27" t="n">
        <v>808.7153081000001</v>
      </c>
      <c r="P27" t="n">
        <v>1204.045683633422</v>
      </c>
      <c r="Q27" s="12">
        <f>(P27-G27)/G27</f>
        <v/>
      </c>
      <c r="R27" s="13">
        <f>(P27-K27)/K27</f>
        <v/>
      </c>
      <c r="S27" s="13">
        <f>ROUND(R27,5)</f>
        <v/>
      </c>
    </row>
    <row r="28" ht="15" customHeight="1" s="11">
      <c r="A28" t="n">
        <v>15</v>
      </c>
      <c r="B28" t="n">
        <v>3</v>
      </c>
      <c r="C28" t="n">
        <v>7</v>
      </c>
      <c r="D28">
        <f>E28/60</f>
        <v/>
      </c>
      <c r="E28">
        <f>F28/1000</f>
        <v/>
      </c>
      <c r="F28" t="n">
        <v>72924</v>
      </c>
      <c r="G28" t="n">
        <v>924.421180222</v>
      </c>
      <c r="H28" s="16" t="inlineStr">
        <is>
          <t>Input:
Customer 1 has 2 pallets demand and window 0-24 at (-83.424270215, 57.795496021) and average unload time 0.113652759
Customer 2 has 4 pallets demand and window 0-24 at (-34.000198014, -10.828283467) and average unload time 0.117340462
Customer 3 has 2 pallets demand and window 0-24 at (41.547946125, -19.278519562) and average unload time 0.051764386
Customer 4 has 3 pallets demand and window 0-24 at (-51.456476497, -85.84865177) and average unload time 0.118368203
Customer 5 has 4 pallets demand and window 0-24 at (42.513720428, -81.239561352) and average unload time 0.052698602
Customer 6 has 4 pallets demand and window 0-24 at (-57.748049822, -11.648674017) and average unload time 0.081314839
Customer 7 has 4 pallets demand and window 0-24 at (-68.673351848, -55.944125328) and average unload time 0.033475207
Customer 8 has 4 pallets demand and window 0-24 at (-86.732366579, 91.229638893) and average unload time 0.092371757
Customer 9 has 3 pallets demand and window 0-24 at (-90.265225348, -59.739413008) and average unload time 0.080775329
Customer 10 has 3 pallets demand and window 0-24 at (17.888270427, 8.991865782) and average unload time 0.137590827
Customer 11 has 2 pallets demand and window 0-24 at (7.998232363, -27.969818021) and average unload time 0.08377372
Customer 12 has 4 pallets demand and window 0-24 at (82.308739794, -37.265105795) and average unload time 0.066952391
Customer 13 has 4 pallets demand and window 0-24 at (56.938927424, -31.525394928) and average unload time 0.065069042
Customer 14 has 4 pallets demand and window 8-9 at (95.451933312, 59.177550036) and average unload time 0.093186007
Customer 15 has 1 pallets demand and window 0-24 at (12.634239769, 65.419586668) and average unload time 0.124296619
Vehicle SP1 is a Rigid with capacity 16, distance cost 0.93351743, and time cost 12.234198797
Vehicle SP2 is a Rigid with capacity 16, distance cost 0.93351743, and time cost 12.234198797
Vehicle SP3 is a Rigid with capacity 16, distance cost 0.93351743, and time cost 12.234198797
Output:
Vehicle SP1 travels from Depot to 2 to deliver 2 pallets. Expected unload start time is 4.245689995
Vehicle SP1 travels from 1 to 8 to deliver 4 pallets. Expected unload start time is 6.184759879
Vehicle SP1 travels from 2 to 1 to deliver 2 pallets. Expected unload start time is 5.537486838
Vehicle SP1 travels from 8 to 15 to deliver 1 pallets. Expected unload start time is 7.837545955
Vehicle SP1 travels from 10 to DepotReturn to deliver 0 pallets. Expected unload start time is 11.190574751
Vehicle SP1 travels from 14 to 10 to deliver 3 pallets. Expected unload start time is 10.5275387
Vehicle SP1 travels from 15 to 14 to deliver 4 pallets. Expected unload start time is 9
Vehicle SP2 travels from Depot to 3 to deliver 2 pallets. Expected unload start time is 2.811210044
Vehicle SP2 travels from 3 to 13 to deliver 4 pallets. Expected unload start time is 3.160600904
Vehicle SP2 travels from 5 to 11 to deliver 2 pallets. Expected unload start time is 5.759392477
Vehicle SP2 travels from 11 to DepotReturn to deliver 0 pallets. Expected unload start time is 6.290576592
Vehicle SP2 travels from 12 to 5 to deliver 4 pallets. Expected unload start time is 4.755169544
Vehicle SP2 travels from 13 to 12 to deliver 4 pallets. Expected unload start time is 3.746014463
Vehicle SP3 travels from Depot to 4 to deliver 3 pallets. Expected unload start time is 19.612456259
Vehicle SP3 travels from 2 to DepotReturn to deliver 0 pallets. Expected unload start time is 23.075786717
Vehicle SP3 travels from 4 to 9 to deliver 3 pallets. Expected unload start time is 20.552236439
Vehicle SP3 travels from 6 to 2 to deliver 2 pallets. Expected unload start time is 22.395070273
Vehicle SP3 travels from 7 to 6 to deliver 4 pallets. Expected unload start time is 21.77278569
Vehicle SP3 travels from 9 to 7 to deliver 4 pallets. Expected unload start time is 21.068598582
Objective value: 924.421180222
Solve time: 72924</t>
        </is>
      </c>
      <c r="J28" t="inlineStr">
        <is>
          <t>{0: [[(2, 2), (1, 2), (8, 4), (15, 1), (14, 4), (10, 3)], [(3, 2), (13, 4), (12, 4), (5, 4), (11, 2)], [(4, 3), (9, 3), (7, 4), (6, 4), (2, 2)]]}</t>
        </is>
      </c>
      <c r="K28" t="n">
        <v>1102.417321416543</v>
      </c>
      <c r="L28" s="12" t="n">
        <v>0.192548748344123</v>
      </c>
      <c r="M28" s="12">
        <f>(K28-G28)/G28</f>
        <v/>
      </c>
      <c r="N28" s="7" t="inlineStr">
        <is>
          <t xml:space="preserve">Rigid (capacity 16):
10 (3) -&gt; 14 (4) -&gt; 15 (1) -&gt; 6 (4) -&gt; 2 (4)
11 (2) -&gt; 5 (4) -&gt; 12 (4) -&gt; 13 (4) -&gt; 3 (2)
4 (3) -&gt; 7 (4) -&gt; 9 (3) -&gt; 1 (2) -&gt; 8 (4)
</t>
        </is>
      </c>
      <c r="O28" t="n">
        <v>1224.071597600001</v>
      </c>
      <c r="P28" t="n">
        <v>1175.400466091642</v>
      </c>
      <c r="Q28" s="12" t="n">
        <v>0.2714988484030292</v>
      </c>
      <c r="R28" s="13" t="n">
        <v>0.06620282832758825</v>
      </c>
      <c r="S28" s="13" t="n">
        <v>0.06619999999999999</v>
      </c>
    </row>
    <row r="29" ht="15" customHeight="1" s="11">
      <c r="A29" t="n">
        <v>15</v>
      </c>
      <c r="B29" t="n">
        <v>3</v>
      </c>
      <c r="C29" t="n">
        <v>8</v>
      </c>
      <c r="D29">
        <f>E29/60</f>
        <v/>
      </c>
      <c r="E29">
        <f>F29/1000</f>
        <v/>
      </c>
      <c r="F29" t="n">
        <v>7998</v>
      </c>
      <c r="G29" t="n">
        <v>778.893606814</v>
      </c>
      <c r="H29" s="16" t="inlineStr">
        <is>
          <t>Input:
Customer 1 has 1 pallets demand and window 0-24 at (27.223585357, 95.572274447) and average unload time 0.16093088
Customer 2 has 1 pallets demand and window 0-24 at (-23.113715798, 63.159264089) and average unload time 0.113434344
Customer 3 has 2 pallets demand and window 0-24 at (-81.953184435, -92.603797812) and average unload time 0.154104063
Customer 4 has 2 pallets demand and window 0-24 at (49.651425219, 40.132170858) and average unload time 0.142103439
Customer 5 has 1 pallets demand and window 0-24 at (84.894454047, 31.276608272) and average unload time 0.038689666
Customer 6 has 2 pallets demand and window 0-24 at (-56.696740526, -74.324677134) and average unload time 0.055841385
Customer 7 has 3 pallets demand and window 0-24 at (96.663797351, 47.91354535) and average unload time 0.143886359
Customer 8 has 3 pallets demand and window 17-18 at (13.493151103, 8.730870461) and average unload time 0.117372029
Customer 9 has 1 pallets demand and window 0-24 at (6.037780165, -23.14670306) and average unload time 0.118786241
Customer 10 has 1 pallets demand and window 0-24 at (48.241603039, -12.825831141) and average unload time 0.160469405
Customer 11 has 3 pallets demand and window 0-24 at (68.190881588, 81.026847191) and average unload time 0.068067465
Customer 12 has 3 pallets demand and window 0-24 at (45.632014382, -65.266423138) and average unload time 0.085436868
Customer 13 has 2 pallets demand and window 0-24 at (93.093259531, -62.973164632) and average unload time 0.06723357
Customer 14 has 4 pallets demand and window 0-24 at (-0.485039109, -37.144210191) and average unload time 0.102234408
Customer 15 has 1 pallets demand and window 5-6 at (63.666449473, -72.121822354) and average unload time 0.088121643
Vehicle SP1 is a Rigid with capacity 16, distance cost 1.00779949, and time cost 7.957252168
Vehicle SP2 is a 8 metre with capacity 22, distance cost 0.88006792, and time cost 12.743250049
Vehicle SP3 is a 8 metre with capacity 22, distance cost 0.88006792, and time cost 12.743250049
Output:
Vehicle SP2 travels from Depot to 10 to deliver 1 pallets. Expected unload start time is 3.813274751
Vehicle SP2 travels from 1 to 2 to deliver 1 pallets. Expected unload start time is 21.617083713
Vehicle SP2 travels from 2 to DepotReturn to deliver 0 pallets. Expected unload start time is 22.571214987
Vehicle SP2 travels from 4 to 5 to deliver 1 pallets. Expected unload start time is 18.68918151
Vehicle SP2 travels from 5 to 7 to deliver 3 pallets. Expected unload start time is 18.982609129
Vehicle SP2 travels from 7 to 11 to deliver 3 pallets. Expected unload start time is 19.960161639
Vehicle SP2 travels from 8 to 4 to deliver 2 pallets. Expected unload start time is 17.950742439
Vehicle SP2 travels from 10 to 12 to deliver 3 pallets. Expected unload start time is 4.630062681
Vehicle SP2 travels from 11 to 1 to deliver 1 pallets. Expected unload start time is 20.707774678
Vehicle SP2 travels from 12 to 13 to deliver 2 pallets. Expected unload start time is 5.480330988
Vehicle SP2 travels from 13 to 15 to deliver 1 pallets. Expected unload start time is 6
Vehicle SP2 travels from 15 to 8 to deliver 3 pallets. Expected unload start time is 17
Vehicle SP3 travels from Depot to 9 to deliver 1 pallets. Expected unload start time is 0.898454151
Vehicle SP3 travels from 3 to DepotReturn to deliver 0 pallets. Expected unload start time is 4.817009454
Vehicle SP3 travels from 6 to 3 to deliver 2 pallets. Expected unload start time is 2.963051721
Vehicle SP3 travels from 9 to 14 to deliver 4 pallets. Expected unload start time is 1.210274302
Vehicle SP3 travels from 14 to 6 to deliver 2 pallets. Expected unload start time is 2.46165467
Objective value: 778.893606814
Solve time: 7998</t>
        </is>
      </c>
      <c r="J29" t="inlineStr">
        <is>
          <t>{0: [], 1: [[(10, 1), (12, 3), (13, 2), (15, 1), (8, 3), (4, 2), (5, 1), (7, 3), (11, 3), (1, 1), (2, 1)], [(9, 1), (14, 4), (6, 2), (3, 2)]]}</t>
        </is>
      </c>
      <c r="K29" t="n">
        <v>1053.105328796254</v>
      </c>
      <c r="L29" s="12" t="n">
        <v>0.3520562442837285</v>
      </c>
      <c r="M29" s="12">
        <f>(K29-G29)/G29</f>
        <v/>
      </c>
      <c r="N29" s="7" t="inlineStr">
        <is>
          <t xml:space="preserve">Rigid (capacity 16):
8 metre (capacity 22):
8 (3) -&gt; 4 (2) -&gt; 5 (1) -&gt; 7 (3) -&gt; 11 (3) -&gt; 1 (1) -&gt; 2 (1)
9 (1) -&gt; 14 (4) -&gt; 6 (2) -&gt; 3 (2) -&gt; 12 (3) -&gt; 15 (1) -&gt; 13 (2) -&gt; 10 (1)
</t>
        </is>
      </c>
      <c r="O29" t="n">
        <v>453.0893558000002</v>
      </c>
      <c r="P29" t="n">
        <v>841.4299311216971</v>
      </c>
      <c r="Q29" s="12">
        <f>(P29-G29)/G29</f>
        <v/>
      </c>
      <c r="R29" s="13">
        <f>(P29-K29)/K29</f>
        <v/>
      </c>
      <c r="S29" s="13">
        <f>ROUND(R29,5)</f>
        <v/>
      </c>
    </row>
    <row r="30" ht="15" customHeight="1" s="11">
      <c r="A30" t="n">
        <v>15</v>
      </c>
      <c r="B30" t="n">
        <v>3</v>
      </c>
      <c r="C30" t="n">
        <v>9</v>
      </c>
      <c r="D30">
        <f>E30/60</f>
        <v/>
      </c>
      <c r="E30">
        <f>F30/1000</f>
        <v/>
      </c>
      <c r="F30" t="n">
        <v>18387</v>
      </c>
      <c r="G30" t="n">
        <v>1157.036808042</v>
      </c>
      <c r="H30" s="16" t="inlineStr">
        <is>
          <t>Input:
Customer 1 has 3 pallets demand and window 18-19 at (86.128283791, -71.338412168) and average unload time 0.096117568
Customer 2 has 1 pallets demand and window 0-24 at (-26.120167839, -22.867441357) and average unload time 0.134962108
Customer 3 has 2 pallets demand and window 0-24 at (-81.594523377, -43.094261987) and average unload time 0.088079517
Customer 4 has 2 pallets demand and window 0-24 at (4.070723086, -91.886860688) and average unload time 0.053878965
Customer 5 has 5 pallets demand and window 0-24 at (-62.320953767, 92.231148618) and average unload time 0.066936734
Customer 6 has 6 pallets demand and window 0-24 at (74.883418964, -8.375892655) and average unload time 0.081568487
Customer 7 has 6 pallets demand and window 0-24 at (20.639631833, 98.765211393) and average unload time 0.159184777
Customer 8 has 4 pallets demand and window 0-24 at (14.784343432, -89.895674183) and average unload time 0.084599017
Customer 9 has 6 pallets demand and window 0-24 at (-81.254316391, -19.525331126) and average unload time 0.153219632
Customer 10 has 4 pallets demand and window 0-24 at (11.194634595, 83.4823074) and average unload time 0.126722852
Customer 11 has 2 pallets demand and window 0-24 at (10.107749157, -56.368286828) and average unload time 0.067541208
Customer 12 has 2 pallets demand and window 0-24 at (-58.163232745, -98.974035705) and average unload time 0.01713327
Customer 13 has 3 pallets demand and window 0-24 at (63.388881986, 62.667757126) and average unload time 0.022081375
Customer 14 has 1 pallets demand and window 0-24 at (9.906715959, 42.258880984) and average unload time 0.064947502
Customer 15 has 3 pallets demand and window 0-24 at (-76.314148516, -38.088942677) and average unload time 0.076268992
Vehicle SP1 is a 8 metre with capacity 22, distance cost 1.104967186, and time cost 10.835813342
Vehicle SP2 is a 11 metre with capacity 30, distance cost 1.445583153, and time cost 8.423457083
Vehicle SP3 is a 11 metre with capacity 30, distance cost 1.445583153, and time cost 8.423457083
Output:
Vehicle SP1 travels from Depot to 11 to deliver 2 pallets. Expected unload start time is 1.751009166
Vehicle SP1 travels from 2 to DepotReturn to deliver 0 pallets. Expected unload start time is 7.380948895
Vehicle SP1 travels from 3 to 15 to deliver 3 pallets. Expected unload start time is 4.733351932
Vehicle SP1 travels from 4 to 12 to deliver 2 pallets. Expected unload start time is 3.674561324
Vehicle SP1 travels from 8 to 4 to deliver 2 pallets. Expected unload start time is 2.783850918
Vehicle SP1 travels from 9 to 2 to deliver 1 pallets. Expected unload start time is 6.812039958
Vehicle SP1 travels from 11 to 8 to deliver 4 pallets. Expected unload start time is 2.309241275
Vehicle SP1 travels from 12 to 3 to deliver 2 pallets. Expected unload start time is 4.466246846
Vehicle SP1 travels from 15 to 9 to deliver 6 pallets. Expected unload start time is 5.202280275
Vehicle SP2 travels from Depot to 14 to deliver 1 pallets. Expected unload start time is 11.93637087
Vehicle SP2 travels from 1 to DepotReturn to deliver 0 pallets. Expected unload start time is 20.686300435
Vehicle SP2 travels from 5 to 10 to deliver 4 pallets. Expected unload start time is 14.359303119
Vehicle SP2 travels from 6 to 1 to deliver 3 pallets. Expected unload start time is 19
Vehicle SP2 travels from 7 to 13 to deliver 3 pallets. Expected unload start time is 16.745266122
Vehicle SP2 travels from 10 to 7 to deliver 6 pallets. Expected unload start time is 15.090768823
Vehicle SP2 travels from 13 to 6 to deliver 6 pallets. Expected unload start time is 17.7111043
Vehicle SP2 travels from 14 to 5 to deliver 5 pallets. Expected unload start time is 13.099190163
Objective value: 1157.036808042
Solve time: 18387</t>
        </is>
      </c>
      <c r="J30" t="inlineStr">
        <is>
          <t>{0: [[(11, 2), (8, 4), (4, 2), (12, 2), (3, 2), (15, 3), (9, 6), (2, 1)]], 1: [[(14, 1), (5, 5), (10, 4), (7, 6), (13, 3), (6, 6), (1, 3)]]}</t>
        </is>
      </c>
      <c r="K30" t="n">
        <v>1286.331534759897</v>
      </c>
      <c r="L30" s="12" t="n">
        <v>0.11181446591527</v>
      </c>
      <c r="M30" s="12">
        <f>(K30-G30)/G30</f>
        <v/>
      </c>
      <c r="N30" t="inlineStr">
        <is>
          <t xml:space="preserve">8 metre (capacity 22):
2 (1) -&gt; 9 (6) -&gt; 15 (3) -&gt; 3 (2) -&gt; 12 (2) -&gt; 4 (2) -&gt; 8 (4) -&gt; 11 (2)
11 metre (capacity 30):
14 (1) -&gt; 5 (5) -&gt; 10 (4) -&gt; 7 (6) -&gt; 13 (3) -&gt; 6 (6) -&gt; 1 (3)
</t>
        </is>
      </c>
      <c r="O30" t="n">
        <v>598.4948423999999</v>
      </c>
      <c r="P30" t="n">
        <v>1286.331534759897</v>
      </c>
      <c r="Q30" s="12">
        <f>(P30-G30)/G30</f>
        <v/>
      </c>
      <c r="R30" s="13">
        <f>(P30-K30)/K30</f>
        <v/>
      </c>
      <c r="S30" s="13">
        <f>ROUND(R30,5)</f>
        <v/>
      </c>
    </row>
    <row r="31" ht="15" customHeight="1" s="11">
      <c r="A31" t="n">
        <v>15</v>
      </c>
      <c r="B31" t="n">
        <v>3</v>
      </c>
      <c r="C31" t="n">
        <v>10</v>
      </c>
      <c r="D31">
        <f>E31/60</f>
        <v/>
      </c>
      <c r="E31">
        <f>F31/1000</f>
        <v/>
      </c>
      <c r="F31" t="n">
        <v>81641</v>
      </c>
      <c r="G31" t="n">
        <v>739.534771131</v>
      </c>
      <c r="H31" s="16" t="inlineStr">
        <is>
          <t>Input:
Customer 1 has 1 pallets demand and window 0-24 at (-24.529968069, 38.399091166) and average unload time 0.066972794
Customer 2 has 4 pallets demand and window 0-24 at (51.690777233, -76.603520474) and average unload time 0.020191499
Customer 3 has 3 pallets demand and window 0-24 at (11.262811739, -85.582977178) and average unload time 0.118314064
Customer 4 has 4 pallets demand and window 0-24 at (2.329720106, -80.680172689) and average unload time 0.133923317
Customer 5 has 3 pallets demand and window 0-24 at (20.80731118, 54.578388288) and average unload time 0.075965176
Customer 6 has 1 pallets demand and window 0-24 at (-86.006963131, 10.311689065) and average unload time 0.158450367
Customer 7 has 4 pallets demand and window 0-24 at (89.188213064, 75.209346279) and average unload time 0.032998249
Customer 8 has 1 pallets demand and window 0-24 at (16.058307089, -7.879374326) and average unload time 0.104216829
Customer 9 has 1 pallets demand and window 0-24 at (80.208799045, 17.67911193) and average unload time 0.045705206
Customer 10 has 2 pallets demand and window 0-24 at (11.047833889, 54.944293822) and average unload time 0.034638366
Customer 11 has 1 pallets demand and window 0-24 at (91.017939665, 99.457481171) and average unload time 0.0779763
Customer 12 has 1 pallets demand and window 0-24 at (4.439168403, 53.372355033) and average unload time 0.081075983
Customer 13 has 3 pallets demand and window 0-24 at (3.705860604, -83.333885129) and average unload time 0.064404853
Customer 14 has 2 pallets demand and window 0-24 at (91.846564051, 15.204134107) and average unload time 0.064405029
Customer 15 has 1 pallets demand and window 0-24 at (-67.551539679, 58.73017967) and average unload time 0.060470325
Vehicle SP1 is a 8 metre with capacity 22, distance cost 0.907945737, and time cost 13.551649514
Vehicle SP2 is a Rigid with capacity 16, distance cost 1.20632152, and time cost 7.718994749
Vehicle SP3 is a Rigid with capacity 16, distance cost 1.20632152, and time cost 7.718994749
Output:
Vehicle SP1 travels from Depot to 6 to deliver 1 pallets. Expected unload start time is 2.058933154
Vehicle SP1 travels from 1 to 12 to deliver 1 pallets. Expected unload start time is 3.994954066
Vehicle SP1 travels from 5 to 11 to deliver 1 pallets. Expected unload start time is 5.621802773
Vehicle SP1 travels from 6 to 15 to deliver 1 pallets. Expected unload start time is 2.865090158
Vehicle SP1 travels from 7 to 14 to deliver 2 pallets. Expected unload start time is 6.88653631
Vehicle SP1 travels from 9 to DepotReturn to deliver 0 pallets. Expected unload start time is 8.23645258
Vehicle SP1 travels from 10 to 5 to deliver 3 pallets. Expected unload start time is 4.352299013
Vehicle SP1 travels from 11 to 7 to deliver 4 pallets. Expected unload start time is 6.003742461
Vehicle SP1 travels from 12 to 10 to deliver 2 pallets. Expected unload start time is 4.160943103
Vehicle SP1 travels from 14 to 9 to deliver 1 pallets. Expected unload start time is 7.164071729
Vehicle SP1 travels from 15 to 1 to deliver 1 pallets. Expected unload start time is 3.52035677
Vehicle SP2 travels from Depot to 4 to deliver 4 pallets. Expected unload start time is 1.591432747
Vehicle SP2 travels from 2 to 8 to deliver 1 pallets. Expected unload start time is 4.377291614
Vehicle SP2 travels from 3 to 2 to deliver 4 pallets. Expected unload start time is 3.328870497
Vehicle SP2 travels from 4 to 13 to deliver 3 pallets. Expected unload start time is 2.164492346
Vehicle SP2 travels from 8 to DepotReturn to deliver 0 pallets. Expected unload start time is 4.705099087
Vehicle SP2 travels from 13 to 3 to deliver 3 pallets. Expected unload start time is 2.45626362
Objective value: 739.534771131
Solve time: 81641</t>
        </is>
      </c>
      <c r="J31" t="inlineStr">
        <is>
          <t>{0: [[(6, 1), (15, 1), (1, 1), (12, 1), (10, 2), (5, 3), (11, 1), (7, 4), (14, 2), (9, 1)]], 1: [[(4, 4), (13, 3), (3, 3), (2, 4), (8, 1)]]}</t>
        </is>
      </c>
      <c r="K31" t="n">
        <v>856.8045807289046</v>
      </c>
      <c r="L31" s="12" t="n">
        <v>0.1585724081892178</v>
      </c>
      <c r="M31" s="12">
        <f>(K31-G31)/G31</f>
        <v/>
      </c>
      <c r="N31" t="inlineStr">
        <is>
          <t xml:space="preserve">8 metre (capacity 22):
6 (1) -&gt; 15 (1) -&gt; 1 (1) -&gt; 12 (1) -&gt; 10 (2) -&gt; 5 (3) -&gt; 11 (1) -&gt; 7 (4) -&gt; 14 (2) -&gt; 9 (1)
Rigid (capacity 16):
4 (4) -&gt; 13 (3) -&gt; 3 (3) -&gt; 2 (4) -&gt; 8 (1)
</t>
        </is>
      </c>
      <c r="O31" t="n">
        <v>495.8122725999997</v>
      </c>
      <c r="P31" t="n">
        <v>856.8045807289046</v>
      </c>
      <c r="Q31" s="12">
        <f>(P31-G31)/G31</f>
        <v/>
      </c>
      <c r="R31" s="13">
        <f>(P31-K31)/K31</f>
        <v/>
      </c>
      <c r="S31" s="13">
        <f>ROUND(R31,5)</f>
        <v/>
      </c>
    </row>
    <row r="32" ht="15" customHeight="1" s="11">
      <c r="A32" t="n">
        <v>9</v>
      </c>
      <c r="B32" t="n">
        <v>5</v>
      </c>
      <c r="C32" t="n">
        <v>1</v>
      </c>
      <c r="D32">
        <f>E32/60</f>
        <v/>
      </c>
      <c r="E32">
        <f>F32/1000</f>
        <v/>
      </c>
      <c r="F32" t="n">
        <v>13318</v>
      </c>
      <c r="G32" t="n">
        <v>572.083508421</v>
      </c>
      <c r="H32" s="16" t="inlineStr">
        <is>
          <t>Input:
Customer 1 has 7 pallets demand and window 0-24 at (25.507139791, 34.12404121) and average unload time 0.032989452
Customer 2 has 9 pallets demand and window 0-24 at (20.418426913, -15.534208616) and average unload time 0.028418584
Customer 3 has 5 pallets demand and window 0-24 at (91.900370923, 65.748700965) and average unload time 0.114819875
Customer 4 has 8 pallets demand and window 0-24 at (44.482416678, -41.555533144) and average unload time 0.118711974
Customer 5 has 12 pallets demand and window 21-22 at (21.563404283, 61.95350861) and average unload time 0.034140146
Customer 6 has 5 pallets demand and window 0-24 at (-58.70030749, 25.815559038) and average unload time 0.034516812
Customer 7 has 7 pallets demand and window 0-24 at (52.505343159, 37.306867318) and average unload time 0.164734397
Customer 8 has 4 pallets demand and window 21-22 at (-36.384386965, 89.067410656) and average unload time 0.071230836
Customer 9 has 3 pallets demand and window 0-24 at (15.799725946, 91.765041739) and average unload time 0.09962496
Vehicle SP1 is a 8 metre with capacity 22, distance cost 0.825827012, and time cost 11.417766558
Vehicle SP2 is a 8 metre with capacity 22, distance cost 0.825827012, and time cost 11.417766558
Vehicle SP3 is a 8 metre with capacity 22, distance cost 0.825827012, and time cost 11.417766558
Vehicle SP4 is a 11 metre with capacity 30, distance cost 1.145046336, and time cost 11.798659921
Vehicle SP5 is a 8 metre with capacity 22, distance cost 0.825827012, and time cost 11.417766558
Output:
Vehicle SP1 travels from Depot to 7 to deliver 3 pallets. Expected unload start time is 20.526112234
Vehicle SP1 travels from 1 to DepotReturn to deliver 0 pallets. Expected unload start time is 23.039290886
Vehicle SP1 travels from 5 to 1 to deliver 7 pallets. Expected unload start time is 22.275820067
Vehicle SP1 travels from 7 to 5 to deliver 12 pallets. Expected unload start time is 21.514794398
Vehicle SP2 travels from Depot to 7 to deliver 4 pallets. Expected unload start time is 17.20224054
Vehicle SP2 travels from 3 to 9 to deliver 3 pallets. Expected unload start time is 20.047952711
Vehicle SP2 travels from 6 to DepotReturn to deliver 0 pallets. Expected unload start time is 23.097498279
Vehicle SP2 travels from 7 to 3 to deliver 5 pallets. Expected unload start time is 18.468542583
Vehicle SP2 travels from 8 to 6 to deliver 5 pallets. Expected unload start time is 22.12333675
Vehicle SP2 travels from 9 to 8 to deliver 4 pallets. Expected unload start time is 21
Vehicle SP5 travels from Depot to 2 to deliver 9 pallets. Expected unload start time is 2.121673302
Vehicle SP5 travels from 2 to 4 to deliver 8 pallets. Expected unload start time is 2.820474295
Vehicle SP5 travels from 4 to DepotReturn to deliver 0 pallets. Expected unload start time is 4.531085217
Objective value: 572.083508421
Solve time: 13318</t>
        </is>
      </c>
      <c r="J32" t="inlineStr">
        <is>
          <t>{0: [[(7, 3), (5, 12), (1, 7)], [(7, 4), (3, 5), (9, 3), (8, 4), (6, 5)], [(2, 9), (4, 8)]], 1: []}</t>
        </is>
      </c>
      <c r="K32" t="n">
        <v>724.4870426166991</v>
      </c>
      <c r="L32" s="12" t="n">
        <v>0.2664009757385997</v>
      </c>
      <c r="M32" s="12">
        <f>(K32-G32)/G32</f>
        <v/>
      </c>
      <c r="N32" t="inlineStr">
        <is>
          <t xml:space="preserve">8 metre (capacity 22):
6 (5)
7 (7) -&gt; 3 (5) -&gt; 9 (3) -&gt; 8 (4)
1 (7) -&gt; 5 (12)
4 (8) -&gt; 2 (9)
11 metre (capacity 30):
</t>
        </is>
      </c>
      <c r="O32" t="n">
        <v>228.2156266000002</v>
      </c>
      <c r="P32" t="n">
        <v>754.9499541567666</v>
      </c>
      <c r="Q32" s="12">
        <f>(P32-G32)/G32</f>
        <v/>
      </c>
      <c r="R32" s="13">
        <f>(P32-K32)/K32</f>
        <v/>
      </c>
      <c r="S32" s="13">
        <f>ROUND(R32,5)</f>
        <v/>
      </c>
    </row>
    <row r="33" ht="15" customHeight="1" s="11">
      <c r="A33" t="n">
        <v>9</v>
      </c>
      <c r="B33" t="n">
        <v>5</v>
      </c>
      <c r="C33" t="n">
        <v>2</v>
      </c>
      <c r="D33">
        <f>E33/60</f>
        <v/>
      </c>
      <c r="E33">
        <f>F33/1000</f>
        <v/>
      </c>
      <c r="F33" t="n">
        <v>1909</v>
      </c>
      <c r="G33" t="n">
        <v>845.523454536</v>
      </c>
      <c r="H33" s="16" t="inlineStr">
        <is>
          <t>Input:
Customer 1 has 4 pallets demand and window 0-24 at (-93.346452798, 32.406838113) and average unload time 0.125621569
Customer 2 has 5 pallets demand and window 12-13 at (-89.57070554, 30.845985663) and average unload time 0.084441489
Customer 3 has 5 pallets demand and window 0-24 at (97.208151503, -90.387109009) and average unload time 0.159371365
Customer 4 has 9 pallets demand and window 0-24 at (-41.572731994, -21.348194877) and average unload time 0.059324471
Customer 5 has 8 pallets demand and window 6-7 at (-14.407540985, 4.978196258) and average unload time 0.073288106
Customer 6 has 2 pallets demand and window 0-24 at (-80.491925949, -20.719374362) and average unload time 0.123846654
Customer 7 has 7 pallets demand and window 0-24 at (2.497857776, 47.308606536) and average unload time 0.105980818
Customer 8 has 8 pallets demand and window 0-24 at (-12.85149181, -68.668555802) and average unload time 0.07038223
Customer 9 has 11 pallets demand and window 0-24 at (-55.615016953, 89.775956152) and average unload time 0.066346062
Vehicle SP1 is a 8 metre with capacity 22, distance cost 1.25896289, and time cost 9.609886411
Vehicle SP2 is a 11 metre with capacity 30, distance cost 1.208710421, and time cost 14.763658414
Vehicle SP3 is a Rigid with capacity 16, distance cost 1.447890865, and time cost 7.072105417
Vehicle SP4 is a Rigid with capacity 16, distance cost 1.447890865, and time cost 7.072105417
Vehicle SP5 is a 11 metre with capacity 30, distance cost 1.208710421, and time cost 14.763658414
Output:
Vehicle SP2 travels from Depot to 7 to deliver 7 pallets. Expected unload start time is 8.216755437
Vehicle SP2 travels from 1 to 2 to deliver 5 pallets. Expected unload start time is 12
Vehicle SP2 travels from 2 to 6 to deliver 2 pallets. Expected unload start time is 13.076688464
Vehicle SP2 travels from 6 to DepotReturn to deliver 0 pallets. Expected unload start time is 14.363329753
Vehicle SP2 travels from 7 to 9 to deliver 11 pallets. Expected unload start time is 9.85832441
Vehicle SP2 travels from 9 to 1 to deliver 4 pallets. Expected unload start time is 11.446443112
Vehicle SP5 travels from Depot to 5 to deliver 8 pallets. Expected unload start time is 6
Vehicle SP5 travels from 3 to DepotReturn to deliver 0 pallets. Expected unload start time is 12.706428337
Vehicle SP5 travels from 4 to 8 to deliver 8 pallets. Expected unload start time is 8.285018349
Vehicle SP5 travels from 5 to 4 to deliver 9 pallets. Expected unload start time is 7.059166233
Vehicle SP5 travels from 8 to 3 to deliver 5 pallets. Expected unload start time is 10.250352275
Objective value: 845.523454536
Solve time: 1909</t>
        </is>
      </c>
      <c r="J33" t="inlineStr">
        <is>
          <t>{0: [], 1: [[(7, 7), (9, 11), (1, 4), (2, 5), (6, 2)], [(5, 8), (4, 9), (8, 8), (3, 5)]], 2: []}</t>
        </is>
      </c>
      <c r="K33" t="n">
        <v>1024.350870524725</v>
      </c>
      <c r="L33" s="12" t="n">
        <v>0.2114990601731569</v>
      </c>
      <c r="M33" s="12">
        <f>(K33-G33)/G33</f>
        <v/>
      </c>
      <c r="N33" t="inlineStr">
        <is>
          <t xml:space="preserve">8 metre (capacity 22):
4 (9) -&gt; 8 (8) -&gt; 3 (5)
11 metre (capacity 30):
7 (7) -&gt; 9 (11) -&gt; 1 (4) -&gt; 2 (5) -&gt; 6 (2)
Rigid (capacity 16):
5 (8)
</t>
        </is>
      </c>
      <c r="O33" t="n">
        <v>228.8513993000006</v>
      </c>
      <c r="P33" t="n">
        <v>1043.169111110342</v>
      </c>
      <c r="Q33" s="12">
        <f>(P33-G33)/G33</f>
        <v/>
      </c>
      <c r="R33" s="13">
        <f>(P33-K33)/K33</f>
        <v/>
      </c>
      <c r="S33" s="13">
        <f>ROUND(R33,5)</f>
        <v/>
      </c>
    </row>
    <row r="34" ht="15" customHeight="1" s="11">
      <c r="A34" t="n">
        <v>9</v>
      </c>
      <c r="B34" t="n">
        <v>5</v>
      </c>
      <c r="C34" t="n">
        <v>3</v>
      </c>
      <c r="D34">
        <f>E34/60</f>
        <v/>
      </c>
      <c r="E34">
        <f>F34/1000</f>
        <v/>
      </c>
      <c r="F34" t="n">
        <v>26248</v>
      </c>
      <c r="G34" t="n">
        <v>727.031404755</v>
      </c>
      <c r="H34" s="16" t="inlineStr">
        <is>
          <t>Input:
Customer 1 has 7 pallets demand and window 0-24 at (69.162285577, -29.076336589) and average unload time 0.031130667
Customer 2 has 5 pallets demand and window 12-13 at (-32.594223375, 88.562604142) and average unload time 0.153856605
Customer 3 has 15 pallets demand and window 0-24 at (-57.987912705, -68.507622704) and average unload time 0.070842264
Customer 4 has 14 pallets demand and window 0-24 at (59.401629859, 41.351635862) and average unload time 0.037918044
Customer 5 has 9 pallets demand and window 0-24 at (-7.867920408, -41.133427465) and average unload time 0.047796417
Customer 6 has 14 pallets demand and window 0-24 at (-61.697113209, -0.374753904) and average unload time 0.114686734
Customer 7 has 15 pallets demand and window 5-6 at (-16.412276566, 44.98413422) and average unload time 0.12746426
Customer 8 has 5 pallets demand and window 0-24 at (5.890098194, -58.76877252) and average unload time 0.040174939
Customer 9 has 14 pallets demand and window 0-24 at (53.501398076, 8.278926016) and average unload time 0.138494003
Vehicle SP1 is a Rigid with capacity 16, distance cost 0.971755145, and time cost 12.248218664
Vehicle SP2 is a 8 metre with capacity 22, distance cost 1.224538515, and time cost 12.354909271
Vehicle SP3 is a 11 metre with capacity 30, distance cost 0.831715814, and time cost 7.864235681
Vehicle SP4 is a 11 metre with capacity 30, distance cost 0.831715814, and time cost 7.864235681
Vehicle SP5 is a 11 metre with capacity 30, distance cost 0.831715814, and time cost 7.864235681
Output:
Vehicle SP1 travels from Depot to 7 to deliver 15 pallets. Expected unload start time is 6
Vehicle SP1 travels from 7 to DepotReturn to deliver 0 pallets. Expected unload start time is 8.510521429
Vehicle SP3 travels from Depot to 9 to deliver 9 pallets. Expected unload start time is 2.45497967
Vehicle SP3 travels from 1 to 8 to deliver 5 pallets. Expected unload start time is 5.299317194
Vehicle SP3 travels from 5 to DepotReturn to deliver 0 pallets. Expected unload start time is 6.733438101
Vehicle SP3 travels from 8 to 5 to deliver 9 pallets. Expected unload start time is 5.779781003
Vehicle SP3 travels from 9 to 1 to deliver 7 pallets. Expected unload start time is 4.207741905
Vehicle SP4 travels from Depot to 3 to deliver 15 pallets. Expected unload start time is 2.444245111
Vehicle SP4 travels from 3 to 6 to deliver 14 pallets. Expected unload start time is 4.359801075
Vehicle SP4 travels from 6 to DepotReturn to deliver 0 pallets. Expected unload start time is 6.73664349
Vehicle SP5 travels from Depot to 9 to deliver 5 pallets. Expected unload start time is 9.064207798
Vehicle SP5 travels from 2 to DepotReturn to deliver 0 pallets. Expected unload start time is 13.948909437
Vehicle SP5 travels from 4 to 2 to deliver 5 pallets. Expected unload start time is 12
Vehicle SP5 travels from 9 to 4 to deliver 14 pallets. Expected unload start time is 10.176613983
Objective value: 727.031404755
Solve time: 26248</t>
        </is>
      </c>
      <c r="J34" t="inlineStr">
        <is>
          <t>{0: [[(7, 15)]], 1: [], 2: [[(9, 9), (1, 7), (8, 5), (5, 9)], [(3, 15), (6, 14)], [(9, 5), (4, 14), (2, 5)]]}</t>
        </is>
      </c>
      <c r="K34" t="n">
        <v>866.888263212888</v>
      </c>
      <c r="L34" s="12" t="n">
        <v>0.1923670113054028</v>
      </c>
      <c r="M34" s="12">
        <f>(K34-G34)/G34</f>
        <v/>
      </c>
      <c r="N34" t="inlineStr">
        <is>
          <t xml:space="preserve">Rigid (capacity 16):
9 (14)
8 metre (capacity 22):
11 metre (capacity 30):
6 (14) -&gt; 7 (15)
2 (5) -&gt; 4 (14) -&gt; 1 (7)
5 (9) -&gt; 8 (5) -&gt; 3 (15)
</t>
        </is>
      </c>
      <c r="O34" t="n">
        <v>281.7760601999998</v>
      </c>
      <c r="P34" t="n">
        <v>883.1390965570637</v>
      </c>
      <c r="Q34" s="12">
        <f>(P34-G34)/G34</f>
        <v/>
      </c>
      <c r="R34" s="13">
        <f>(P34-K34)/K34</f>
        <v/>
      </c>
      <c r="S34" s="13">
        <f>ROUND(R34,5)</f>
        <v/>
      </c>
    </row>
    <row r="35" ht="15" customHeight="1" s="11">
      <c r="A35" t="n">
        <v>9</v>
      </c>
      <c r="B35" t="n">
        <v>5</v>
      </c>
      <c r="C35" t="n">
        <v>4</v>
      </c>
      <c r="D35">
        <f>E35/60</f>
        <v/>
      </c>
      <c r="E35">
        <f>F35/1000</f>
        <v/>
      </c>
      <c r="F35" t="n">
        <v>2249</v>
      </c>
      <c r="G35" t="n">
        <v>694.665149453</v>
      </c>
      <c r="H35" s="16" t="inlineStr">
        <is>
          <t>Input:
Customer 1 has 2 pallets demand and window 21-22 at (90.005022837, -95.337592023) and average unload time 0.062945357
Customer 2 has 2 pallets demand and window 0-24 at (-33.815013292, -77.865289496) and average unload time 0.076961625
Customer 3 has 8 pallets demand and window 6-7 at (83.220737689, 1.464161189) and average unload time 0.11811953
Customer 4 has 3 pallets demand and window 0-24 at (-29.931365579, -15.419732326) and average unload time 0.146493508
Customer 5 has 4 pallets demand and window 0-24 at (-83.471331946, 26.298973475) and average unload time 0.097359729
Customer 6 has 5 pallets demand and window 0-24 at (-73.978905063, -7.278452358) and average unload time 0.121901376
Customer 7 has 3 pallets demand and window 0-24 at (-21.332852405, -60.44549924) and average unload time 0.02745917
Customer 8 has 8 pallets demand and window 0-24 at (18.545389012, -40.94223411) and average unload time 0.133710863
Customer 9 has 6 pallets demand and window 0-24 at (-39.048157004, 14.14020416) and average unload time 0.139069809
Vehicle SP1 is a 8 metre with capacity 22, distance cost 1.43414742, and time cost 9.444871261
Vehicle SP2 is a 8 metre with capacity 22, distance cost 1.43414742, and time cost 9.444871261
Vehicle SP3 is a Rigid with capacity 16, distance cost 1.092980928, and time cost 9.077821142
Vehicle SP4 is a 8 metre with capacity 22, distance cost 1.43414742, and time cost 9.444871261
Vehicle SP5 is a 11 metre with capacity 30, distance cost 0.947529174, and time cost 14.059551668
Output:
Vehicle SP3 travels from Depot to 3 to deliver 8 pallets. Expected unload start time is 7
Vehicle SP3 travels from 1 to 8 to deliver 6 pallets. Expected unload start time is 22.248480788
Vehicle SP3 travels from 3 to 1 to deliver 2 pallets. Expected unload start time is 21
Vehicle SP3 travels from 8 to DepotReturn to deliver 0 pallets. Expected unload start time is 23.612578624
Vehicle SP5 travels from Depot to 8 to deliver 2 pallets. Expected unload start time is 4.923693002
Vehicle SP5 travels from 2 to 6 to deliver 5 pallets. Expected unload start time is 7.265362538
Vehicle SP5 travels from 4 to DepotReturn to deliver 0 pallets. Expected unload start time is 11.357634751
Vehicle SP5 travels from 5 to 9 to deliver 6 pallets. Expected unload start time is 9.27618933
Vehicle SP5 travels from 6 to 5 to deliver 4 pallets. Expected unload start time is 8.311036978
Vehicle SP5 travels from 7 to 2 to deliver 2 pallets. Expected unload start time is 6.096269984
Vehicle SP5 travels from 8 to 7 to deliver 3 pallets. Expected unload start time is 5.746014986
Vehicle SP5 travels from 9 to 4 to deliver 3 pallets. Expected unload start time is 10.497281846
Objective value: 694.665149453
Solve time: 2249</t>
        </is>
      </c>
      <c r="J35" t="inlineStr">
        <is>
          <t>{0: [], 1: [[(3, 8), (1, 2), (8, 6)]], 2: [[(8, 2), (7, 3), (2, 2), (6, 5), (5, 4), (9, 6), (4, 3)]]}</t>
        </is>
      </c>
      <c r="K35" t="n">
        <v>931.8298593139458</v>
      </c>
      <c r="L35" s="12" t="n">
        <v>0.3415304796921158</v>
      </c>
      <c r="M35" s="12">
        <f>(K35-G35)/G35</f>
        <v/>
      </c>
      <c r="N35" t="inlineStr">
        <is>
          <t xml:space="preserve">8 metre (capacity 22):
Rigid (capacity 16):
8 (8) -&gt; 3 (8)
11 metre (capacity 30):
9 (6) -&gt; 5 (4) -&gt; 6 (5) -&gt; 4 (3) -&gt; 7 (3) -&gt; 2 (2) -&gt; 1 (2)
</t>
        </is>
      </c>
      <c r="O35" t="n">
        <v>265.1643839999997</v>
      </c>
      <c r="P35" t="n">
        <v>854.4762539967021</v>
      </c>
      <c r="Q35" s="12">
        <f>(P35-G35)/G35</f>
        <v/>
      </c>
      <c r="R35" s="13">
        <f>(P35-K35)/K35</f>
        <v/>
      </c>
      <c r="S35" s="13">
        <f>ROUND(R35,5)</f>
        <v/>
      </c>
    </row>
    <row r="36" ht="15" customHeight="1" s="11">
      <c r="A36" t="n">
        <v>9</v>
      </c>
      <c r="B36" t="n">
        <v>5</v>
      </c>
      <c r="C36" t="n">
        <v>5</v>
      </c>
      <c r="D36">
        <f>E36/60</f>
        <v/>
      </c>
      <c r="E36">
        <f>F36/1000</f>
        <v/>
      </c>
      <c r="F36" t="n">
        <v>22463</v>
      </c>
      <c r="G36" t="n">
        <v>619.497057667</v>
      </c>
      <c r="H36" s="16" t="inlineStr">
        <is>
          <t>Input:
Customer 1 has 8 pallets demand and window 0-24 at (-6.171177823, 99.222671696) and average unload time 0.09849439
Customer 2 has 3 pallets demand and window 8-9 at (-45.224378782, 66.611210733) and average unload time 0.1261867
Customer 3 has 4 pallets demand and window 0-24 at (-19.024540701, 84.511384769) and average unload time 0.041265235
Customer 4 has 8 pallets demand and window 0-24 at (36.126663835, -11.183871322) and average unload time 0.124846611
Customer 5 has 12 pallets demand and window 0-24 at (-14.550970347, -80.363331756) and average unload time 0.037634845
Customer 6 has 10 pallets demand and window 0-24 at (-37.715035744, -79.612089829) and average unload time 0.068201704
Customer 7 has 1 pallets demand and window 0-24 at (-60.043534283, 99.427299638) and average unload time 0.032358601
Customer 8 has 10 pallets demand and window 13-14 at (32.785175932, 10.709866675) and average unload time 0.062176332
Customer 9 has 3 pallets demand and window 0-24 at (89.913652146, -50.825942182) and average unload time 0.153519217
Vehicle SP1 is a Rigid with capacity 16, distance cost 0.884266512, and time cost 8.799301434
Vehicle SP2 is a 11 metre with capacity 30, distance cost 0.880872694, and time cost 11.156645738
Vehicle SP3 is a 11 metre with capacity 30, distance cost 0.880872694, and time cost 11.156645738
Vehicle SP4 is a Rigid with capacity 16, distance cost 0.884266512, and time cost 8.799301434
Vehicle SP5 is a 8 metre with capacity 22, distance cost 0.944913601, and time cost 13.14991079
Output:
Vehicle SP2 travels from Depot to 3 to deliver 4 pallets. Expected unload start time is 6.646936501
Vehicle SP2 travels from 1 to 7 to deliver 1 pallets. Expected unload start time is 8.51755407
Vehicle SP2 travels from 2 to 8 to deliver 10 pallets. Expected unload start time is 13
Vehicle SP2 travels from 3 to 1 to deliver 8 pallets. Expected unload start time is 7.056189634
Vehicle SP2 travels from 4 to DepotReturn to deliver 0 pallets. Expected unload start time is 14.87071783
Vehicle SP2 travels from 7 to 2 to deliver 3 pallets. Expected unload start time is 9
Vehicle SP2 travels from 8 to 4 to deliver 4 pallets. Expected unload start time is 13.898604122
Vehicle SP3 travels from Depot to 6 to deliver 10 pallets. Expected unload start time is 5.749946708
Vehicle SP3 travels from 4 to DepotReturn to deliver 0 pallets. Expected unload start time is 10.798173264
Vehicle SP3 travels from 5 to 9 to deliver 3 pallets. Expected unload start time is 8.530287307
Vehicle SP3 travels from 6 to 5 to deliver 12 pallets. Expected unload start time is 6.721666803
Vehicle SP3 travels from 9 to 4 to deliver 4 pallets. Expected unload start time is 9.826059556
Objective value: 619.497057667
Solve time: 22463</t>
        </is>
      </c>
      <c r="J36" t="inlineStr">
        <is>
          <t>{0: [], 1: [[(3, 4), (1, 8), (7, 1), (2, 3), (8, 10), (4, 4)], [(6, 10), (5, 12), (9, 3), (4, 4)]], 2: []}</t>
        </is>
      </c>
      <c r="K36" t="n">
        <v>757.467443797354</v>
      </c>
      <c r="L36" s="12" t="n">
        <v>0.1867028219404651</v>
      </c>
      <c r="M36" s="12">
        <f>(K36-G36)/G36</f>
        <v/>
      </c>
      <c r="N36" t="inlineStr">
        <is>
          <t xml:space="preserve">Rigid (capacity 16):
11 metre (capacity 30):
2 (3) -&gt; 7 (1) -&gt; 1 (8) -&gt; 3 (4)
9 (3) -&gt; 5 (12) -&gt; 6 (10)
8 metre (capacity 22):
8 (10) -&gt; 4 (8)
</t>
        </is>
      </c>
      <c r="O36" t="n">
        <v>255.9975743000005</v>
      </c>
      <c r="P36" t="n">
        <v>770.9518224366122</v>
      </c>
      <c r="Q36" s="12">
        <f>(P36-G36)/G36</f>
        <v/>
      </c>
      <c r="R36" s="13">
        <f>(P36-K36)/K36</f>
        <v/>
      </c>
      <c r="S36" s="13">
        <f>ROUND(R36,5)</f>
        <v/>
      </c>
    </row>
    <row r="37" ht="15" customHeight="1" s="11">
      <c r="A37" t="n">
        <v>9</v>
      </c>
      <c r="B37" t="n">
        <v>5</v>
      </c>
      <c r="C37" t="n">
        <v>6</v>
      </c>
      <c r="D37">
        <f>E37/60</f>
        <v/>
      </c>
      <c r="E37">
        <f>F37/1000</f>
        <v/>
      </c>
      <c r="F37" t="n">
        <v>10698</v>
      </c>
      <c r="G37" t="n">
        <v>1064.370043632</v>
      </c>
      <c r="H37" s="16" t="inlineStr">
        <is>
          <t>Input:
Customer 1 has 12 pallets demand and window 0-24 at (-30.968215885, -75.574032689) and average unload time 0.150709065
Customer 2 has 9 pallets demand and window 0-24 at (-23.291709414, 19.405698648) and average unload time 0.12843052
Customer 3 has 10 pallets demand and window 0-24 at (43.562534346, -49.051802703) and average unload time 0.151220621
Customer 4 has 8 pallets demand and window 7-8 at (71.927207503, 23.511285007) and average unload time 0.139526313
Customer 5 has 12 pallets demand and window 0-24 at (-73.436285091, -31.692368251) and average unload time 0.128079516
Customer 6 has 11 pallets demand and window 7-8 at (-15.917222016, 43.66076974) and average unload time 0.086753313
Customer 7 has 16 pallets demand and window 0-24 at (13.398108533, 90.360621694) and average unload time 0.155863926
Customer 8 has 16 pallets demand and window 11-12 at (31.247951655, -22.282335696) and average unload time 0.070791036
Customer 9 has 3 pallets demand and window 11-12 at (26.242557445, 57.261229522) and average unload time 0.096027179
Vehicle SP1 is a 11 metre with capacity 30, distance cost 1.474510045, and time cost 12.130643015
Vehicle SP2 is a 11 metre with capacity 30, distance cost 1.474510045, and time cost 12.130643015
Vehicle SP3 is a 11 metre with capacity 30, distance cost 1.474510045, and time cost 12.130643015
Vehicle SP4 is a 8 metre with capacity 22, distance cost 1.283102, and time cost 14.108999358
Vehicle SP5 is a 11 metre with capacity 30, distance cost 1.474510045, and time cost 12.130643015
Output:
Vehicle SP1 travels from Depot to 3 to deliver 10 pallets. Expected unload start time is 10.10603795
Vehicle SP1 travels from 3 to 8 to deliver 16 pallets. Expected unload start time is 11.986570892
Vehicle SP1 travels from 8 to DepotReturn to deliver 0 pallets. Expected unload start time is 13.598963234
Vehicle SP2 travels from Depot to 5 to deliver 12 pallets. Expected unload start time is 1.535105693
Vehicle SP2 travels from 1 to DepotReturn to deliver 0 pallets. Expected unload start time is 6.664813378
Vehicle SP2 travels from 5 to 1 to deliver 12 pallets. Expected unload start time is 3.835393175
Vehicle SP3 travels from Depot to 4 to deliver 8 pallets. Expected unload start time is 7.873428491
Vehicle SP3 travels from 4 to 9 to deliver 3 pallets. Expected unload start time is 11
Vehicle SP3 travels from 7 to DepotReturn to deliver 0 pallets. Expected unload start time is 15.367563545
Vehicle SP3 travels from 9 to 7 to deliver 16 pallets. Expected unload start time is 11.731884286
Vehicle SP4 travels from Depot to 6 to deliver 11 pallets. Expected unload start time is 7
Vehicle SP4 travels from 2 to DepotReturn to deliver 0 pallets. Expected unload start time is 9.806008306
Vehicle SP4 travels from 6 to 2 to deliver 9 pallets. Expected unload start time is 8.271178467
Objective value: 1064.370043632
Solve time: 10698</t>
        </is>
      </c>
      <c r="J37" t="inlineStr">
        <is>
          <t>{0: [[(3, 10), (8, 16)], [(5, 12), (1, 12)], [(4, 8), (9, 3), (7, 16)]], 1: [[(6, 11), (2, 9)]]}</t>
        </is>
      </c>
      <c r="K37" t="n">
        <v>1326.047008496605</v>
      </c>
      <c r="L37" s="12" t="n">
        <v>0.2459067686438042</v>
      </c>
      <c r="M37" s="12">
        <f>(K37-G37)/G37</f>
        <v/>
      </c>
      <c r="N37" t="inlineStr">
        <is>
          <t xml:space="preserve">11 metre (capacity 30):
8 (16) -&gt; 3 (10)
5 (12) -&gt; 1 (12)
4 (8) -&gt; 9 (3) -&gt; 7 (16)
8 metre (capacity 22):
6 (11) -&gt; 2 (9)
</t>
        </is>
      </c>
      <c r="O37" t="n">
        <v>271.5002951999995</v>
      </c>
      <c r="P37" t="n">
        <v>1326.047008496605</v>
      </c>
      <c r="Q37" s="12">
        <f>(P37-G37)/G37</f>
        <v/>
      </c>
      <c r="R37" s="13">
        <f>(P37-K37)/K37</f>
        <v/>
      </c>
      <c r="S37" s="13">
        <f>ROUND(R37,5)</f>
        <v/>
      </c>
    </row>
    <row r="38" ht="15" customHeight="1" s="11">
      <c r="A38" t="n">
        <v>9</v>
      </c>
      <c r="B38" t="n">
        <v>5</v>
      </c>
      <c r="C38" t="n">
        <v>7</v>
      </c>
      <c r="D38">
        <f>E38/60</f>
        <v/>
      </c>
      <c r="E38">
        <f>F38/1000</f>
        <v/>
      </c>
      <c r="F38" t="n">
        <v>6631</v>
      </c>
      <c r="G38" t="n">
        <v>484.162097897</v>
      </c>
      <c r="H38" s="16" t="inlineStr">
        <is>
          <t>Input:
Customer 1 has 11 pallets demand and window 0-24 at (-45.764791583, 86.137379344) and average unload time 0.027180512
Customer 2 has 1 pallets demand and window 0-24 at (98.382227775, 83.751952147) and average unload time 0.020148877
Customer 3 has 12 pallets demand and window 0-24 at (93.941136556, 63.217932293) and average unload time 0.16284639
Customer 4 has 4 pallets demand and window 0-24 at (-32.404247924, 21.798442229) and average unload time 0.104736112
Customer 5 has 1 pallets demand and window 13-14 at (81.721338746, 58.286678226) and average unload time 0.086904672
Customer 6 has 4 pallets demand and window 0-24 at (80.644585658, 42.262616618) and average unload time 0.020369935
Customer 7 has 2 pallets demand and window 0-24 at (-58.2928183, 40.101604652) and average unload time 0.0856711
Customer 8 has 4 pallets demand and window 0-24 at (-71.736244438, 94.715947919) and average unload time 0.022206007
Customer 9 has 7 pallets demand and window 0-24 at (-99.797944816, 47.788085867) and average unload time 0.037886784
Vehicle SP1 is a Rigid with capacity 16, distance cost 0.961449832, and time cost 8.758290589
Vehicle SP2 is a Rigid with capacity 16, distance cost 0.961449832, and time cost 8.758290589
Vehicle SP3 is a 11 metre with capacity 30, distance cost 0.832682433, and time cost 14.990219671
Vehicle SP4 is a 11 metre with capacity 30, distance cost 0.832682433, and time cost 14.990219671
Vehicle SP5 is a 8 metre with capacity 22, distance cost 1.277026592, and time cost 11.428535957
Output:
Vehicle SP3 travels from Depot to 5 to deliver 1 pallets. Expected unload start time is 13
Vehicle SP3 travels from 2 to 3 to deliver 12 pallets. Expected unload start time is 13.750054958
Vehicle SP3 travels from 3 to 6 to deliver 4 pallets. Expected unload start time is 16.014434221
Vehicle SP3 travels from 5 to 2 to deliver 1 pallets. Expected unload start time is 13.467296205
Vehicle SP3 travels from 6 to DepotReturn to deliver 0 pallets. Expected unload start time is 17.234009817
Vehicle SP4 travels from Depot to 1 to deliver 11 pallets. Expected unload start time is 20.728610728
Vehicle SP4 travels from 1 to 8 to deliver 4 pallets. Expected unload start time is 21.369490939
Vehicle SP4 travels from 4 to DepotReturn to deliver 0 pallets. Expected unload start time is 24.409409527
Vehicle SP4 travels from 7 to 4 to deliver 4 pallets. Expected unload start time is 23.502291287
Vehicle SP4 travels from 8 to 9 to deliver 7 pallets. Expected unload start time is 22.141789918
Vehicle SP4 travels from 9 to 7 to deliver 2 pallets. Expected unload start time is 22.934633274
Objective value: 484.162097897
Solve time: 6631</t>
        </is>
      </c>
      <c r="J38" t="inlineStr">
        <is>
          <t>{0: [], 1: [[(5, 1), (2, 1), (3, 12), (6, 4)], [(1, 11), (8, 4), (9, 7), (7, 2), (4, 4)]], 2: []}</t>
        </is>
      </c>
      <c r="K38" t="n">
        <v>622.2180764428056</v>
      </c>
      <c r="L38" s="12" t="n">
        <v>0.2851441266168162</v>
      </c>
      <c r="M38" s="12">
        <f>(K38-G38)/G38</f>
        <v/>
      </c>
      <c r="N38" t="inlineStr">
        <is>
          <t xml:space="preserve">Rigid (capacity 16):
11 metre (capacity 30):
5 (1) -&gt; 2 (1) -&gt; 3 (12) -&gt; 6 (4)
4 (4) -&gt; 7 (2) -&gt; 9 (7) -&gt; 8 (4) -&gt; 1 (11)
8 metre (capacity 22):
</t>
        </is>
      </c>
      <c r="O38" t="n">
        <v>226.3959122000006</v>
      </c>
      <c r="P38" t="n">
        <v>622.2180764428056</v>
      </c>
      <c r="Q38" s="12">
        <f>(P38-G38)/G38</f>
        <v/>
      </c>
      <c r="R38" s="13">
        <f>(P38-K38)/K38</f>
        <v/>
      </c>
      <c r="S38" s="13">
        <f>ROUND(R38,5)</f>
        <v/>
      </c>
    </row>
    <row r="39" ht="15" customHeight="1" s="11">
      <c r="A39" t="n">
        <v>9</v>
      </c>
      <c r="B39" t="n">
        <v>5</v>
      </c>
      <c r="C39" t="n">
        <v>8</v>
      </c>
      <c r="D39">
        <f>E39/60</f>
        <v/>
      </c>
      <c r="E39">
        <f>F39/1000</f>
        <v/>
      </c>
      <c r="F39" t="n">
        <v>23010</v>
      </c>
      <c r="G39" t="n">
        <v>892.847354116</v>
      </c>
      <c r="H39" s="16" t="inlineStr">
        <is>
          <t>Input:
Customer 1 has 2 pallets demand and window 0-24 at (83.329803421, 97.067101839) and average unload time 0.114192179
Customer 2 has 4 pallets demand and window 0-24 at (90.791824747, -61.633373315) and average unload time 0.036625233
Customer 3 has 3 pallets demand and window 0-24 at (-67.879893736, -71.205591597) and average unload time 0.079798075
Customer 4 has 1 pallets demand and window 0-24 at (47.661471205, 34.593190907) and average unload time 0.09402629
Customer 5 has 1 pallets demand and window 0-24 at (36.941550988, 48.537485798) and average unload time 0.039881637
Customer 6 has 5 pallets demand and window 0-24 at (-55.42912365, 46.358984247) and average unload time 0.144288799
Customer 7 has 4 pallets demand and window 9-10 at (42.205021132, -57.202637173) and average unload time 0.041143196
Customer 8 has 10 pallets demand and window 0-24 at (55.71226671, -81.439733735) and average unload time 0.11168376
Customer 9 has 8 pallets demand and window 0-24 at (-74.471070832, 72.503507391) and average unload time 0.158876922
Vehicle SP1 is a Rigid with capacity 16, distance cost 0.916859761, and time cost 8.062041249
Vehicle SP2 is a 11 metre with capacity 30, distance cost 1.27620411, and time cost 7.292173331
Vehicle SP3 is a Rigid with capacity 16, distance cost 0.916859761, and time cost 8.062041249
Vehicle SP4 is a Rigid with capacity 16, distance cost 0.916859761, and time cost 8.062041249
Vehicle SP5 is a Rigid with capacity 16, distance cost 0.916859761, and time cost 8.062041249
Output:
Vehicle SP1 travels from Depot to 3 to deliver 3 pallets. Expected unload start time is 3.373278823
Vehicle SP1 travels from 3 to 9 to deliver 8 pallets. Expected unload start time is 5.410925182
Vehicle SP1 travels from 6 to DepotReturn to deliver 0 pallets. Expected unload start time is 8.71093715
Vehicle SP1 travels from 9 to 6 to deliver 5 pallets. Expected unload start time is 7.086240079
Vehicle SP2 travels from Depot to 2 to deliver 4 pallets. Expected unload start time is 6.88626666
Vehicle SP2 travels from 2 to 8 to deliver 10 pallets. Expected unload start time is 7.536327931
Vehicle SP2 travels from 7 to DepotReturn to deliver 0 pallets. Expected unload start time is 10.053164146
Vehicle SP2 travels from 8 to 7 to deliver 4 pallets. Expected unload start time is 9
Vehicle SP5 travels from Depot to 4 to deliver 1 pallets. Expected unload start time is 2.022367536
Vehicle SP5 travels from 1 to 5 to deliver 1 pallets. Expected unload start time is 4.083192491
Vehicle SP5 travels from 4 to 1 to deliver 2 pallets. Expected unload start time is 3.015631305
Vehicle SP5 travels from 5 to DepotReturn to deliver 0 pallets. Expected unload start time is 4.885529631
Objective value: 892.847354116
Solve time: 23010</t>
        </is>
      </c>
      <c r="J39" t="inlineStr">
        <is>
          <t>{0: [[(3, 3), (9, 8), (6, 5)], [(4, 1), (1, 2), (5, 1)]], 1: [[(2, 4), (8, 10), (7, 4)]]}</t>
        </is>
      </c>
      <c r="K39" t="n">
        <v>988.0851581537365</v>
      </c>
      <c r="L39" s="12" t="n">
        <v>0.1066675099597854</v>
      </c>
      <c r="M39" s="12">
        <f>(K39-G39)/G39</f>
        <v/>
      </c>
      <c r="N39" t="inlineStr">
        <is>
          <t xml:space="preserve">Rigid (capacity 16):
4 (1) -&gt; 5 (1) -&gt; 1 (2) -&gt; 2 (4) -&gt; 7 (4)
8 (10) -&gt; 3 (3)
6 (5) -&gt; 9 (8)
11 metre (capacity 30):
</t>
        </is>
      </c>
      <c r="O39" t="n">
        <v>174.3911535999996</v>
      </c>
      <c r="P39" t="n">
        <v>1001.185311729765</v>
      </c>
      <c r="Q39" s="12">
        <f>(P39-G39)/G39</f>
        <v/>
      </c>
      <c r="R39" s="13">
        <f>(P39-K39)/K39</f>
        <v/>
      </c>
      <c r="S39" s="13">
        <f>ROUND(R39,5)</f>
        <v/>
      </c>
    </row>
    <row r="40">
      <c r="A40" t="n">
        <v>9</v>
      </c>
      <c r="B40" t="n">
        <v>5</v>
      </c>
      <c r="C40" t="n">
        <v>9</v>
      </c>
      <c r="D40">
        <f>E40/60</f>
        <v/>
      </c>
      <c r="E40">
        <f>F40/1000</f>
        <v/>
      </c>
      <c r="F40" t="n">
        <v>12555</v>
      </c>
      <c r="G40" t="n">
        <v>1150.946320584</v>
      </c>
      <c r="H40" s="16" t="inlineStr">
        <is>
          <t>Input:
Customer 1 has 11 pallets demand and window 5-6 at (12.852326668, -79.867129763) and average unload time 0.147046879
Customer 2 has 8 pallets demand and window 0-24 at (-50.254462879, 6.738963473) and average unload time 0.097054956
Customer 3 has 5 pallets demand and window 0-24 at (65.904464957, 31.567809009) and average unload time 0.147876762
Customer 4 has 12 pallets demand and window 0-24 at (72.677225501, 61.738534216) and average unload time 0.07987544
Customer 5 has 10 pallets demand and window 0-24 at (-72.57682713, 3.905161821) and average unload time 0.061980716
Customer 6 has 5 pallets demand and window 0-24 at (-67.164997142, -80.00898164) and average unload time 0.136084545
Customer 7 has 7 pallets demand and window 0-24 at (-3.797520127, 86.876164559) and average unload time 0.116419679
Customer 8 has 7 pallets demand and window 23-24 at (-7.286980454, 53.021741088) and average unload time 0.074431799
Customer 9 has 5 pallets demand and window 0-24 at (-82.875033079, 85.595085353) and average unload time 0.044942681
Vehicle SP1 is a 8 metre with capacity 22, distance cost 1.402361277, and time cost 7.937243313
Vehicle SP2 is a Rigid with capacity 16, distance cost 1.20865938, and time cost 11.590504053
Vehicle SP3 is a 11 metre with capacity 30, distance cost 0.912737503, and time cost 7.869250705
Vehicle SP4 is a 8 metre with capacity 22, distance cost 1.402361277, and time cost 7.937243313
Vehicle SP5 is a Rigid with capacity 16, distance cost 1.20865938, and time cost 11.590504053
Output:
Vehicle SP1 travels from Depot to 2 to deliver 7 pallets. Expected unload start time is 3.72870854
Vehicle SP1 travels from 2 to 5 to deliver 10 pallets. Expected unload start time is 4.689362222
Vehicle SP1 travels from 5 to 6 to deliver 5 pallets. Expected unload start time is 6.360275298
Vehicle SP1 travels from 6 to DepotReturn to deliver 0 pallets. Expected unload start time is 8.346488848
Vehicle SP3 travels from Depot to 3 to deliver 5 pallets. Expected unload start time is 5.13375983
Vehicle SP3 travels from 2 to DepotReturn to deliver 0 pallets. Expected unload start time is 12.050241099
Vehicle SP3 travels from 3 to 4 to deliver 12 pallets. Expected unload start time is 6.259663156
Vehicle SP3 travels from 4 to 7 to deliver 7 pallets. Expected unload start time is 8.224421317
Vehicle SP3 travels from 7 to 9 to deliver 5 pallets. Expected unload start time is 10.027957686
Vehicle SP3 travels from 9 to 2 to deliver 1 pallets. Expected unload start time is 11.319382562
Vehicle SP4 travels from Depot to 1 to deliver 11 pallets. Expected unload start time is 6
Vehicle SP4 travels from 1 to 8 to deliver 7 pallets. Expected unload start time is 23
Vehicle SP4 travels from 8 to DepotReturn to deliver 0 pallets. Expected unload start time is 24.190024309
Objective value: 1150.946320584
Solve time: 12555</t>
        </is>
      </c>
      <c r="J40" t="inlineStr">
        <is>
          <t>{0: [[(2, 7), (5, 10), (6, 5)], [(1, 11), (8, 7)]], 1: [], 2: [[(3, 5), (4, 12), (7, 7), (9, 5), (2, 1)]]}</t>
        </is>
      </c>
      <c r="K40" t="n">
        <v>1367.146728044428</v>
      </c>
      <c r="L40" s="12" t="n">
        <v>0.1881009902756456</v>
      </c>
      <c r="M40" s="12">
        <f>(K40-G40)/G40</f>
        <v/>
      </c>
      <c r="N40" t="inlineStr">
        <is>
          <t xml:space="preserve">8 metre (capacity 22):
1 (11) -&gt; 6 (5)
5 (10) -&gt; 2 (8)
Rigid (capacity 16):
8 (7)
11 metre (capacity 30):
9 (5) -&gt; 7 (7) -&gt; 4 (12) -&gt; 3 (5)
</t>
        </is>
      </c>
      <c r="O40" t="n">
        <v>413.8151592000004</v>
      </c>
      <c r="P40" t="n">
        <v>1206.305074600059</v>
      </c>
      <c r="Q40" s="12">
        <f>(P40-G40)/G40</f>
        <v/>
      </c>
      <c r="R40" s="13">
        <f>(P40-K40)/K40</f>
        <v/>
      </c>
      <c r="S40" s="13">
        <f>ROUND(R40,5)</f>
        <v/>
      </c>
    </row>
    <row r="41">
      <c r="A41" t="n">
        <v>9</v>
      </c>
      <c r="B41" t="n">
        <v>5</v>
      </c>
      <c r="C41" t="n">
        <v>10</v>
      </c>
      <c r="D41">
        <f>E41/60</f>
        <v/>
      </c>
      <c r="E41">
        <f>F41/1000</f>
        <v/>
      </c>
      <c r="F41" t="n">
        <v>6468</v>
      </c>
      <c r="G41" t="n">
        <v>1059.49309779</v>
      </c>
      <c r="H41" s="16" t="inlineStr">
        <is>
          <t>Input:
Customer 1 has 3 pallets demand and window 0-24 at (43.877999052, -67.22643211) and average unload time 0.162624943
Customer 2 has 14 pallets demand and window 0-24 at (3.321852729, -43.388160642) and average unload time 0.042911884
Customer 3 has 12 pallets demand and window 0-24 at (38.906236238, 2.556331412) and average unload time 0.101932498
Customer 4 has 4 pallets demand and window 0-24 at (88.785319984, 2.821428632) and average unload time 0.088815016
Customer 5 has 4 pallets demand and window 0-24 at (-63.012325369, 29.209356995) and average unload time 0.074469847
Customer 6 has 13 pallets demand and window 0-24 at (-99.547040427, 16.396242641) and average unload time 0.063776708
Customer 7 has 11 pallets demand and window 0-24 at (-74.90928618, -60.533631846) and average unload time 0.042652352
Customer 8 has 4 pallets demand and window 0-24 at (-37.366007032, 63.639305264) and average unload time 0.030029849
Customer 9 has 5 pallets demand and window 0-24 at (42.983249447, 19.392006917) and average unload time 0.043327924
Vehicle SP1 is a 8 metre with capacity 22, distance cost 1.38861929, and time cost 14.100903429
Vehicle SP2 is a 8 metre with capacity 22, distance cost 1.38861929, and time cost 14.100903429
Vehicle SP3 is a 11 metre with capacity 30, distance cost 1.392619196, and time cost 7.996206248
Vehicle SP4 is a 11 metre with capacity 30, distance cost 1.392619196, and time cost 7.996206248
Vehicle SP5 is a 8 metre with capacity 22, distance cost 1.38861929, and time cost 14.100903429
Output:
Vehicle SP1 travels from Depot to 6 to deliver 13 pallets. Expected unload start time is 19.926995133
Vehicle SP1 travels from 5 to 8 to deliver 4 pallets. Expected unload start time is 22.074576761
Vehicle SP1 travels from 6 to 5 to deliver 4 pallets. Expected unload start time is 21.240047613
Vehicle SP1 travels from 8 to DepotReturn to deliver 0 pallets. Expected unload start time is 23.11717411
Vehicle SP3 travels from Depot to 1 to deliver 3 pallets. Expected unload start time is 5.060117371
Vehicle SP3 travels from 1 to 2 to deliver 14 pallets. Expected unload start time is 6.136032403
Vehicle SP3 travels from 2 to 7 to deliver 11 pallets. Expected unload start time is 7.737898043
Vehicle SP3 travels from 7 to DepotReturn to deliver 0 pallets. Expected unload start time is 9.410955767
Vehicle SP5 travels from Depot to 9 to deliver 5 pallets. Expected unload start time is 22.195760088
Vehicle SP5 travels from 3 to DepotReturn to deliver 0 pallets. Expected unload start time is 25.710566572
Vehicle SP5 travels from 4 to 3 to deliver 12 pallets. Expected unload start time is 24
Vehicle SP5 travels from 9 to 4 to deliver 4 pallets. Expected unload start time is 23.021242584
Objective value: 1059.49309779
Solve time: 6468</t>
        </is>
      </c>
      <c r="J41" t="inlineStr">
        <is>
          <t>{0: [[(6, 13), (5, 4), (8, 4)], [(9, 5), (4, 4), (3, 12)]], 1: [[(1, 3), (2, 14), (7, 11)]]}</t>
        </is>
      </c>
      <c r="K41" t="n">
        <v>1198.896614545255</v>
      </c>
      <c r="L41" s="12" t="n">
        <v>0.131575672409794</v>
      </c>
      <c r="M41" s="12">
        <f>(K41-G41)/G41</f>
        <v/>
      </c>
      <c r="N41" t="inlineStr">
        <is>
          <t xml:space="preserve">8 metre (capacity 22):
9 (5) -&gt; 4 (4) -&gt; 3 (12)
11 metre (capacity 30):
1 (3) -&gt; 2 (14) -&gt; 7 (11)
8 (4) -&gt; 5 (4) -&gt; 6 (13)
</t>
        </is>
      </c>
      <c r="O41" t="n">
        <v>249.4281912000006</v>
      </c>
      <c r="P41" t="n">
        <v>1172.748196784024</v>
      </c>
      <c r="Q41" s="12">
        <f>(P41-G41)/G41</f>
        <v/>
      </c>
      <c r="R41" s="13">
        <f>(P41-K41)/K41</f>
        <v/>
      </c>
      <c r="S41" s="13">
        <f>ROUND(R41,5)</f>
        <v/>
      </c>
    </row>
    <row r="42">
      <c r="A42" t="n">
        <v>12</v>
      </c>
      <c r="B42" t="n">
        <v>5</v>
      </c>
      <c r="C42" t="n">
        <v>1</v>
      </c>
      <c r="D42">
        <f>E42/60</f>
        <v/>
      </c>
      <c r="E42">
        <f>F42/1000</f>
        <v/>
      </c>
      <c r="F42" t="n">
        <v>74222</v>
      </c>
      <c r="G42" t="n">
        <v>970.104217489</v>
      </c>
      <c r="H42" s="16" t="inlineStr">
        <is>
          <t>Input:
Customer 1 has 11 pallets demand and window 0-24 at (88.96335154, 8.376464455) and average unload time 0.16407808
Customer 2 has 8 pallets demand and window 0-24 at (55.56646263, -80.190262712) and average unload time 0.030566298
Customer 3 has 5 pallets demand and window 0-24 at (2.212044734, -28.770525514) and average unload time 0.140307103
Customer 4 has 1 pallets demand and window 0-24 at (67.894120826, 80.433329592) and average unload time 0.097549161
Customer 5 has 2 pallets demand and window 0-24 at (68.383625104, 43.007915583) and average unload time 0.060107294
Customer 6 has 11 pallets demand and window 0-24 at (75.599329127, -87.259159558) and average unload time 0.120907949
Customer 7 has 1 pallets demand and window 0-24 at (-95.692545842, -4.7772563) and average unload time 0.149628825
Customer 8 has 4 pallets demand and window 0-24 at (87.368633691, -89.434013551) and average unload time 0.089455763
Customer 9 has 7 pallets demand and window 0-24 at (23.079986442, 58.740560703) and average unload time 0.085990192
Customer 10 has 2 pallets demand and window 0-24 at (-6.441627778, -71.576986993) and average unload time 0.036249849
Customer 11 has 3 pallets demand and window 0-24 at (-35.498600539, 28.638730102) and average unload time 0.156622812
Customer 12 has 12 pallets demand and window 0-24 at (-25.854322378, 12.731079702) and average unload time 0.155716412
Vehicle SP1 is a 11 metre with capacity 30, distance cost 1.31252817, and time cost 11.594790205
Vehicle SP2 is a 11 metre with capacity 30, distance cost 1.31252817, and time cost 11.594790205
Vehicle SP3 is a 11 metre with capacity 30, distance cost 1.31252817, and time cost 11.594790205
Vehicle SP4 is a 8 metre with capacity 22, distance cost 1.142441385, and time cost 11.363397443
Vehicle SP5 is a 8 metre with capacity 22, distance cost 1.142441385, and time cost 11.363397443
Output:
Vehicle SP3 travels from Depot to 3 to deliver 5 pallets. Expected unload start time is 2.720820557
Vehicle SP3 travels from 2 to 6 to deliver 11 pallets. Expected unload start time is 5.333377745
Vehicle SP3 travels from 3 to 10 to deliver 2 pallets. Expected unload start time is 3.968261167
Vehicle SP3 travels from 6 to 8 to deliver 4 pallets. Expected unload start time is 6.81297223
Vehicle SP3 travels from 8 to DepotReturn to deliver 0 pallets. Expected unload start time is 8.733631291
Vehicle SP3 travels from 10 to 2 to deliver 8 pallets. Expected unload start time is 4.823303975
Vehicle SP4 travels from Depot to 9 to deliver 7 pallets. Expected unload start time is 2.440990767
Vehicle SP4 travels from 1 to DepotReturn to deliver 0 pallets. Expected unload start time is 7.776277164
Vehicle SP4 travels from 4 to 5 to deliver 2 pallets. Expected unload start time is 4.230683723
Vehicle SP4 travels from 5 to 1 to deliver 11 pallets. Expected unload start time is 4.854457912
Vehicle SP4 travels from 9 to 4 to deliver 1 pallets. Expected unload start time is 3.665276873
Vehicle SP5 travels from Depot to 7 to deliver 1 pallets. Expected unload start time is 2.456381201
Vehicle SP5 travels from 7 to 11 to deliver 3 pallets. Expected unload start time is 3.466600231
Vehicle SP5 travels from 11 to 12 to deliver 12 pallets. Expected unload start time is 4.169004096
Vehicle SP5 travels from 12 to DepotReturn to deliver 0 pallets. Expected unload start time is 6.39783672
Objective value: 970.104217489
Solve time: 74222</t>
        </is>
      </c>
      <c r="J42" t="inlineStr">
        <is>
          <t>{0: [[(3, 5), (10, 2), (2, 8), (6, 11), (8, 4)]], 1: [[(9, 7), (4, 1), (5, 2), (1, 11)], [(7, 1), (11, 3), (12, 12)]]}</t>
        </is>
      </c>
      <c r="K42" t="n">
        <v>1149.08514985564</v>
      </c>
      <c r="L42" s="12" t="n">
        <v>0.4255908862224422</v>
      </c>
      <c r="M42" s="12">
        <f>(K42-G42)/G42</f>
        <v/>
      </c>
      <c r="N42" t="inlineStr">
        <is>
          <t xml:space="preserve">11 metre (capacity 30):
8 (4) -&gt; 6 (11) -&gt; 2 (8) -&gt; 10 (2)
8 metre (capacity 22):
3 (5) -&gt; 7 (1) -&gt; 11 (3) -&gt; 12 (12)
9 (7) -&gt; 4 (1) -&gt; 5 (2) -&gt; 1 (11)
</t>
        </is>
      </c>
      <c r="O42" t="n">
        <v>307.8755359999996</v>
      </c>
      <c r="P42" t="n">
        <v>1191.432500031729</v>
      </c>
      <c r="Q42" s="12">
        <f>(P42-G42)/G42</f>
        <v/>
      </c>
      <c r="R42" s="13">
        <f>(P42-K42)/K42</f>
        <v/>
      </c>
      <c r="S42" s="13">
        <f>ROUND(R42,5)</f>
        <v/>
      </c>
    </row>
    <row r="43">
      <c r="A43" t="n">
        <v>12</v>
      </c>
      <c r="B43" t="n">
        <v>5</v>
      </c>
      <c r="C43" t="n">
        <v>2</v>
      </c>
      <c r="D43">
        <f>E43/60</f>
        <v/>
      </c>
      <c r="E43">
        <f>F43/1000</f>
        <v/>
      </c>
      <c r="F43" t="n">
        <v>30046</v>
      </c>
      <c r="G43" t="n">
        <v>884.482401446</v>
      </c>
      <c r="H43" s="16" t="inlineStr">
        <is>
          <t>Input:
Customer 1 has 7 pallets demand and window 0-24 at (88.586330366, 26.747218425) and average unload time 0.079463013
Customer 2 has 6 pallets demand and window 0-24 at (-32.739209063, -16.604833265) and average unload time 0.063886353
Customer 3 has 4 pallets demand and window 0-24 at (58.773891177, 6.042570928) and average unload time 0.086139012
Customer 4 has 4 pallets demand and window 0-24 at (-31.414454467, -66.340813939) and average unload time 0.032968991
Customer 5 has 8 pallets demand and window 0-24 at (25.585929661, 29.122397713) and average unload time 0.155206434
Customer 6 has 5 pallets demand and window 0-24 at (-42.290750595, 96.226523622) and average unload time 0.099159653
Customer 7 has 4 pallets demand and window 0-24 at (59.266482374, 28.012551531) and average unload time 0.036529738
Customer 8 has 1 pallets demand and window 0-24 at (-10.843788869, 25.514180845) and average unload time 0.041453765
Customer 9 has 8 pallets demand and window 0-24 at (75.479048416, -68.772774785) and average unload time 0.08873021
Customer 10 has 10 pallets demand and window 0-24 at (-20.117800542, -65.401502673) and average unload time 0.08250877
Customer 11 has 1 pallets demand and window 0-24 at (-48.522081737, 33.79841651) and average unload time 0.161106582
Customer 12 has 9 pallets demand and window 23-24 at (-54.836996004, -45.955333167) and average unload time 0.054528867
Vehicle SP1 is a 8 metre with capacity 22, distance cost 1.287660502, and time cost 11.562042212
Vehicle SP2 is a 8 metre with capacity 22, distance cost 1.287660502, and time cost 11.562042212
Vehicle SP3 is a 8 metre with capacity 22, distance cost 1.287660502, and time cost 11.562042212
Vehicle SP4 is a Rigid with capacity 16, distance cost 0.799088715, and time cost 9.095960177
Vehicle SP5 is a 11 metre with capacity 30, distance cost 1.292442508, and time cost 7.735519476
Output:
Vehicle SP2 travels from Depot to 3 to deliver 4 pallets. Expected unload start time is 2.702803965
Vehicle SP2 travels from 1 to 7 to deliver 4 pallets. Expected unload start time is 4.424151416
Vehicle SP2 travels from 3 to 1 to deliver 7 pallets. Expected unload start time is 3.501071093
Vehicle SP2 travels from 5 to DepotReturn to deliver 0 pallets. Expected unload start time is 6.562517939
Vehicle SP2 travels from 7 to 5 to deliver 7 pallets. Expected unload start time is 4.991505789
Vehicle SP4 travels from Depot to 8 to deliver 1 pallets. Expected unload start time is 18.659700061
Vehicle SP4 travels from 5 to 9 to deliver 8 pallets. Expected unload start time is 23.34626809
Vehicle SP4 travels from 6 to 5 to deliver 1 pallets. Expected unload start time is 21.817608657
Vehicle SP4 travels from 8 to 11 to deliver 1 pallets. Expected unload start time is 19.183382103
Vehicle SP4 travels from 9 to DepotReturn to deliver 0 pallets. Expected unload start time is 25.332504917
Vehicle SP4 travels from 11 to 6 to deliver 5 pallets. Expected unload start time is 20.12871781
Vehicle SP5 travels from Depot to 2 to deliver 6 pallets. Expected unload start time is 21.49984987
Vehicle SP5 travels from 2 to 10 to deliver 10 pallets. Expected unload start time is 22.513199596
Vehicle SP5 travels from 4 to 12 to deliver 9 pallets. Expected unload start time is 24
Vehicle SP5 travels from 10 to 4 to deliver 4 pallets. Expected unload start time is 23.479982777
Vehicle SP5 travels from 12 to DepotReturn to deliver 0 pallets. Expected unload start time is 25.385098661
Objective value: 884.482401446
Solve time: 30046</t>
        </is>
      </c>
      <c r="J43" t="inlineStr">
        <is>
          <t>{0: [[(3, 4), (1, 7), (7, 4), (5, 7)]], 1: [[(8, 1), (11, 1), (6, 5), (5, 1), (9, 8)]], 2: [[(2, 6), (10, 10), (4, 4), (12, 9)]]}</t>
        </is>
      </c>
      <c r="K43" t="n">
        <v>1013.155546866768</v>
      </c>
      <c r="L43" s="12" t="n">
        <v>0.145478468774965</v>
      </c>
      <c r="M43" s="12">
        <f>(K43-G43)/G43</f>
        <v/>
      </c>
      <c r="N43" t="inlineStr">
        <is>
          <t xml:space="preserve">8 metre (capacity 22):
5 (8)
7 (4) -&gt; 1 (7) -&gt; 3 (4)
Rigid (capacity 16):
11 (1) -&gt; 6 (5) -&gt; 8 (1) -&gt; 9 (8)
11 metre (capacity 30):
2 (6) -&gt; 10 (10) -&gt; 4 (4) -&gt; 12 (9)
</t>
        </is>
      </c>
      <c r="O43" t="n">
        <v>452.6254158000002</v>
      </c>
      <c r="P43" t="n">
        <v>1108.045048051991</v>
      </c>
      <c r="Q43" s="12">
        <f>(P43-G43)/G43</f>
        <v/>
      </c>
      <c r="R43" s="13">
        <f>(P43-K43)/K43</f>
        <v/>
      </c>
      <c r="S43" s="13">
        <f>ROUND(R43,5)</f>
        <v/>
      </c>
    </row>
    <row r="44">
      <c r="A44" t="n">
        <v>12</v>
      </c>
      <c r="B44" t="n">
        <v>5</v>
      </c>
      <c r="C44" t="n">
        <v>3</v>
      </c>
      <c r="D44">
        <f>E44/60</f>
        <v/>
      </c>
      <c r="E44">
        <f>F44/1000</f>
        <v/>
      </c>
      <c r="F44" t="n">
        <v>176437</v>
      </c>
      <c r="G44" t="n">
        <v>773.755078633</v>
      </c>
      <c r="H44" s="16" t="inlineStr">
        <is>
          <t>Input:
Customer 1 has 10 pallets demand and window 0-24 at (-55.665073856, 71.674487895) and average unload time 0.162205203
Customer 2 has 1 pallets demand and window 0-24 at (-52.917721724, -77.845332262) and average unload time 0.065456515
Customer 3 has 8 pallets demand and window 0-24 at (-79.280195758, 14.193677394) and average unload time 0.050117596
Customer 4 has 1 pallets demand and window 0-24 at (-62.723519189, -32.518230879) and average unload time 0.047485393
Customer 5 has 5 pallets demand and window 0-24 at (55.20076137, -79.629667652) and average unload time 0.032832904
Customer 6 has 8 pallets demand and window 0-24 at (-87.912367646, -87.510311291) and average unload time 0.058614134
Customer 7 has 2 pallets demand and window 0-24 at (69.506254922, -60.114282285) and average unload time 0.019648707
Customer 8 has 3 pallets demand and window 0-24 at (-48.061764405, 72.247649834) and average unload time 0.116312867
Customer 9 has 1 pallets demand and window 0-24 at (63.88216907, 57.60759064) and average unload time 0.072021435
Customer 10 has 1 pallets demand and window 0-24 at (7.287880899, 75.562679785) and average unload time 0.074878724
Customer 11 has 6 pallets demand and window 7-8 at (-77.93770435, -68.210468452) and average unload time 0.137922393
Customer 12 has 11 pallets demand and window 0-24 at (70.936765807, -81.469263513) and average unload time 0.155196709
Vehicle SP1 is a 11 metre with capacity 30, distance cost 0.899252602, and time cost 13.653973691
Vehicle SP2 is a 8 metre with capacity 22, distance cost 1.367619802, and time cost 12.300543432
Vehicle SP3 is a 11 metre with capacity 30, distance cost 0.899252602, and time cost 13.653973691
Vehicle SP4 is a 11 metre with capacity 30, distance cost 0.899252602, and time cost 13.653973691
Vehicle SP5 is a 11 metre with capacity 30, distance cost 0.899252602, and time cost 13.653973691
Output:
Vehicle SP1 travels from Depot to 2 to deliver 1 pallets. Expected unload start time is 6.740257525
Vehicle SP1 travels from 2 to 6 to deliver 8 pallets. Expected unload start time is 7.259523792
Vehicle SP1 travels from 4 to DepotReturn to deliver 0 pallets. Expected unload start time is 10.243161831
Vehicle SP1 travels from 6 to 11 to deliver 6 pallets. Expected unload start time is 8
Vehicle SP1 travels from 11 to 4 to deliver 1 pallets. Expected unload start time is 9.312529083
Vehicle SP4 travels from Depot to 9 to deliver 1 pallets. Expected unload start time is 19.544537496
Vehicle SP4 travels from 1 to 3 to deliver 8 pallets. Expected unload start time is 23.969811491
Vehicle SP4 travels from 3 to DepotReturn to deliver 0 pallets. Expected unload start time is 25.377511441
Vehicle SP4 travels from 8 to 1 to deliver 10 pallets. Expected unload start time is 21.570975469
Vehicle SP4 travels from 9 to 10 to deliver 1 pallets. Expected unload start time is 20.358736752
Vehicle SP4 travels from 10 to 8 to deliver 3 pallets. Expected unload start time is 21.126725841
Vehicle SP5 travels from Depot to 7 to deliver 2 pallets. Expected unload start time is 2.141005418
Vehicle SP5 travels from 5 to DepotReturn to deliver 0 pallets. Expected unload start time is 5.728352921
Vehicle SP5 travels from 7 to 12 to deliver 11 pallets. Expected unload start time is 2.447838339
Vehicle SP5 travels from 12 to 5 to deliver 5 pallets. Expected unload start time is 4.353041733
Objective value: 773.755078633
Solve time: 176437</t>
        </is>
      </c>
      <c r="J44" t="inlineStr">
        <is>
          <t>{0: [[(2, 1), (6, 8), (11, 6), (4, 1)], [(9, 1), (10, 1), (8, 3), (1, 10), (3, 8)], [(7, 2), (12, 11), (5, 5)]], 1: []}</t>
        </is>
      </c>
      <c r="K44" t="n">
        <v>977.1735761910081</v>
      </c>
      <c r="L44" s="12" t="n">
        <v>0.2628977866192353</v>
      </c>
      <c r="M44" s="12">
        <f>(K44-G44)/G44</f>
        <v/>
      </c>
      <c r="N44" t="inlineStr">
        <is>
          <t xml:space="preserve">11 metre (capacity 30):
2 (1) -&gt; 6 (8) -&gt; 11 (6) -&gt; 4 (1)
3 (8) -&gt; 1 (10) -&gt; 8 (3) -&gt; 10 (1) -&gt; 9 (1)
7 (2) -&gt; 12 (11) -&gt; 5 (5)
8 metre (capacity 22):
</t>
        </is>
      </c>
      <c r="O44" t="n">
        <v>265.1971490000005</v>
      </c>
      <c r="P44" t="n">
        <v>977.1735761910081</v>
      </c>
      <c r="Q44" s="12">
        <f>(P44-G44)/G44</f>
        <v/>
      </c>
      <c r="R44" s="13">
        <f>(P44-K44)/K44</f>
        <v/>
      </c>
      <c r="S44" s="13">
        <f>ROUND(R44,5)</f>
        <v/>
      </c>
    </row>
    <row r="45">
      <c r="A45" t="n">
        <v>12</v>
      </c>
      <c r="B45" t="n">
        <v>5</v>
      </c>
      <c r="C45" t="n">
        <v>4</v>
      </c>
      <c r="D45">
        <f>E45/60</f>
        <v/>
      </c>
      <c r="E45">
        <f>F45/1000</f>
        <v/>
      </c>
      <c r="F45" t="n">
        <v>75019</v>
      </c>
      <c r="G45" t="n">
        <v>835.715151055</v>
      </c>
      <c r="H45" s="16" t="inlineStr">
        <is>
          <t>Input:
Customer 1 has 9 pallets demand and window 0-24 at (-41.465726331, 1.091471707) and average unload time 0.086859822
Customer 2 has 7 pallets demand and window 0-24 at (-17.356206415, 19.906737897) and average unload time 0.064942136
Customer 3 has 5 pallets demand and window 0-24 at (14.04846515, 10.231670632) and average unload time 0.069462405
Customer 4 has 7 pallets demand and window 0-24 at (89.109785895, 29.919589037) and average unload time 0.166434013
Customer 5 has 4 pallets demand and window 18-19 at (36.574623723, 24.706388486) and average unload time 0.028830552
Customer 6 has 1 pallets demand and window 0-24 at (-89.518600777, 20.768530362) and average unload time 0.102573172
Customer 7 has 5 pallets demand and window 0-24 at (27.46382956, -74.960041009) and average unload time 0.145963196
Customer 8 has 10 pallets demand and window 9-10 at (-21.433601014, 80.87396854) and average unload time 0.063812079
Customer 9 has 3 pallets demand and window 0-24 at (-82.896204273, -30.660723155) and average unload time 0.134058235
Customer 10 has 7 pallets demand and window 0-24 at (-5.494154287, 47.976209404) and average unload time 0.019503335
Customer 11 has 9 pallets demand and window 0-24 at (-63.873391698, -21.141570244) and average unload time 0.081807172
Customer 12 has 9 pallets demand and window 0-24 at (-68.08010268, 46.622712543) and average unload time 0.162038134
Vehicle SP1 is a Rigid with capacity 16, distance cost 1.13931059, and time cost 8.27590773
Vehicle SP2 is a Rigid with capacity 16, distance cost 1.13931059, and time cost 8.27590773
Vehicle SP3 is a 8 metre with capacity 22, distance cost 0.767858635, and time cost 12.281542124
Vehicle SP4 is a 11 metre with capacity 30, distance cost 1.258869895, and time cost 11.592519504
Vehicle SP5 is a 11 metre with capacity 30, distance cost 1.258869895, and time cost 11.592519504
Output:
Vehicle SP3 travels from Depot to 3 to deliver 5 pallets. Expected unload start time is 17.317990054
Vehicle SP3 travels from 3 to 5 to deliver 4 pallets. Expected unload start time is 18
Vehicle SP3 travels from 4 to 7 to deliver 5 pallets. Expected unload start time is 21.46096377
Vehicle SP3 travels from 5 to 4 to deliver 7 pallets. Expected unload start time is 18.775237062
Vehicle SP3 travels from 7 to DepotReturn to deliver 0 pallets. Expected unload start time is 23.188689258
Vehicle SP4 travels from Depot to 2 to deliver 7 pallets. Expected unload start time is 1.572938336
Vehicle SP4 travels from 1 to 9 to deliver 3 pallets. Expected unload start time is 3.844033287
Vehicle SP4 travels from 2 to 1 to deliver 9 pallets. Expected unload start time is 2.409813286
Vehicle SP4 travels from 9 to 11 to deliver 9 pallets. Expected unload start time is 4.512103199
Vehicle SP4 travels from 11 to DepotReturn to deliver 0 pallets. Expected unload start time is 6.089384262
Vehicle SP5 travels from Depot to 10 to deliver 7 pallets. Expected unload start time is 8.406528813
Vehicle SP5 travels from 6 to DepotReturn to deliver 0 pallets. Expected unload start time is 13.490956633
Vehicle SP5 travels from 8 to 12 to deliver 9 pallets. Expected unload start time is 10.361507431
Vehicle SP5 travels from 10 to 8 to deliver 10 pallets. Expected unload start time is 9
Vehicle SP5 travels from 12 to 6 to deliver 1 pallets. Expected unload start time is 12.239680951
Objective value: 835.715151055
Solve time: 75019</t>
        </is>
      </c>
      <c r="J45" t="inlineStr">
        <is>
          <t>{0: [], 1: [[(3, 5), (5, 4), (4, 7), (7, 5)]], 2: [[(2, 7), (1, 9), (9, 3), (11, 9)], [(10, 7), (8, 10), (12, 9), (6, 1)]]}</t>
        </is>
      </c>
      <c r="K45" t="n">
        <v>1012.611449136446</v>
      </c>
      <c r="L45" s="12" t="n">
        <v>0.2116705648547039</v>
      </c>
      <c r="M45" s="12">
        <f>(K45-G45)/G45</f>
        <v/>
      </c>
      <c r="N45" t="inlineStr">
        <is>
          <t xml:space="preserve">Rigid (capacity 16):
8 metre (capacity 22):
3 (5) -&gt; 5 (4) -&gt; 4 (7) -&gt; 7 (5)
11 metre (capacity 30):
6 (1) -&gt; 12 (9) -&gt; 8 (10) -&gt; 10 (7)
2 (7) -&gt; 1 (9) -&gt; 9 (3) -&gt; 11 (9)
</t>
        </is>
      </c>
      <c r="O45" t="n">
        <v>476.6016035999992</v>
      </c>
      <c r="P45" t="n">
        <v>1012.611449136446</v>
      </c>
      <c r="Q45" s="12">
        <f>(P45-G45)/G45</f>
        <v/>
      </c>
      <c r="R45" s="13">
        <f>(P45-K45)/K45</f>
        <v/>
      </c>
      <c r="S45" s="13">
        <f>ROUND(R45,5)</f>
        <v/>
      </c>
    </row>
    <row r="46">
      <c r="A46" t="n">
        <v>12</v>
      </c>
      <c r="B46" t="n">
        <v>5</v>
      </c>
      <c r="C46" t="n">
        <v>5</v>
      </c>
      <c r="D46">
        <f>E46/60</f>
        <v/>
      </c>
      <c r="E46">
        <f>F46/1000</f>
        <v/>
      </c>
      <c r="F46" t="n">
        <v>40203</v>
      </c>
      <c r="G46" t="n">
        <v>1196.809801769</v>
      </c>
      <c r="H46" s="16" t="inlineStr">
        <is>
          <t>Input:
Customer 1 has 5 pallets demand and window 0-24 at (22.799214619, 9.77760425) and average unload time 0.137580974
Customer 2 has 6 pallets demand and window 0-24 at (85.814274137, -7.367726058) and average unload time 0.153588801
Customer 3 has 6 pallets demand and window 0-24 at (47.900774167, 93.447453511) and average unload time 0.096699175
Customer 4 has 2 pallets demand and window 0-24 at (7.672736438, 24.934625577) and average unload time 0.142116496
Customer 5 has 10 pallets demand and window 0-24 at (-69.704291044, 54.613524931) and average unload time 0.156527565
Customer 6 has 6 pallets demand and window 0-24 at (-10.844007531, 87.695452715) and average unload time 0.030155167
Customer 7 has 2 pallets demand and window 12-13 at (19.293580631, -3.954365428) and average unload time 0.120538952
Customer 8 has 4 pallets demand and window 0-24 at (94.258881602, -9.917180383) and average unload time 0.112789311
Customer 9 has 4 pallets demand and window 0-24 at (-22.07414256, 3.85761176) and average unload time 0.019118205
Customer 10 has 6 pallets demand and window 12-13 at (-57.541055818, -64.176085817) and average unload time 0.086612915
Customer 11 has 2 pallets demand and window 0-24 at (-59.747168319, 99.450298753) and average unload time 0.083517823
Customer 12 has 7 pallets demand and window 0-24 at (-76.445180057, 56.324803077) and average unload time 0.165844967
Vehicle SP1 is a 8 metre with capacity 22, distance cost 1.278378598, and time cost 11.845325904
Vehicle SP2 is a 11 metre with capacity 30, distance cost 1.188182228, and time cost 13.269902213
Vehicle SP3 is a 8 metre with capacity 22, distance cost 1.278378598, and time cost 11.845325904
Vehicle SP4 is a 8 metre with capacity 22, distance cost 1.278378598, and time cost 11.845325904
Vehicle SP5 is a Rigid with capacity 16, distance cost 1.498967604, and time cost 12.741213669
Output:
Vehicle SP1 travels from Depot to 1 to deliver 5 pallets. Expected unload start time is 4.145856357
Vehicle SP1 travels from 1 to 2 to deliver 6 pallets. Expected unload start time is 5.650084929
Vehicle SP1 travels from 2 to 8 to deliver 4 pallets. Expected unload start time is 6.681880992
Vehicle SP1 travels from 3 to DepotReturn to deliver 0 pallets. Expected unload start time is 10.441900159
Vehicle SP1 travels from 8 to 3 to deliver 6 pallets. Expected unload start time is 8.549091382
Vehicle SP2 travels from Depot to 10 to deliver 3 pallets. Expected unload start time is 13
Vehicle SP2 travels from 4 to DepotReturn to deliver 0 pallets. Expected unload start time is 20.548612231
Vehicle SP2 travels from 5 to 12 to deliver 7 pallets. Expected unload start time is 16.404682112
Vehicle SP2 travels from 6 to 4 to deliver 2 pallets. Expected unload start time is 19.938273801
Vehicle SP2 travels from 10 to 5 to deliver 10 pallets. Expected unload start time is 14.752472529
Vehicle SP2 travels from 11 to 6 to deliver 6 pallets. Expected unload start time is 18.93940033
Vehicle SP2 travels from 12 to 11 to deliver 2 pallets. Expected unload start time is 18.1436637
Vehicle SP3 travels from Depot to 7 to deliver 2 pallets. Expected unload start time is 12.779714623
Vehicle SP3 travels from 7 to DepotReturn to deliver 0 pallets. Expected unload start time is 13.266975659
Vehicle SP4 travels from Depot to 10 to deliver 3 pallets. Expected unload start time is 12.039553369
Vehicle SP4 travels from 9 to DepotReturn to deliver 0 pallets. Expected unload start time is 13.615016411
Vehicle SP4 travels from 10 to 9 to deliver 4 pallets. Expected unload start time is 13.25843509
Objective value: 1196.809801769
Solve time: 40203</t>
        </is>
      </c>
      <c r="J46" t="inlineStr">
        <is>
          <t>{0: [[(1, 5), (2, 6), (8, 4), (3, 6)], [(7, 2)], [(10, 3), (9, 4)]], 1: [[(10, 3), (5, 10), (12, 7), (11, 2), (6, 6), (4, 2)]], 2: []}</t>
        </is>
      </c>
      <c r="K46" t="n">
        <v>1401.656505813011</v>
      </c>
      <c r="L46" s="12" t="n">
        <v>0.1711606169511881</v>
      </c>
      <c r="M46" s="12">
        <f>(K46-G46)/G46</f>
        <v/>
      </c>
      <c r="N46" t="inlineStr">
        <is>
          <t xml:space="preserve">8 metre (capacity 22):
7 (2) -&gt; 2 (6) -&gt; 8 (4) -&gt; 3 (6) -&gt; 4 (2)
9 (4) -&gt; 10 (6)
11 metre (capacity 30):
1 (5) -&gt; 6 (6) -&gt; 11 (2) -&gt; 12 (7) -&gt; 5 (10)
Rigid (capacity 16):
</t>
        </is>
      </c>
      <c r="O46" t="n">
        <v>349.1707250999989</v>
      </c>
      <c r="P46" t="n">
        <v>1207.078493999617</v>
      </c>
      <c r="Q46" s="12">
        <f>(P46-G46)/G46</f>
        <v/>
      </c>
      <c r="R46" s="13">
        <f>(P46-K46)/K46</f>
        <v/>
      </c>
      <c r="S46" s="13">
        <f>ROUND(R46,5)</f>
        <v/>
      </c>
    </row>
    <row r="47">
      <c r="A47" t="n">
        <v>12</v>
      </c>
      <c r="B47" t="n">
        <v>5</v>
      </c>
      <c r="C47" t="n">
        <v>6</v>
      </c>
      <c r="D47">
        <f>E47/60</f>
        <v/>
      </c>
      <c r="E47">
        <f>F47/1000</f>
        <v/>
      </c>
      <c r="F47" t="n">
        <v>13732</v>
      </c>
      <c r="G47" t="n">
        <v>597.1941876450001</v>
      </c>
      <c r="H47" s="16" t="inlineStr">
        <is>
          <t>Input:
Customer 1 has 2 pallets demand and window 23-24 at (-51.428372932, -11.553882867) and average unload time 0.047898656
Customer 2 has 9 pallets demand and window 0-24 at (47.55052979, -19.215770402) and average unload time 0.157660311
Customer 3 has 2 pallets demand and window 0-24 at (42.455113875, -3.616673292) and average unload time 0.089551621
Customer 4 has 8 pallets demand and window 0-24 at (2.952783161, -97.149173646) and average unload time 0.068812458
Customer 5 has 9 pallets demand and window 0-24 at (-20.064711787, 63.031946256) and average unload time 0.15960766
Customer 6 has 1 pallets demand and window 0-24 at (-36.003689523, -59.556974278) and average unload time 0.13342957
Customer 7 has 7 pallets demand and window 0-24 at (56.733124605, -96.371221735) and average unload time 0.102951887
Customer 8 has 3 pallets demand and window 0-24 at (-73.378772918, -43.659707016) and average unload time 0.127645727
Customer 9 has 1 pallets demand and window 0-24 at (50.727361369, -33.016627132) and average unload time 0.120252021
Customer 10 has 2 pallets demand and window 0-24 at (29.290413377, 6.672586829) and average unload time 0.161321891
Customer 11 has 5 pallets demand and window 0-24 at (-84.920128139, -98.941465525) and average unload time 0.086266843
Customer 12 has 8 pallets demand and window 0-24 at (59.226408566, -24.870708602) and average unload time 0.10175755
Vehicle SP1 is a 11 metre with capacity 30, distance cost 0.834961063, and time cost 14.504079155
Vehicle SP2 is a 8 metre with capacity 22, distance cost 0.989058397, and time cost 12.356693138
Vehicle SP3 is a Rigid with capacity 16, distance cost 1.04353123, and time cost 12.882845552
Vehicle SP4 is a 11 metre with capacity 30, distance cost 0.834961063, and time cost 14.504079155
Vehicle SP5 is a 8 metre with capacity 22, distance cost 0.989058397, and time cost 12.356693138
Output:
Vehicle SP1 travels from Depot to 9 to deliver 1 pallets. Expected unload start time is 17.539283201
Vehicle SP1 travels from 1 to DepotReturn to deliver 0 pallets. Expected unload start time is 24.754675353
Vehicle SP1 travels from 4 to 6 to deliver 1 pallets. Expected unload start time is 21.075213944
Vehicle SP1 travels from 6 to 11 to deliver 5 pallets. Expected unload start time is 21.99365507
Vehicle SP1 travels from 7 to 4 to deliver 8 pallets. Expected unload start time is 19.848005767
Vehicle SP1 travels from 8 to 1 to deliver 2 pallets. Expected unload start time is 24
Vehicle SP1 travels from 9 to 7 to deliver 7 pallets. Expected unload start time is 18.455017961
Vehicle SP1 travels from 11 to 8 to deliver 3 pallets. Expected unload start time is 23.130910193
Vehicle SP4 travels from Depot to 2 to deliver 9 pallets. Expected unload start time is 2.791314902
Vehicle SP4 travels from 2 to 12 to deliver 8 pallets. Expected unload start time is 4.372422971
Vehicle SP4 travels from 3 to 10 to deliver 2 pallets. Expected unload start time is 5.912871494
Vehicle SP4 travels from 5 to DepotReturn to deliver 0 pallets. Expected unload start time is 9.435281529
Vehicle SP4 travels from 10 to 5 to deliver 9 pallets. Expected unload start time is 7.171956826
Vehicle SP4 travels from 12 to 3 to deliver 2 pallets. Expected unload start time is 5.524910415
Objective value: 597.194187645
Solve time: 13732</t>
        </is>
      </c>
      <c r="J47" t="inlineStr">
        <is>
          <t>{0: [[(9, 1), (7, 7), (4, 8), (6, 1), (11, 5), (8, 3), (1, 2)], [(2, 9), (12, 8), (3, 2), (10, 2), (5, 9)]], 1: [], 2: []}</t>
        </is>
      </c>
      <c r="K47" t="n">
        <v>799.1406234953578</v>
      </c>
      <c r="L47" s="12" t="n">
        <v>0.338158743049261</v>
      </c>
      <c r="M47" s="12">
        <f>(K47-G47)/G47</f>
        <v/>
      </c>
      <c r="N47" t="inlineStr">
        <is>
          <t xml:space="preserve">11 metre (capacity 30):
5 (9) -&gt; 10 (2) -&gt; 12 (8) -&gt; 2 (9)
3 (2) -&gt; 9 (1) -&gt; 7 (7) -&gt; 4 (8) -&gt; 6 (1) -&gt; 11 (5) -&gt; 8 (3) -&gt; 1 (2)
8 metre (capacity 22):
Rigid (capacity 16):
</t>
        </is>
      </c>
      <c r="O47" t="n">
        <v>377.6647546000004</v>
      </c>
      <c r="P47" t="n">
        <v>811.6703400824063</v>
      </c>
      <c r="Q47" s="12">
        <f>(P47-G47)/G47</f>
        <v/>
      </c>
      <c r="R47" s="13">
        <f>(P47-K47)/K47</f>
        <v/>
      </c>
      <c r="S47" s="13">
        <f>ROUND(R47,5)</f>
        <v/>
      </c>
    </row>
    <row r="48">
      <c r="A48" t="n">
        <v>12</v>
      </c>
      <c r="B48" t="n">
        <v>5</v>
      </c>
      <c r="C48" t="n">
        <v>7</v>
      </c>
      <c r="D48">
        <f>E48/60</f>
        <v/>
      </c>
      <c r="E48">
        <f>F48/1000</f>
        <v/>
      </c>
      <c r="F48" t="n">
        <v>17221</v>
      </c>
      <c r="G48" t="n">
        <v>663.316536328</v>
      </c>
      <c r="H48" s="16" t="inlineStr">
        <is>
          <t>Input:
Customer 1 has 9 pallets demand and window 0-24 at (-97.574341686, -78.4622492) and average unload time 0.156010979
Customer 2 has 8 pallets demand and window 17-18 at (-57.227963757, 33.776020415) and average unload time 0.157334477
Customer 3 has 8 pallets demand and window 0-24 at (-86.023085866, 38.531334706) and average unload time 0.069029162
Customer 4 has 2 pallets demand and window 0-24 at (96.302335582, 9.926151311) and average unload time 0.077395809
Customer 5 has 6 pallets demand and window 0-24 at (63.835212451, 46.811954399) and average unload time 0.030102791
Customer 6 has 4 pallets demand and window 0-24 at (-49.830947112, -15.312061241) and average unload time 0.140176869
Customer 7 has 2 pallets demand and window 0-24 at (-21.641795651, -77.618607129) and average unload time 0.117644175
Customer 8 has 10 pallets demand and window 0-24 at (41.4694549, -59.552388527) and average unload time 0.078414417
Customer 9 has 7 pallets demand and window 0-24 at (54.766815664, -68.690501416) and average unload time 0.132161563
Customer 10 has 6 pallets demand and window 0-24 at (-30.730182438, -33.878518869) and average unload time 0.091958054
Customer 11 has 3 pallets demand and window 0-24 at (93.89385287, 93.692917925) and average unload time 0.125895658
Customer 12 has 3 pallets demand and window 23-24 at (-55.752669431, -52.919435522) and average unload time 0.126056131
Vehicle SP1 is a 11 metre with capacity 30, distance cost 0.711873553, and time cost 12.21976759
Vehicle SP2 is a 11 metre with capacity 30, distance cost 0.711873553, and time cost 12.21976759
Vehicle SP3 is a Rigid with capacity 16, distance cost 1.325583414, and time cost 9.352663431
Vehicle SP4 is a 8 metre with capacity 22, distance cost 0.701698127, and time cost 13.432534207
Vehicle SP5 is a Rigid with capacity 16, distance cost 1.325583414, and time cost 9.352663431
Output:
Vehicle SP1 travels from Depot to 5 to deliver 6 pallets. Expected unload start time is 17.711486033
Vehicle SP1 travels from 4 to 9 to deliver 7 pallets. Expected unload start time is 21.27965085
Vehicle SP1 travels from 5 to 11 to deliver 3 pallets. Expected unload start time is 18.588224466
Vehicle SP1 travels from 8 to DepotReturn to deliver 0 pallets. Expected unload start time is 24.097715882
Vehicle SP1 travels from 9 to 8 to deliver 10 pallets. Expected unload start time is 22.406464132
Vehicle SP1 travels from 11 to 4 to deliver 2 pallets. Expected unload start time is 20.013428741
Vehicle SP2 travels from Depot to 2 to deliver 8 pallets. Expected unload start time is 17
Vehicle SP2 travels from 2 to 3 to deliver 8 pallets. Expected unload start time is 18.62349
Vehicle SP2 travels from 3 to 6 to deliver 4 pallets. Expected unload start time is 19.986681656
Vehicle SP2 travels from 6 to DepotReturn to deliver 0 pallets. Expected unload start time is 21.199019602
Vehicle SP4 travels from Depot to 10 to deliver 6 pallets. Expected unload start time is 19.604807931
Vehicle SP4 travels from 1 to 12 to deliver 3 pallets. Expected unload start time is 23.916149906
Vehicle SP4 travels from 7 to 1 to deliver 9 pallets. Expected unload start time is 21.899488902
Vehicle SP4 travels from 10 to 7 to deliver 2 pallets. Expected unload start time is 20.714985145
Vehicle SP4 travels from 12 to DepotReturn to deliver 0 pallets. Expected unload start time is 25.255179469
Objective value: 663.316536328
Solve time: 17221</t>
        </is>
      </c>
      <c r="J48" t="inlineStr">
        <is>
          <t>{0: [[(5, 6), (11, 3), (4, 2), (9, 7), (8, 10)], [(2, 8), (3, 8), (6, 4)]], 1: [], 2: [[(10, 6), (7, 2), (1, 9), (12, 3)]]}</t>
        </is>
      </c>
      <c r="K48" t="n">
        <v>873.6924450212744</v>
      </c>
      <c r="L48" s="12" t="n">
        <v>0.3171576421988169</v>
      </c>
      <c r="M48" s="12">
        <f>(K48-G48)/G48</f>
        <v/>
      </c>
      <c r="N48" t="inlineStr">
        <is>
          <t xml:space="preserve">11 metre (capacity 30):
10 (6) -&gt; 7 (2) -&gt; 1 (9) -&gt; 12 (3)
5 (6) -&gt; 11 (3) -&gt; 4 (2) -&gt; 9 (7) -&gt; 8 (10)
Rigid (capacity 16):
8 metre (capacity 22):
6 (4) -&gt; 3 (8) -&gt; 2 (8)
</t>
        </is>
      </c>
      <c r="O48" t="n">
        <v>360.9418872999995</v>
      </c>
      <c r="P48" t="n">
        <v>873.0560538038178</v>
      </c>
      <c r="Q48" s="12">
        <f>(P48-G48)/G48</f>
        <v/>
      </c>
      <c r="R48" s="13">
        <f>(P48-K48)/K48</f>
        <v/>
      </c>
      <c r="S48" s="13">
        <f>ROUND(R48,5)</f>
        <v/>
      </c>
    </row>
    <row r="49">
      <c r="A49" t="n">
        <v>12</v>
      </c>
      <c r="B49" t="n">
        <v>5</v>
      </c>
      <c r="C49" t="n">
        <v>8</v>
      </c>
      <c r="D49">
        <f>E49/60</f>
        <v/>
      </c>
      <c r="E49">
        <f>F49/1000</f>
        <v/>
      </c>
      <c r="F49" t="n">
        <v>26318</v>
      </c>
      <c r="G49" t="n">
        <v>1117.181726116</v>
      </c>
      <c r="H49" s="16" t="inlineStr">
        <is>
          <t>Input:
Customer 1 has 7 pallets demand and window 0-24 at (-29.400791196, 91.406855248) and average unload time 0.024594868
Customer 2 has 5 pallets demand and window 8-9 at (31.801736729, 8.08344356) and average unload time 0.114965541
Customer 3 has 8 pallets demand and window 0-24 at (38.334781117, -89.889845119) and average unload time 0.164719536
Customer 4 has 5 pallets demand and window 0-24 at (-94.190085178, -79.798796488) and average unload time 0.116408366
Customer 5 has 8 pallets demand and window 0-24 at (31.726434203, 54.285080255) and average unload time 0.060890189
Customer 6 has 1 pallets demand and window 0-24 at (80.206592509, 8.982453384) and average unload time 0.062987636
Customer 7 has 9 pallets demand and window 0-24 at (-71.314967187, 80.775520496) and average unload time 0.164632264
Customer 8 has 6 pallets demand and window 0-24 at (-14.022931397, 22.216641401) and average unload time 0.15496382
Customer 9 has 8 pallets demand and window 0-24 at (-79.504433314, -48.318307005) and average unload time 0.111751184
Customer 10 has 8 pallets demand and window 0-24 at (91.842627683, -40.099625411) and average unload time 0.028290574
Customer 11 has 10 pallets demand and window 6-7 at (6.180328825, 14.216405154) and average unload time 0.115257314
Customer 12 has 10 pallets demand and window 22-23 at (-52.227678883, 30.791626102) and average unload time 0.146755939
Vehicle SP1 is a 8 metre with capacity 22, distance cost 1.051482255, and time cost 9.779438735
Vehicle SP2 is a Rigid with capacity 16, distance cost 1.492582028, and time cost 13.010169884
Vehicle SP3 is a 11 metre with capacity 30, distance cost 1.231893872, and time cost 9.103169071
Vehicle SP4 is a 11 metre with capacity 30, distance cost 1.231893872, and time cost 9.103169071
Vehicle SP5 is a Rigid with capacity 16, distance cost 1.492582028, and time cost 13.010169884
Output:
Vehicle SP1 travels from Depot to 3 to deliver 8 pallets. Expected unload start time is 5.155563155
Vehicle SP1 travels from 2 to DepotReturn to deliver 0 pallets. Expected unload start time is 9.896943975
Vehicle SP1 travels from 3 to 10 to deliver 8 pallets. Expected unload start time is 7.386945086
Vehicle SP1 travels from 6 to 2 to deliver 5 pallets. Expected unload start time is 8.911953855
Vehicle SP1 travels from 10 to 6 to deliver 1 pallets. Expected unload start time is 8.243801174
Vehicle SP3 travels from Depot to 4 to deliver 5 pallets. Expected unload start time is 19.051031653
Vehicle SP3 travels from 4 to 9 to deliver 8 pallets. Expected unload start time is 20.067291458
Vehicle SP3 travels from 9 to 12 to deliver 10 pallets. Expected unload start time is 22.007305442
Vehicle SP3 travels from 12 to DepotReturn to deliver 0 pallets. Expected unload start time is 24.232725169
Vehicle SP4 travels from Depot to 8 to deliver 6 pallets. Expected unload start time is 3.146234912
Vehicle SP4 travels from 1 to 5 to deliver 8 pallets. Expected unload start time is 8.188391025
Vehicle SP4 travels from 5 to DepotReturn to deliver 0 pallets. Expected unload start time is 9.461467028
Vehicle SP4 travels from 7 to 1 to deliver 7 pallets. Expected unload start time is 7.122274711
Vehicle SP4 travels from 8 to 7 to deliver 9 pallets. Expected unload start time is 5.100066147
Vehicle SP5 travels from Depot to 11 to deliver 10 pallets. Expected unload start time is 6
Vehicle SP5 travels from 11 to DepotReturn to deliver 0 pallets. Expected unload start time is 7.34634436
Objective value: 1117.181726116
Solve time: 26318</t>
        </is>
      </c>
      <c r="J49" t="inlineStr">
        <is>
          <t>{0: [[(3, 8), (10, 8), (6, 1), (2, 5)]], 1: [[(11, 10)]], 2: [[(4, 5), (9, 8), (12, 10)], [(8, 6), (7, 9), (1, 7), (5, 8)]]}</t>
        </is>
      </c>
      <c r="K49" t="n">
        <v>1289.129827108421</v>
      </c>
      <c r="L49" s="12" t="n">
        <v>0.1539123823571809</v>
      </c>
      <c r="M49" s="12">
        <f>(K49-G49)/G49</f>
        <v/>
      </c>
      <c r="N49" t="inlineStr">
        <is>
          <t xml:space="preserve">8 metre (capacity 22):
9 (8) -&gt; 4 (5) -&gt; 3 (8)
Rigid (capacity 16):
11 (10)
11 metre (capacity 30):
8 (6) -&gt; 5 (8) -&gt; 6 (1) -&gt; 10 (8) -&gt; 2 (5)
1 (7) -&gt; 7 (9) -&gt; 12 (10)
</t>
        </is>
      </c>
      <c r="O49" t="n">
        <v>439.4680506999994</v>
      </c>
      <c r="P49" t="n">
        <v>1319.92653993926</v>
      </c>
      <c r="Q49" s="12">
        <f>(P49-G49)/G49</f>
        <v/>
      </c>
      <c r="R49" s="13">
        <f>(P49-K49)/K49</f>
        <v/>
      </c>
      <c r="S49" s="13">
        <f>ROUND(R49,5)</f>
        <v/>
      </c>
    </row>
    <row r="50">
      <c r="A50" t="n">
        <v>12</v>
      </c>
      <c r="B50" t="n">
        <v>5</v>
      </c>
      <c r="C50" t="n">
        <v>9</v>
      </c>
      <c r="D50">
        <f>E50/60</f>
        <v/>
      </c>
      <c r="E50">
        <f>F50/1000</f>
        <v/>
      </c>
      <c r="F50" t="n">
        <v>64992</v>
      </c>
      <c r="G50" t="n">
        <v>958.651706322</v>
      </c>
      <c r="H50" s="16" t="inlineStr">
        <is>
          <t>Input:
Customer 1 has 9 pallets demand and window 0-24 at (-36.4603162, 86.224088672) and average unload time 0.134912375
Customer 2 has 6 pallets demand and window 0-24 at (-96.619193336, -88.002849108) and average unload time 0.147846307
Customer 3 has 2 pallets demand and window 0-24 at (-74.160401514, -10.177625084) and average unload time 0.094935267
Customer 4 has 1 pallets demand and window 0-24 at (-43.937795968, 65.739653959) and average unload time 0.160893959
Customer 5 has 4 pallets demand and window 0-24 at (53.938643403, 15.207432306) and average unload time 0.066314692
Customer 6 has 4 pallets demand and window 0-24 at (-84.307841566, 89.344771623) and average unload time 0.078668753
Customer 7 has 2 pallets demand and window 0-24 at (91.240393752, -47.563487008) and average unload time 0.132062149
Customer 8 has 1 pallets demand and window 0-24 at (-41.502239833, -45.810132992) and average unload time 0.065470484
Customer 9 has 1 pallets demand and window 17-18 at (-87.636538059, 58.293680447) and average unload time 0.045145533
Customer 10 has 9 pallets demand and window 0-24 at (-54.988605296, -46.465968312) and average unload time 0.141132045
Customer 11 has 3 pallets demand and window 0-24 at (95.584572566, -76.386235866) and average unload time 0.099993766
Customer 12 has 2 pallets demand and window 0-24 at (-38.243735851, -58.842787181) and average unload time 0.13339462
Vehicle SP1 is a 8 metre with capacity 22, distance cost 1.173831593, and time cost 11.02131178
Vehicle SP2 is a 8 metre with capacity 22, distance cost 1.173831593, and time cost 11.02131178
Vehicle SP3 is a 8 metre with capacity 22, distance cost 1.173831593, and time cost 11.02131178
Vehicle SP4 is a 11 metre with capacity 30, distance cost 1.138595424, and time cost 8.526465291
Vehicle SP5 is a Rigid with capacity 16, distance cost 1.465889345, and time cost 7.455935888
Output:
Vehicle SP1 travels from Depot to 4 to deliver 1 pallets. Expected unload start time is 15.047910707
Vehicle SP1 travels from 1 to 6 to deliver 4 pallets. Expected unload start time is 17.294962481
Vehicle SP1 travels from 3 to DepotReturn to deliver 0 pallets. Expected unload start time is 20.043020778
Vehicle SP1 travels from 4 to 1 to deliver 9 pallets. Expected unload start time is 15.481386296
Vehicle SP1 travels from 6 to 9 to deliver 1 pallets. Expected unload start time is 18
Vehicle SP1 travels from 9 to 3 to deliver 2 pallets. Expected unload start time is 18.917456216
Vehicle SP4 travels from Depot to 8 to deliver 1 pallets. Expected unload start time is 1.973473631
Vehicle SP4 travels from 2 to 12 to deliver 2 pallets. Expected unload start time is 5.91576034
Vehicle SP4 travels from 5 to DepotReturn to deliver 0 pallets. Expected unload start time is 10.676675032
Vehicle SP4 travels from 7 to 5 to deliver 4 pallets. Expected unload start time is 9.710898236
Vehicle SP4 travels from 8 to 10 to deliver 9 pallets. Expected unload start time is 2.207722897
Vehicle SP4 travels from 10 to 2 to deliver 6 pallets. Expected unload start time is 4.213015283
Vehicle SP4 travels from 11 to 7 to deliver 2 pallets. Expected unload start time is 8.534050601
Vehicle SP4 travels from 12 to 11 to deliver 3 pallets. Expected unload start time is 7.869715692
Objective value: 958.651706322
Solve time: 64992</t>
        </is>
      </c>
      <c r="J50" t="inlineStr">
        <is>
          <t>{0: [[(4, 1), (1, 9), (6, 4), (9, 1), (3, 2)]], 1: [[(8, 1), (10, 9), (2, 6), (12, 2), (11, 3), (7, 2), (5, 4)]], 2: []}</t>
        </is>
      </c>
      <c r="K50" t="n">
        <v>1088.705961302745</v>
      </c>
      <c r="L50" s="12" t="n">
        <v>0.1356667398854045</v>
      </c>
      <c r="M50" s="12">
        <f>(K50-G50)/G50</f>
        <v/>
      </c>
      <c r="N50" t="inlineStr">
        <is>
          <t xml:space="preserve">8 metre (capacity 22):
3 (2) -&gt; 9 (1) -&gt; 6 (4) -&gt; 1 (9) -&gt; 4 (1)
11 metre (capacity 30):
5 (4) -&gt; 7 (2) -&gt; 11 (3) -&gt; 12 (2) -&gt; 2 (6) -&gt; 10 (9) -&gt; 8 (1)
Rigid (capacity 16):
</t>
        </is>
      </c>
      <c r="O50" t="n">
        <v>336.4328005000007</v>
      </c>
      <c r="P50" t="n">
        <v>1088.705961302745</v>
      </c>
      <c r="Q50" s="12">
        <f>(P50-G50)/G50</f>
        <v/>
      </c>
      <c r="R50" s="13">
        <f>(P50-K50)/K50</f>
        <v/>
      </c>
      <c r="S50" s="13">
        <f>ROUND(R50,5)</f>
        <v/>
      </c>
    </row>
    <row r="51">
      <c r="A51" t="n">
        <v>12</v>
      </c>
      <c r="B51" t="n">
        <v>5</v>
      </c>
      <c r="C51" t="n">
        <v>10</v>
      </c>
      <c r="D51">
        <f>E51/60</f>
        <v/>
      </c>
      <c r="E51">
        <f>F51/1000</f>
        <v/>
      </c>
      <c r="F51" t="n">
        <v>327067</v>
      </c>
      <c r="G51" t="n">
        <v>1054.082647881</v>
      </c>
      <c r="H51" s="16" t="inlineStr">
        <is>
          <t>Input:
Customer 1 has 8 pallets demand and window 0-24 at (-2.693161515, 75.549553711) and average unload time 0.072254305
Customer 2 has 4 pallets demand and window 0-24 at (-56.979047707, 52.918679585) and average unload time 0.056157081
Customer 3 has 8 pallets demand and window 0-24 at (1.736469565, -21.980078502) and average unload time 0.102641913
Customer 4 has 10 pallets demand and window 8-9 at (10.227614871, 42.320996131) and average unload time 0.086567901
Customer 5 has 3 pallets demand and window 0-24 at (-9.467977878, -6.132082741) and average unload time 0.07285427
Customer 6 has 2 pallets demand and window 0-24 at (84.484095867, 21.085333238) and average unload time 0.100559909
Customer 7 has 4 pallets demand and window 0-24 at (71.160320194, -45.454893425) and average unload time 0.099539081
Customer 8 has 9 pallets demand and window 0-24 at (-63.782574267, -24.020802565) and average unload time 0.120507785
Customer 9 has 8 pallets demand and window 10-11 at (-7.470052152, -40.577188548) and average unload time 0.024764635
Customer 10 has 9 pallets demand and window 0-24 at (-55.056748433, -38.702313825) and average unload time 0.154209518
Customer 11 has 9 pallets demand and window 0-24 at (99.652990611, -87.684635709) and average unload time 0.12796143
Customer 12 has 9 pallets demand and window 8-9 at (-62.442288998, -29.008763719) and average unload time 0.140492105
Vehicle SP1 is a 11 metre with capacity 30, distance cost 1.238160845, and time cost 8.251137631
Vehicle SP2 is a 8 metre with capacity 22, distance cost 1.377576493, and time cost 12.91885466
Vehicle SP3 is a 8 metre with capacity 22, distance cost 1.377576493, and time cost 12.91885466
Vehicle SP4 is a Rigid with capacity 16, distance cost 1.287478773, and time cost 11.720551575
Vehicle SP5 is a 8 metre with capacity 22, distance cost 1.377576493, and time cost 12.91885466
Output:
Vehicle SP1 travels from Depot to 8 to deliver 9 pallets. Expected unload start time is 6.85086877
Vehicle SP1 travels from 5 to DepotReturn to deliver 0 pallets. Expected unload start time is 11.864564655
Vehicle SP1 travels from 8 to 12 to deliver 9 pallets. Expected unload start time is 8
Vehicle SP1 travels from 10 to 5 to deliver 3 pallets. Expected unload start time is 11.504998164
Vehicle SP1 travels from 12 to 10 to deliver 9 pallets. Expected unload start time is 9.416760367
Vehicle SP3 travels from Depot to 4 to deliver 10 pallets. Expected unload start time is 8.727155648
Vehicle SP3 travels from 1 to 2 to deliver 4 pallets. Expected unload start time is 11.351700221
Vehicle SP3 travels from 2 to DepotReturn to deliver 0 pallets. Expected unload start time is 12.548359161
Vehicle SP3 travels from 4 to 1 to deliver 8 pallets. Expected unload start time is 10.038487881
Vehicle SP4 travels from Depot to 6 to deliver 2 pallets. Expected unload start time is 2.532281121
Vehicle SP4 travels from 6 to 11 to deliver 9 pallets. Expected unload start time is 4.106183327
Vehicle SP4 travels from 7 to DepotReturn to deliver 0 pallets. Expected unload start time is 7.348266341
Vehicle SP4 travels from 11 to 7 to deliver 4 pallets. Expected unload start time is 5.894622977
Vehicle SP5 travels from Depot to 3 to deliver 8 pallets. Expected unload start time is 8.919474627
Vehicle SP5 travels from 3 to 9 to deliver 8 pallets. Expected unload start time is 10
Vehicle SP5 travels from 9 to DepotReturn to deliver 0 pallets. Expected unload start time is 10.713855308
Objective value: 1054.082647881
Solve time: 327067</t>
        </is>
      </c>
      <c r="J51" t="inlineStr">
        <is>
          <t>{0: [[(8, 9), (12, 9), (10, 9), (5, 3)]], 1: [[(4, 10), (1, 8), (2, 4)], [(3, 8), (9, 8)]], 2: [[(6, 2), (11, 9), (7, 4)]]}</t>
        </is>
      </c>
      <c r="K51" t="n">
        <v>1230.788478416772</v>
      </c>
      <c r="L51" s="12" t="n">
        <v>0.1676394454372245</v>
      </c>
      <c r="M51" s="12">
        <f>(K51-G51)/G51</f>
        <v/>
      </c>
      <c r="N51" t="inlineStr">
        <is>
          <t xml:space="preserve">11 metre (capacity 30):
8 (9) -&gt; 12 (9) -&gt; 10 (9) -&gt; 5 (3)
8 metre (capacity 22):
3 (8) -&gt; 9 (8) -&gt; 2 (4)
4 (10) -&gt; 1 (8)
Rigid (capacity 16):
6 (2) -&gt; 11 (9) -&gt; 7 (4)
</t>
        </is>
      </c>
      <c r="O51" t="n">
        <v>458.8827936999999</v>
      </c>
      <c r="P51" t="n">
        <v>1355.94412226609</v>
      </c>
      <c r="Q51" s="12">
        <f>(P51-G51)/G51</f>
        <v/>
      </c>
      <c r="R51" s="13">
        <f>(P51-K51)/K51</f>
        <v/>
      </c>
      <c r="S51" s="13">
        <f>ROUND(R51,5)</f>
        <v/>
      </c>
    </row>
    <row r="52">
      <c r="A52" t="n">
        <v>15</v>
      </c>
      <c r="B52" t="n">
        <v>5</v>
      </c>
      <c r="C52" t="n">
        <v>1</v>
      </c>
      <c r="D52">
        <f>E52/60</f>
        <v/>
      </c>
      <c r="E52">
        <f>F52/1000</f>
        <v/>
      </c>
      <c r="F52" t="n">
        <v>178811</v>
      </c>
      <c r="G52" t="n">
        <v>810.905975236</v>
      </c>
      <c r="H52" s="16" t="inlineStr">
        <is>
          <t>Input:
Customer 1 has 3 pallets demand and window 0-24 at (-20.181682843, -18.832286518) and average unload time 0.025713062
Customer 2 has 5 pallets demand and window 0-24 at (-19.614042512, -56.848076952) and average unload time 0.03838753
Customer 3 has 3 pallets demand and window 0-24 at (43.01963366, -34.816049259) and average unload time 0.127924671
Customer 4 has 7 pallets demand and window 0-24 at (40.639879379, -66.244869315) and average unload time 0.08868032
Customer 5 has 2 pallets demand and window 21-22 at (-82.797270186, -68.888386537) and average unload time 0.035917375
Customer 6 has 8 pallets demand and window 0-24 at (-9.336318525, 44.345579046) and average unload time 0.088023596
Customer 7 has 2 pallets demand and window 0-24 at (-24.947262963, 82.493974296) and average unload time 0.021546329
Customer 8 has 5 pallets demand and window 0-24 at (-9.87795406, -28.230502119) and average unload time 0.051549935
Customer 9 has 5 pallets demand and window 0-24 at (77.094545513, -1.909174494) and average unload time 0.07294929
Customer 10 has 5 pallets demand and window 0-24 at (34.497290298, 22.760066247) and average unload time 0.036119815
Customer 11 has 1 pallets demand and window 0-24 at (53.585168685, -73.972872314) and average unload time 0.025023537
Customer 12 has 3 pallets demand and window 21-22 at (-57.64805232, 9.352092214) and average unload time 0.029824306
Customer 13 has 4 pallets demand and window 0-24 at (-82.547151739, 17.103108298) and average unload time 0.147983726
Customer 14 has 3 pallets demand and window 0-24 at (12.369746276, -70.95721339) and average unload time 0.139221809
Customer 15 has 6 pallets demand and window 0-24 at (48.381791547, -52.128231192) and average unload time 0.157191311
Vehicle SP1 is a Rigid with capacity 16, distance cost 1.036874067, and time cost 14.385625802
Vehicle SP2 is a 8 metre with capacity 22, distance cost 1.180636335, and time cost 13.090964307
Vehicle SP3 is a 8 metre with capacity 22, distance cost 1.180636335, and time cost 13.090964307
Vehicle SP4 is a 8 metre with capacity 22, distance cost 1.180636335, and time cost 13.090964307
Vehicle SP5 is a 11 metre with capacity 30, distance cost 0.846894694, and time cost 8.501897655
Output:
Vehicle SP1 travels from Depot to 1 to deliver 3 pallets. Expected unload start time is 19.920806291
Vehicle SP1 travels from 1 to 5 to deliver 2 pallets. Expected unload start time is 21
Vehicle SP1 travels from 2 to 8 to deliver 5 pallets. Expected unload start time is 22.44563019
Vehicle SP1 travels from 5 to 2 to deliver 5 pallets. Expected unload start time is 21.875837366
Vehicle SP1 travels from 8 to DepotReturn to deliver 0 pallets. Expected unload start time is 23.077239638
Vehicle SP4 travels from Depot to 6 to deliver 8 pallets. Expected unload start time is 17.730302421
Vehicle SP4 travels from 6 to 7 to deliver 2 pallets. Expected unload start time is 18.949728035
Vehicle SP4 travels from 7 to 13 to deliver 4 pallets. Expected unload start time is 20.082094573
Vehicle SP4 travels from 12 to DepotReturn to deliver 0 pallets. Expected unload start time is 21.819494274
Vehicle SP4 travels from 13 to 12 to deliver 3 pallets. Expected unload start time is 21
Vehicle SP5 travels from Depot to 10 to deliver 5 pallets. Expected unload start time is 18.888725369
Vehicle SP5 travels from 3 to 15 to deliver 6 pallets. Expected unload start time is 21.251832802
Vehicle SP5 travels from 4 to 14 to deliver 3 pallets. Expected unload start time is 23.668173441
Vehicle SP5 travels from 9 to 3 to deliver 3 pallets. Expected unload start time is 20.641513961
Vehicle SP5 travels from 10 to 9 to deliver 5 pallets. Expected unload start time is 19.684636559
Vehicle SP5 travels from 11 to 4 to deliver 7 pallets. Expected unload start time is 22.689158803
Vehicle SP5 travels from 14 to DepotReturn to deliver 0 pallets. Expected unload start time is 24.986180537
Vehicle SP5 travels from 15 to 11 to deliver 1 pallets. Expected unload start time is 22.475678314
Objective value: 810.905975236
Solve time: 178811</t>
        </is>
      </c>
      <c r="J52" t="inlineStr">
        <is>
          <t>{0: [[(1, 3), (5, 2), (2, 5), (8, 5)]], 1: [[(6, 8), (7, 2), (13, 4), (12, 3)]], 2: [[(10, 5), (9, 5), (3, 3), (15, 6), (11, 1), (4, 7), (14, 3)]]}</t>
        </is>
      </c>
      <c r="K52" t="n">
        <v>962.3431591979642</v>
      </c>
      <c r="L52" s="12" t="n">
        <v>0.186750608068822</v>
      </c>
      <c r="M52" s="12">
        <f>(K52-G52)/G52</f>
        <v/>
      </c>
      <c r="N52" t="inlineStr">
        <is>
          <t xml:space="preserve">Rigid (capacity 16):
1 (3) -&gt; 5 (2) -&gt; 2 (5) -&gt; 8 (5)
8 metre (capacity 22):
6 (8) -&gt; 7 (2) -&gt; 13 (4) -&gt; 12 (3)
11 metre (capacity 30):
14 (3) -&gt; 4 (7) -&gt; 11 (1) -&gt; 15 (6) -&gt; 3 (3) -&gt; 9 (5) -&gt; 10 (5)
</t>
        </is>
      </c>
      <c r="O52" t="n">
        <v>624.6711491000005</v>
      </c>
      <c r="P52" t="n">
        <v>962.3431591979642</v>
      </c>
      <c r="Q52" s="12">
        <f>(P52-G52)/G52</f>
        <v/>
      </c>
      <c r="R52" s="13">
        <f>(P52-K52)/K52</f>
        <v/>
      </c>
      <c r="S52" s="13">
        <f>ROUND(R52,5)</f>
        <v/>
      </c>
    </row>
    <row r="53">
      <c r="A53" t="n">
        <v>15</v>
      </c>
      <c r="B53" t="n">
        <v>5</v>
      </c>
      <c r="C53" t="n">
        <v>2</v>
      </c>
      <c r="D53">
        <f>E53/60</f>
        <v/>
      </c>
      <c r="E53">
        <f>F53/1000</f>
        <v/>
      </c>
      <c r="F53" t="n">
        <v>181385</v>
      </c>
      <c r="G53" t="n">
        <v>990.664664181</v>
      </c>
      <c r="H53" s="16" t="inlineStr">
        <is>
          <t>Input:
Customer 1 has 6 pallets demand and window 0-24 at (94.878780708, -54.861868229) and average unload time 0.056770992
Customer 2 has 2 pallets demand and window 14-15 at (4.791599681, 46.671038015) and average unload time 0.036050286
Customer 3 has 7 pallets demand and window 0-24 at (-35.591097649, 72.993343712) and average unload time 0.115283736
Customer 4 has 3 pallets demand and window 0-24 at (97.960935726, -14.744004268) and average unload time 0.049283981
Customer 5 has 2 pallets demand and window 23-24 at (23.877668156, -27.086918392) and average unload time 0.147617832
Customer 6 has 3 pallets demand and window 0-24 at (-62.764375514, -60.797719578) and average unload time 0.156769191
Customer 7 has 8 pallets demand and window 0-24 at (-44.690239218, -36.502099675) and average unload time 0.163595438
Customer 8 has 4 pallets demand and window 0-24 at (-88.812561736, -6.385480125) and average unload time 0.095221483
Customer 9 has 4 pallets demand and window 0-24 at (27.229097448, -9.611908932) and average unload time 0.059789593
Customer 10 has 5 pallets demand and window 0-24 at (23.801608017, 68.3422151) and average unload time 0.068603566
Customer 11 has 3 pallets demand and window 0-24 at (89.616806872, 77.958477009) and average unload time 0.1644842
Customer 12 has 2 pallets demand and window 0-24 at (23.401554543, -21.662362375) and average unload time 0.113039114
Customer 13 has 1 pallets demand and window 0-24 at (-9.543249863, -88.279111001) and average unload time 0.114578315
Customer 14 has 6 pallets demand and window 0-24 at (-20.772135755, -99.412562226) and average unload time 0.133248416
Customer 15 has 5 pallets demand and window 0-24 at (-55.976361007, 74.137131812) and average unload time 0.10008243
Vehicle SP1 is a 8 metre with capacity 22, distance cost 0.95155135, and time cost 9.224659718
Vehicle SP2 is a Rigid with capacity 16, distance cost 0.972235332, and time cost 10.569113504
Vehicle SP3 is a 11 metre with capacity 30, distance cost 1.363409247, and time cost 11.689446717
Vehicle SP4 is a 11 metre with capacity 30, distance cost 1.363409247, and time cost 11.689446717
Vehicle SP5 is a 8 metre with capacity 22, distance cost 0.95155135, and time cost 9.224659718
Output:
Vehicle SP1 travels from Depot to 12 to deliver 2 pallets. Expected unload start time is 9.605649204
Vehicle SP1 travels from 1 to 4 to deliver 3 pallets. Expected unload start time is 11.660444139
Vehicle SP1 travels from 2 to DepotReturn to deliver 0 pallets. Expected unload start time is 15.658555122
Vehicle SP1 travels from 4 to 11 to deliver 3 pallets. Expected unload start time is 12.971761711
Vehicle SP1 travels from 10 to 2 to deliver 2 pallets. Expected unload start time is 15
Vehicle SP1 travels from 11 to 10 to deliver 5 pallets. Expected unload start time is 14.296639377
Vehicle SP1 travels from 12 to 1 to deliver 6 pallets. Expected unload start time is 10.816867099
Vehicle SP2 travels from Depot to 3 to deliver 7 pallets. Expected unload start time is 20.918181628
Vehicle SP2 travels from 3 to 15 to deliver 5 pallets. Expected unload start time is 21.980384361
Vehicle SP2 travels from 8 to DepotReturn to deliver 0 pallets. Expected unload start time is 25.061709883
Vehicle SP2 travels from 15 to 8 to deliver 4 pallets. Expected unload start time is 23.567801217
Vehicle SP3 travels from Depot to 9 to deliver 4 pallets. Expected unload start time is 0.478925546
Vehicle SP3 travels from 9 to DepotReturn to deliver 0 pallets. Expected unload start time is 1.079031573
Vehicle SP5 travels from Depot to 7 to deliver 8 pallets. Expected unload start time is 18.193695832
Vehicle SP5 travels from 5 to DepotReturn to deliver 0 pallets. Expected unload start time is 23.794253421
Vehicle SP5 travels from 6 to 14 to deliver 6 pallets. Expected unload start time is 21.064379818
Vehicle SP5 travels from 7 to 6 to deliver 3 pallets. Expected unload start time is 19.880974438
Vehicle SP5 travels from 13 to 5 to deliver 2 pallets. Expected unload start time is 23.047657974
Vehicle SP5 travels from 14 to 13 to deliver 1 pallets. Expected unload start time is 22.061529119
Objective value: 990.664664181
Solve time: 181385</t>
        </is>
      </c>
      <c r="J53" t="inlineStr">
        <is>
          <t>{0: [[(12, 2), (1, 6), (4, 3), (11, 3), (10, 5), (2, 2)], [(7, 8), (6, 3), (14, 6), (13, 1), (5, 2)]], 1: [[(3, 7), (15, 5), (8, 4)]], 2: [[(9, 4)]]}</t>
        </is>
      </c>
      <c r="K53" t="n">
        <v>1153.558670195504</v>
      </c>
      <c r="L53" s="12" t="n">
        <v>0.164429006003935</v>
      </c>
      <c r="M53" s="12">
        <f>(K53-G53)/G53</f>
        <v/>
      </c>
      <c r="N53" t="inlineStr">
        <is>
          <t xml:space="preserve">8 metre (capacity 22):
6 (3) -&gt; 8 (4) -&gt; 15 (5) -&gt; 3 (7) -&gt; 2 (2)
10 (5) -&gt; 11 (3) -&gt; 4 (3) -&gt; 1 (6) -&gt; 9 (4)
Rigid (capacity 16):
7 (8) -&gt; 14 (6) -&gt; 13 (1)
11 metre (capacity 30):
5 (2) -&gt; 12 (2)
</t>
        </is>
      </c>
      <c r="O53" t="n">
        <v>602.5180399999999</v>
      </c>
      <c r="P53" t="n">
        <v>1210.681755762418</v>
      </c>
      <c r="Q53" s="12">
        <f>(P53-G53)/G53</f>
        <v/>
      </c>
      <c r="R53" s="13">
        <f>(P53-K53)/K53</f>
        <v/>
      </c>
      <c r="S53" s="13">
        <f>ROUND(R53,5)</f>
        <v/>
      </c>
    </row>
    <row r="54">
      <c r="A54" t="n">
        <v>15</v>
      </c>
      <c r="B54" t="n">
        <v>5</v>
      </c>
      <c r="C54" t="n">
        <v>3</v>
      </c>
      <c r="D54">
        <f>E54/60</f>
        <v/>
      </c>
      <c r="E54">
        <f>F54/1000</f>
        <v/>
      </c>
      <c r="F54" t="n">
        <v>13830</v>
      </c>
      <c r="G54" t="n">
        <v>816.442220013</v>
      </c>
      <c r="H54" s="16" t="inlineStr">
        <is>
          <t>Input:
Customer 1 has 4 pallets demand and window 0-24 at (-18.420588435, 1.956733413) and average unload time 0.019041122
Customer 2 has 1 pallets demand and window 0-24 at (54.455425874, 89.224318758) and average unload time 0.071461774
Customer 3 has 2 pallets demand and window 0-24 at (-70.682460432, 47.769827923) and average unload time 0.059439136
Customer 4 has 2 pallets demand and window 0-24 at (71.637629911, -80.05607796) and average unload time 0.068837934
Customer 5 has 1 pallets demand and window 0-24 at (-27.456482935, -30.909298029) and average unload time 0.071034996
Customer 6 has 3 pallets demand and window 0-24 at (-62.187516295, 92.353177746) and average unload time 0.058723458
Customer 7 has 2 pallets demand and window 0-24 at (48.375468447, -36.846753885) and average unload time 0.133531699
Customer 8 has 3 pallets demand and window 21-22 at (-38.438334935, 67.525850913) and average unload time 0.145733589
Customer 9 has 1 pallets demand and window 0-24 at (-11.561108916, -4.264867399) and average unload time 0.14701217
Customer 10 has 2 pallets demand and window 0-24 at (-16.531771985, -12.612915256) and average unload time 0.064504319
Customer 11 has 7 pallets demand and window 0-24 at (-7.397824636, -37.056471516) and average unload time 0.15465234
Customer 12 has 6 pallets demand and window 0-24 at (88.410192952, 98.934497772) and average unload time 0.032477867
Customer 13 has 2 pallets demand and window 0-24 at (-74.30836127, -43.843590666) and average unload time 0.037686288
Customer 14 has 1 pallets demand and window 0-24 at (-0.905651686, -76.07990693) and average unload time 0.11729806
Customer 15 has 2 pallets demand and window 0-24 at (-28.124070934, -88.079680695) and average unload time 0.07690761
Vehicle SP1 is a Rigid with capacity 16, distance cost 1.490356702, and time cost 14.686651361
Vehicle SP2 is a Rigid with capacity 16, distance cost 1.490356702, and time cost 14.686651361
Vehicle SP3 is a 8 metre with capacity 22, distance cost 0.954334723, and time cost 12.718251287
Vehicle SP4 is a 8 metre with capacity 22, distance cost 0.954334723, and time cost 12.718251287
Vehicle SP5 is a Rigid with capacity 16, distance cost 1.490356702, and time cost 14.686651361
Output:
Vehicle SP3 travels from Depot to 12 to deliver 6 pallets. Expected unload start time is 19.228025013
Vehicle SP3 travels from 1 to DepotReturn to deliver 0 pallets. Expected unload start time is 24.205225828
Vehicle SP3 travels from 2 to 6 to deliver 3 pallets. Expected unload start time is 21.394364157
Vehicle SP3 travels from 3 to 1 to deliver 4 pallets. Expected unload start time is 23.897508536
Vehicle SP3 travels from 6 to 8 to deliver 3 pallets. Expected unload start time is 22
Vehicle SP3 travels from 8 to 3 to deliver 2 pallets. Expected unload start time is 22.909889895
Vehicle SP3 travels from 12 to 2 to deliver 1 pallets. Expected unload start time is 19.864341143
Vehicle SP4 travels from Depot to 7 to deliver 2 pallets. Expected unload start time is 17.5779778
Vehicle SP4 travels from 4 to 14 to deliver 1 pallets. Expected unload start time is 19.504283525
Vehicle SP4 travels from 5 to 11 to deliver 7 pallets. Expected unload start time is 21.962827319
Vehicle SP4 travels from 7 to 4 to deliver 2 pallets. Expected unload start time is 18.458455546
Vehicle SP4 travels from 9 to DepotReturn to deliver 0 pallets. Expected unload start time is 23.923075549
Vehicle SP4 travels from 10 to 9 to deliver 1 pallets. Expected unload start time is 23.622029934
Vehicle SP4 travels from 11 to 10 to deliver 2 pallets. Expected unload start time is 23.371573395
Vehicle SP4 travels from 13 to 5 to deliver 1 pallets. Expected unload start time is 21.62954914
Vehicle SP4 travels from 14 to 15 to deliver 2 pallets. Expected unload start time is 19.99340919
Vehicle SP4 travels from 15 to 13 to deliver 2 pallets. Expected unload start time is 20.946620699
Objective value: 816.442220013
Solve time: 13830</t>
        </is>
      </c>
      <c r="J54" t="inlineStr">
        <is>
          <t>{0: [], 1: [[(12, 6), (2, 1), (6, 3), (8, 3), (3, 2), (1, 4)], [(7, 2), (4, 2), (14, 1), (15, 2), (13, 2), (5, 1), (11, 7), (10, 2), (9, 1)]]}</t>
        </is>
      </c>
      <c r="K54" t="n">
        <v>975.462615638453</v>
      </c>
      <c r="L54" s="12" t="n">
        <v>0.1947723838441573</v>
      </c>
      <c r="M54" s="12">
        <f>(K54-G54)/G54</f>
        <v/>
      </c>
      <c r="N54" t="inlineStr">
        <is>
          <t xml:space="preserve">Rigid (capacity 16):
8 metre (capacity 22):
9 (1) -&gt; 10 (2) -&gt; 11 (7) -&gt; 5 (1) -&gt; 13 (2) -&gt; 15 (2) -&gt; 14 (1) -&gt; 4 (2) -&gt; 7 (2)
12 (6) -&gt; 2 (1) -&gt; 6 (3) -&gt; 3 (2) -&gt; 8 (3) -&gt; 1 (4)
</t>
        </is>
      </c>
      <c r="O54" t="n">
        <v>479.1373138999988</v>
      </c>
      <c r="P54" t="n">
        <v>986.5123038407138</v>
      </c>
      <c r="Q54" s="12">
        <f>(P54-G54)/G54</f>
        <v/>
      </c>
      <c r="R54" s="13">
        <f>(P54-K54)/K54</f>
        <v/>
      </c>
      <c r="S54" s="13">
        <f>ROUND(R54,5)</f>
        <v/>
      </c>
    </row>
    <row r="55">
      <c r="A55" t="n">
        <v>15</v>
      </c>
      <c r="B55" t="n">
        <v>5</v>
      </c>
      <c r="C55" t="n">
        <v>4</v>
      </c>
      <c r="D55">
        <f>E55/60</f>
        <v/>
      </c>
      <c r="E55">
        <f>F55/1000</f>
        <v/>
      </c>
      <c r="F55" t="n">
        <v>1908806</v>
      </c>
      <c r="G55" t="n">
        <v>1335.717997939</v>
      </c>
      <c r="H55" s="16" t="inlineStr">
        <is>
          <t>Input:
Customer 1 has 5 pallets demand and window 8-9 at (-30.65650939, 33.680493833) and average unload time 0.16234912
Customer 2 has 5 pallets demand and window 0-24 at (-63.401055899, 3.939973041) and average unload time 0.160560362
Customer 3 has 8 pallets demand and window 0-24 at (69.102077702, -86.427750537) and average unload time 0.166226164
Customer 4 has 6 pallets demand and window 0-24 at (-25.7150078, 9.706521286) and average unload time 0.096982319
Customer 5 has 7 pallets demand and window 0-24 at (74.831016378, 28.330553021) and average unload time 0.084750163
Customer 6 has 8 pallets demand and window 0-24 at (-12.102255969, 85.978499027) and average unload time 0.061347533
Customer 7 has 7 pallets demand and window 23-24 at (37.005687288, 71.94450065) and average unload time 0.165457768
Customer 8 has 1 pallets demand and window 0-24 at (50.776853484, 84.791333294) and average unload time 0.069634307
Customer 9 has 8 pallets demand and window 0-24 at (-65.338319161, 99.201350583) and average unload time 0.107204669
Customer 10 has 6 pallets demand and window 8-9 at (-93.573669308, 96.529279522) and average unload time 0.045341893
Customer 11 has 9 pallets demand and window 0-24 at (76.986350305, -86.082250259) and average unload time 0.114369414
Customer 12 has 8 pallets demand and window 0-24 at (37.658747107, 94.688116403) and average unload time 0.119299323
Customer 13 has 8 pallets demand and window 0-24 at (55.575604933, 25.786067577) and average unload time 0.031985277
Customer 14 has 4 pallets demand and window 0-24 at (27.870236426, 52.646831123) and average unload time 0.150756979
Customer 15 has 1 pallets demand and window 0-24 at (58.327638185, 79.31234066) and average unload time 0.148642397
Vehicle SP1 is a 11 metre with capacity 30, distance cost 1.187103378, and time cost 12.582658256
Vehicle SP2 is a 11 metre with capacity 30, distance cost 1.187103378, and time cost 12.582658256
Vehicle SP3 is a 8 metre with capacity 22, distance cost 1.101890092, and time cost 13.59938587
Vehicle SP4 is a Rigid with capacity 16, distance cost 1.366810889, and time cost 14.544712773
Vehicle SP5 is a 11 metre with capacity 30, distance cost 1.187103378, and time cost 12.582658256
Output:
Vehicle SP1 travels from Depot to 6 to deliver 8 pallets. Expected unload start time is 7.266277261
Vehicle SP1 travels from 1 to 2 to deliver 5 pallets. Expected unload start time is 9.8153839
Vehicle SP1 travels from 2 to 4 to deliver 6 pallets. Expected unload start time is 11.094744223
Vehicle SP1 travels from 4 to DepotReturn to deliver 0 pallets. Expected unload start time is 12.02021268
Vehicle SP1 travels from 6 to 1 to deliver 5 pallets. Expected unload start time is 8.450705228
Vehicle SP2 travels from Depot to 11 to deliver 9 pallets. Expected unload start time is 4.84376196
Vehicle SP2 travels from 3 to DepotReturn to deliver 0 pallets. Expected unload start time is 8.684749794
Vehicle SP2 travels from 11 to 3 to deliver 8 pallets. Expected unload start time is 5.971734675
Vehicle SP3 travels from Depot to 9 to deliver 8 pallets. Expected unload start time is 7.516311376
Vehicle SP3 travels from 7 to DepotReturn to deliver 0 pallets. Expected unload start time is 25.169502433
Vehicle SP3 travels from 9 to 10 to deliver 6 pallets. Expected unload start time is 8.728467543
Vehicle SP3 travels from 10 to 7 to deliver 7 pallets. Expected unload start time is 23
Vehicle SP5 travels from Depot to 13 to deliver 8 pallets. Expected unload start time is 5.738030254
Vehicle SP5 travels from 5 to 15 to deliver 1 pallets. Expected unload start time is 7.499778873
Vehicle SP5 travels from 8 to 12 to deliver 8 pallets. Expected unload start time is 8.040078162
Vehicle SP5 travels from 12 to 14 to deliver 4 pallets. Expected unload start time is 9.534045005
Vehicle SP5 travels from 13 to 5 to deliver 7 pallets. Expected unload start time is 6.23669751
Vehicle SP5 travels from 14 to DepotReturn to deliver 0 pallets. Expected unload start time is 10.881682602
Vehicle SP5 travels from 15 to 8 to deliver 1 pallets. Expected unload start time is 7.765036094
Objective value: 1335.717997939
Solve time: 1908806</t>
        </is>
      </c>
      <c r="J55" t="inlineStr">
        <is>
          <t>{0: [[(6, 8), (1, 5), (2, 5), (4, 6)], [(11, 9), (3, 8)], [(13, 8), (5, 7), (15, 1), (8, 1), (12, 8), (14, 4)]], 1: [[(9, 8), (10, 6), (7, 7)]], 2: []}</t>
        </is>
      </c>
      <c r="K55" t="n">
        <v>1734.219878209735</v>
      </c>
      <c r="L55" s="12" t="n">
        <v>0.2983432419886213</v>
      </c>
      <c r="M55" s="12">
        <f>(K55-G55)/G55</f>
        <v/>
      </c>
      <c r="N55" t="inlineStr">
        <is>
          <t xml:space="preserve">11 metre (capacity 30):
14 (4) -&gt; 5 (7) -&gt; 15 (1) -&gt; 8 (1) -&gt; 12 (8) -&gt; 7 (7)
2 (5) -&gt; 10 (6) -&gt; 9 (8) -&gt; 6 (8)
13 (8) -&gt; 11 (9) -&gt; 3 (8)
8 metre (capacity 22):
1 (5) -&gt; 4 (6)
Rigid (capacity 16):
</t>
        </is>
      </c>
      <c r="O55" t="n">
        <v>568.3130997999997</v>
      </c>
      <c r="P55" t="n">
        <v>1487.738497108275</v>
      </c>
      <c r="Q55" s="12">
        <f>(P55-G55)/G55</f>
        <v/>
      </c>
      <c r="R55" s="13">
        <f>(P55-K55)/K55</f>
        <v/>
      </c>
      <c r="S55" s="13">
        <f>ROUND(R55,5)</f>
        <v/>
      </c>
    </row>
    <row r="56">
      <c r="A56" t="n">
        <v>15</v>
      </c>
      <c r="B56" t="n">
        <v>5</v>
      </c>
      <c r="C56" t="n">
        <v>5</v>
      </c>
      <c r="D56">
        <f>E56/60</f>
        <v/>
      </c>
      <c r="E56">
        <f>F56/1000</f>
        <v/>
      </c>
      <c r="F56" t="n">
        <v>382633</v>
      </c>
      <c r="G56" t="n">
        <v>1235.536896421</v>
      </c>
      <c r="H56" s="16" t="inlineStr">
        <is>
          <t>Input:
Customer 1 has 3 pallets demand and window 0-24 at (-47.49489985, 6.706850446) and average unload time 0.076132654
Customer 2 has 1 pallets demand and window 19-20 at (-68.405715588, -30.841255547) and average unload time 0.035494192
Customer 3 has 1 pallets demand and window 0-24 at (12.319486191, -32.096380004) and average unload time 0.04657712
Customer 4 has 1 pallets demand and window 0-24 at (-1.82450496, -92.158357898) and average unload time 0.021790809
Customer 5 has 1 pallets demand and window 0-24 at (-76.857446647, 92.492094016) and average unload time 0.13419544
Customer 6 has 7 pallets demand and window 0-24 at (-89.113551455, 5.792431271) and average unload time 0.073207527
Customer 7 has 3 pallets demand and window 7-8 at (-96.668177106, -68.768954217) and average unload time 0.166041197
Customer 8 has 5 pallets demand and window 0-24 at (8.69560779, -53.050826274) and average unload time 0.134113414
Customer 9 has 6 pallets demand and window 0-24 at (79.38622163, 73.313214019) and average unload time 0.095944643
Customer 10 has 5 pallets demand and window 0-24 at (30.759557682, 40.203747186) and average unload time 0.120691381
Customer 11 has 3 pallets demand and window 0-24 at (-83.147094082, -2.657172773) and average unload time 0.142865015
Customer 12 has 1 pallets demand and window 0-24 at (66.766018158, 90.469095353) and average unload time 0.156724595
Customer 13 has 3 pallets demand and window 0-24 at (-60.710257025, 86.576950628) and average unload time 0.116767946
Customer 14 has 9 pallets demand and window 0-24 at (60.401616554, -64.914244248) and average unload time 0.109953889
Customer 15 has 4 pallets demand and window 0-24 at (79.582162483, 20.576231992) and average unload time 0.114384386
Vehicle SP1 is a Rigid with capacity 16, distance cost 1.060844751, and time cost 14.007429611
Vehicle SP2 is a 11 metre with capacity 30, distance cost 1.477369547, and time cost 8.268092484
Vehicle SP3 is a 11 metre with capacity 30, distance cost 1.477369547, and time cost 8.268092484
Vehicle SP4 is a Rigid with capacity 16, distance cost 1.060844751, and time cost 14.007429611
Vehicle SP5 is a 11 metre with capacity 30, distance cost 1.477369547, and time cost 8.268092484
Output:
Vehicle SP1 travels from Depot to 10 to deliver 5 pallets. Expected unload start time is 3.938185943
Vehicle SP1 travels from 9 to 15 to deliver 4 pallets. Expected unload start time is 6.97236118
Vehicle SP1 travels from 10 to 12 to deliver 1 pallets. Expected unload start time is 5.314530129
Vehicle SP1 travels from 12 to 9 to deliver 6 pallets. Expected unload start time is 5.737476495
Vehicle SP1 travels from 15 to DepotReturn to deliver 0 pallets. Expected unload start time is 8.457388223
Vehicle SP2 travels from Depot to 1 to deliver 3 pallets. Expected unload start time is 6.645588031
Vehicle SP2 travels from 1 to 7 to deliver 3 pallets. Expected unload start time is 8
Vehicle SP2 travels from 2 to 11 to deliver 3 pallets. Expected unload start time is 19.433074915
Vehicle SP2 travels from 5 to 13 to deliver 3 pallets. Expected unload start time is 21.947093051
Vehicle SP2 travels from 6 to 5 to deliver 1 pallets. Expected unload start time is 21.597940983
Vehicle SP2 travels from 7 to 2 to deliver 1 pallets. Expected unload start time is 19
Vehicle SP2 travels from 11 to 6 to deliver 7 pallets. Expected unload start time is 19.990967595
Vehicle SP2 travels from 13 to DepotReturn to deliver 0 pallets. Expected unload start time is 23.619167936
Vehicle SP4 travels from Depot to 3 to deliver 1 pallets. Expected unload start time is 3.642041264
Vehicle SP4 travels from 3 to 8 to deliver 5 pallets. Expected unload start time is 3.954437082
Vehicle SP4 travels from 4 to 14 to deliver 9 pallets. Expected unload start time is 6.002128385
Vehicle SP4 travels from 8 to 4 to deliver 1 pallets. Expected unload start time is 5.131226651
Vehicle SP4 travels from 14 to DepotReturn to deliver 0 pallets. Expected unload start time is 8.100077499
Objective value: 1235.536896421
Solve time: 382633</t>
        </is>
      </c>
      <c r="J56" t="inlineStr">
        <is>
          <t>{0: [[(10, 5), (12, 1), (9, 6), (15, 4)], [(3, 1), (8, 5), (4, 1), (14, 9)]], 1: [[(1, 3), (7, 3), (2, 1), (11, 3), (6, 7), (5, 1), (13, 3)]]}</t>
        </is>
      </c>
      <c r="K56" t="n">
        <v>1490.655680771097</v>
      </c>
      <c r="L56" s="12" t="n">
        <v>0.2064845212800801</v>
      </c>
      <c r="M56" s="12">
        <f>(K56-G56)/G56</f>
        <v/>
      </c>
      <c r="N56" t="inlineStr">
        <is>
          <t xml:space="preserve">Rigid (capacity 16):
3 (1) -&gt; 8 (5) -&gt; 4 (1) -&gt; 7 (3) -&gt; 1 (3)
13 (3) -&gt; 5 (1) -&gt; 11 (3) -&gt; 6 (7) -&gt; 2 (1)
11 metre (capacity 30):
10 (5) -&gt; 12 (1) -&gt; 9 (6) -&gt; 15 (4) -&gt; 14 (9)
</t>
        </is>
      </c>
      <c r="O56" t="n">
        <v>432.1809078999995</v>
      </c>
      <c r="P56" t="n">
        <v>1474.954967044446</v>
      </c>
      <c r="Q56" s="12">
        <f>(P56-G56)/G56</f>
        <v/>
      </c>
      <c r="R56" s="13">
        <f>(P56-K56)/K56</f>
        <v/>
      </c>
      <c r="S56" s="13">
        <f>ROUND(R56,5)</f>
        <v/>
      </c>
    </row>
    <row r="57">
      <c r="A57" t="n">
        <v>15</v>
      </c>
      <c r="B57" t="n">
        <v>5</v>
      </c>
      <c r="C57" t="n">
        <v>6</v>
      </c>
      <c r="D57">
        <f>E57/60</f>
        <v/>
      </c>
      <c r="E57">
        <f>F57/1000</f>
        <v/>
      </c>
      <c r="F57" t="n">
        <v>715637</v>
      </c>
      <c r="G57" t="n">
        <v>684.848419832</v>
      </c>
      <c r="H57" s="16" t="inlineStr">
        <is>
          <t>Input:
Customer 1 has 7 pallets demand and window 0-24 at (6.811752096, 11.842209262) and average unload time 0.086289929
Customer 2 has 5 pallets demand and window 16-17 at (-37.502668453, 13.289004958) and average unload time 0.046515297
Customer 3 has 6 pallets demand and window 0-24 at (-45.794128878, -49.169970542) and average unload time 0.144499113
Customer 4 has 5 pallets demand and window 0-24 at (-43.092359428, 6.534099526) and average unload time 0.092978302
Customer 5 has 6 pallets demand and window 0-24 at (63.660429427, -95.588807796) and average unload time 0.120473466
Customer 6 has 2 pallets demand and window 0-24 at (16.700714966, 4.16153726) and average unload time 0.052209393
Customer 7 has 2 pallets demand and window 0-24 at (79.615734963, 11.551997922) and average unload time 0.062300571
Customer 8 has 3 pallets demand and window 0-24 at (-5.066093277, -0.415360272) and average unload time 0.162046495
Customer 9 has 2 pallets demand and window 0-24 at (49.448259876, -33.715909285) and average unload time 0.044504044
Customer 10 has 2 pallets demand and window 0-24 at (-30.295366706, 41.854041886) and average unload time 0.072133778
Customer 11 has 3 pallets demand and window 0-24 at (-13.30382036, 17.119200409) and average unload time 0.075122065
Customer 12 has 7 pallets demand and window 20-21 at (-78.993340953, 15.484382416) and average unload time 0.059480082
Customer 13 has 5 pallets demand and window 0-24 at (43.480615594, 81.330767486) and average unload time 0.117843963
Customer 14 has 2 pallets demand and window 9-10 at (-96.748685479, 13.370969255) and average unload time 0.028386394
Customer 15 has 4 pallets demand and window 0-24 at (54.383809655, -23.992479585) and average unload time 0.139399337
Vehicle SP1 is a 11 metre with capacity 30, distance cost 0.919609509, and time cost 9.664352921
Vehicle SP2 is a 8 metre with capacity 22, distance cost 1.121236553, and time cost 8.423978239
Vehicle SP3 is a Rigid with capacity 16, distance cost 0.735832132, and time cost 7.20287426
Vehicle SP4 is a Rigid with capacity 16, distance cost 0.735832132, and time cost 7.20287426
Vehicle SP5 is a 8 metre with capacity 22, distance cost 1.121236553, and time cost 8.423978239
Output:
Vehicle SP1 travels from Depot to 3 to deliver 6 pallets. Expected unload start time is 8.124623577
Vehicle SP1 travels from 1 to DepotReturn to deliver 0 pallets. Expected unload start time is 23.026392631
Vehicle SP1 travels from 3 to 14 to deliver 2 pallets. Expected unload start time is 10
Vehicle SP1 travels from 4 to 11 to deliver 3 pallets. Expected unload start time is 21.7662748
Vehicle SP1 travels from 11 to 1 to deliver 7 pallets. Expected unload start time is 22.251593782
Vehicle SP1 travels from 12 to 4 to deliver 5 pallets. Expected unload start time is 20.906216906
Vehicle SP1 travels from 14 to 12 to deliver 7 pallets. Expected unload start time is 20.027358354
Vehicle SP3 travels from Depot to 5 to deliver 6 pallets. Expected unload start time is 1.367174057
Vehicle SP3 travels from 5 to 9 to deliver 2 pallets. Expected unload start time is 2.883567125
Vehicle SP3 travels from 6 to DepotReturn to deliver 0 pallets. Expected unload start time is 5.447355275
Vehicle SP3 travels from 7 to 6 to deliver 2 pallets. Expected unload start time is 5.127793995
Vehicle SP3 travels from 9 to 15 to deliver 4 pallets. Expected unload start time is 3.108879523
Vehicle SP3 travels from 15 to 7 to deliver 2 pallets. Expected unload start time is 4.211347831
Vehicle SP4 travels from Depot to 13 to deliver 5 pallets. Expected unload start time is 14.064750267
Vehicle SP4 travels from 2 to 8 to deliver 3 pallets. Expected unload start time is 16.885149945
Vehicle SP4 travels from 8 to DepotReturn to deliver 0 pallets. Expected unload start time is 17.43482808
Vehicle SP4 travels from 10 to 2 to deliver 5 pallets. Expected unload start time is 16.212413503
Vehicle SP4 travels from 13 to 10 to deliver 2 pallets. Expected unload start time is 15.69989278
Objective value: 684.848419832
Solve time: 715637</t>
        </is>
      </c>
      <c r="J57" t="inlineStr">
        <is>
          <t>{0: [[(3, 6), (14, 2), (12, 7), (4, 5), (11, 3), (1, 7)]], 1: [], 2: [[(5, 6), (9, 2), (15, 4), (7, 2), (6, 2)], [(13, 5), (10, 2), (2, 5), (8, 3)]]}</t>
        </is>
      </c>
      <c r="K57" t="n">
        <v>875.6447806938481</v>
      </c>
      <c r="L57" s="12" t="n">
        <v>0.278597361211454</v>
      </c>
      <c r="M57" s="12">
        <f>(K57-G57)/G57</f>
        <v/>
      </c>
      <c r="N57" t="inlineStr">
        <is>
          <t xml:space="preserve">11 metre (capacity 30):
1 (7) -&gt; 13 (5) -&gt; 7 (2) -&gt; 15 (4) -&gt; 9 (2) -&gt; 5 (6) -&gt; 6 (2)
8 metre (capacity 22):
8 (3)
Rigid (capacity 16):
3 (6) -&gt; 14 (2) -&gt; 12 (7)
11 (3) -&gt; 10 (2) -&gt; 2 (5) -&gt; 4 (5)
</t>
        </is>
      </c>
      <c r="O57" t="n">
        <v>857.4403509000003</v>
      </c>
      <c r="P57" t="n">
        <v>865.0512851856599</v>
      </c>
      <c r="Q57" s="12">
        <f>(P57-G57)/G57</f>
        <v/>
      </c>
      <c r="R57" s="13">
        <f>(P57-K57)/K57</f>
        <v/>
      </c>
      <c r="S57" s="13">
        <f>ROUND(R57,5)</f>
        <v/>
      </c>
    </row>
    <row r="58">
      <c r="A58" t="n">
        <v>15</v>
      </c>
      <c r="B58" t="n">
        <v>5</v>
      </c>
      <c r="C58" t="n">
        <v>7</v>
      </c>
      <c r="D58">
        <f>E58/60</f>
        <v/>
      </c>
      <c r="E58">
        <f>F58/1000</f>
        <v/>
      </c>
      <c r="F58" t="n">
        <v>48352</v>
      </c>
      <c r="G58" t="n">
        <v>1042.983796971</v>
      </c>
      <c r="H58" s="16" t="inlineStr">
        <is>
          <t>Input:
Customer 1 has 3 pallets demand and window 0-24 at (43.819632519, 96.540563072) and average unload time 0.030967713
Customer 2 has 6 pallets demand and window 0-24 at (33.639335364, 12.125825756) and average unload time 0.069759681
Customer 3 has 1 pallets demand and window 0-24 at (18.806145769, -89.806367205) and average unload time 0.076016233
Customer 4 has 3 pallets demand and window 0-24 at (-22.082036276, -22.334795428) and average unload time 0.162992829
Customer 5 has 2 pallets demand and window 0-24 at (-9.15390282, -8.241783266) and average unload time 0.082528216
Customer 6 has 4 pallets demand and window 0-24 at (66.114164433, 42.471296712) and average unload time 0.037572436
Customer 7 has 6 pallets demand and window 22-23 at (86.581407072, -91.359745316) and average unload time 0.077949177
Customer 8 has 3 pallets demand and window 0-24 at (63.153973333, -27.786838469) and average unload time 0.115821181
Customer 9 has 8 pallets demand and window 0-24 at (-58.9337779, -4.631375602) and average unload time 0.125901175
Customer 10 has 4 pallets demand and window 0-24 at (-49.196191536, -83.777637157) and average unload time 0.147000269
Customer 11 has 4 pallets demand and window 11-12 at (66.001965815, -72.601957812) and average unload time 0.035420281
Customer 12 has 1 pallets demand and window 0-24 at (-93.271473834, 25.926795337) and average unload time 0.160476454
Customer 13 has 8 pallets demand and window 0-24 at (-37.506028191, -8.592615571) and average unload time 0.062461515
Customer 14 has 3 pallets demand and window 0-24 at (18.226568016, -31.047982905) and average unload time 0.150343448
Customer 15 has 3 pallets demand and window 0-24 at (-19.514090467, 85.314341727) and average unload time 0.115950695
Vehicle SP1 is a 8 metre with capacity 22, distance cost 1.078396566, and time cost 12.031066399
Vehicle SP2 is a Rigid with capacity 16, distance cost 1.496519221, and time cost 8.057129131
Vehicle SP3 is a Rigid with capacity 16, distance cost 1.496519221, and time cost 8.057129131
Vehicle SP4 is a 11 metre with capacity 30, distance cost 1.061926403, and time cost 11.683901334
Vehicle SP5 is a 8 metre with capacity 22, distance cost 1.078396566, and time cost 12.031066399
Output:
Vehicle SP1 travels from Depot to 14 to deliver 3 pallets. Expected unload start time is 3.341571219
Vehicle SP1 travels from 2 to DepotReturn to deliver 0 pallets. Expected unload start time is 6.189169969
Vehicle SP1 travels from 8 to 2 to deliver 6 pallets. Expected unload start time is 5.32363584
Vehicle SP1 travels from 14 to 8 to deliver 3 pallets. Expected unload start time is 4.355671665
Vehicle SP4 travels from Depot to 13 to deliver 8 pallets. Expected unload start time is 4.651789455
Vehicle SP4 travels from 1 to 6 to deliver 4 pallets. Expected unload start time is 10.325642573
Vehicle SP4 travels from 6 to DepotReturn to deliver 0 pallets. Expected unload start time is 11.458188473
Vehicle SP4 travels from 9 to 12 to deliver 1 pallets. Expected unload start time is 7.005652052
Vehicle SP4 travels from 12 to 15 to deliver 3 pallets. Expected unload start time is 8.349808696
Vehicle SP4 travels from 13 to 9 to deliver 8 pallets. Expected unload start time is 5.423866838
Vehicle SP4 travels from 15 to 1 to deliver 3 pallets. Expected unload start time is 9.501673035
Vehicle SP5 travels from Depot to 5 to deliver 2 pallets. Expected unload start time is 8.122110629
Vehicle SP5 travels from 3 to 11 to deliver 4 pallets. Expected unload start time is 12
Vehicle SP5 travels from 4 to 10 to deliver 4 pallets. Expected unload start time is 9.854696734
Vehicle SP5 travels from 5 to 4 to deliver 3 pallets. Expected unload start time is 8.526224332
Vehicle SP5 travels from 7 to DepotReturn to deliver 0 pallets. Expected unload start time is 24.041054481
Vehicle SP5 travels from 10 to 3 to deliver 1 pallets. Expected unload start time is 11.296060959
Vehicle SP5 travels from 11 to 7 to deliver 6 pallets. Expected unload start time is 22
Objective value: 1042.983796971
Solve time: 48352</t>
        </is>
      </c>
      <c r="J58" t="inlineStr">
        <is>
          <t>{0: [[(14, 3), (8, 3), (2, 6)], [(5, 2), (4, 3), (10, 4), (3, 1), (11, 4), (7, 6)]], 1: [], 2: [[(13, 8), (9, 8), (12, 1), (15, 3), (1, 3), (6, 4)]]}</t>
        </is>
      </c>
      <c r="K58" t="n">
        <v>1286.194422943748</v>
      </c>
      <c r="L58" s="12" t="n">
        <v>0.2342084988856621</v>
      </c>
      <c r="M58" s="12">
        <f>(K58-G58)/G58</f>
        <v/>
      </c>
      <c r="N58" t="inlineStr">
        <is>
          <t xml:space="preserve">8 metre (capacity 22):
2 (6) -&gt; 8 (3) -&gt; 11 (4) -&gt; 14 (3)
4 (3) -&gt; 10 (4) -&gt; 3 (1) -&gt; 7 (6)
Rigid (capacity 16):
11 metre (capacity 30):
6 (4) -&gt; 1 (3) -&gt; 15 (3) -&gt; 12 (1) -&gt; 9 (8) -&gt; 13 (8) -&gt; 5 (2)
</t>
        </is>
      </c>
      <c r="O58" t="n">
        <v>818.3367384000012</v>
      </c>
      <c r="P58" t="n">
        <v>1277.933433799529</v>
      </c>
      <c r="Q58" s="12">
        <f>(P58-G58)/G58</f>
        <v/>
      </c>
      <c r="R58" s="13">
        <f>(P58-K58)/K58</f>
        <v/>
      </c>
      <c r="S58" s="13">
        <f>ROUND(R58,5)</f>
        <v/>
      </c>
    </row>
    <row r="59">
      <c r="A59" t="n">
        <v>15</v>
      </c>
      <c r="B59" t="n">
        <v>5</v>
      </c>
      <c r="C59" t="n">
        <v>8</v>
      </c>
      <c r="D59">
        <f>E59/60</f>
        <v/>
      </c>
      <c r="E59">
        <f>F59/1000</f>
        <v/>
      </c>
      <c r="F59" t="n">
        <v>588960</v>
      </c>
      <c r="G59" t="n">
        <v>844.422064514</v>
      </c>
      <c r="H59" s="16" t="inlineStr">
        <is>
          <t>Input:
Customer 1 has 4 pallets demand and window 0-24 at (1.976020522, -22.825207888) and average unload time 0.159881151
Customer 2 has 6 pallets demand and window 0-24 at (47.428961081, 87.889780126) and average unload time 0.042294392
Customer 3 has 8 pallets demand and window 0-24 at (83.08083985, 55.88754844) and average unload time 0.153003421
Customer 4 has 9 pallets demand and window 0-24 at (28.431123656, -19.552922793) and average unload time 0.043674126
Customer 5 has 5 pallets demand and window 0-24 at (-97.832446725, -11.776878342) and average unload time 0.108031866
Customer 6 has 5 pallets demand and window 0-24 at (-25.966657148, 82.518177867) and average unload time 0.075010532
Customer 7 has 8 pallets demand and window 0-24 at (-43.656560356, -35.973193685) and average unload time 0.112033463
Customer 8 has 9 pallets demand and window 0-24 at (-44.674950082, 43.417236095) and average unload time 0.119953802
Customer 9 has 2 pallets demand and window 6-7 at (60.251854472, 3.72139362) and average unload time 0.081816906
Customer 10 has 4 pallets demand and window 17-18 at (19.822346631, -78.6145687) and average unload time 0.135728628
Customer 11 has 1 pallets demand and window 0-24 at (14.662069093, -31.36079323) and average unload time 0.077354186
Customer 12 has 7 pallets demand and window 0-24 at (86.780251333, -68.416588669) and average unload time 0.120987414
Customer 13 has 7 pallets demand and window 0-24 at (34.260790282, 91.6397452) and average unload time 0.081360095
Customer 14 has 5 pallets demand and window 0-24 at (-58.481131341, 24.344470135) and average unload time 0.149101318
Customer 15 has 3 pallets demand and window 0-24 at (2.410398507, -80.644326211) and average unload time 0.024687273
Vehicle SP1 is a 11 metre with capacity 30, distance cost 0.727667561, and time cost 14.17767592
Vehicle SP2 is a 8 metre with capacity 22, distance cost 0.994610146, and time cost 9.783318098
Vehicle SP3 is a 8 metre with capacity 22, distance cost 0.994610146, and time cost 9.783318098
Vehicle SP4 is a 11 metre with capacity 30, distance cost 0.727667561, and time cost 14.17767592
Vehicle SP5 is a 8 metre with capacity 22, distance cost 0.994610146, and time cost 9.783318098
Output:
Vehicle SP1 travels from Depot to 9 to deliver 2 pallets. Expected unload start time is 6
Vehicle SP1 travels from 2 to 13 to deliver 7 pallets. Expected unload start time is 9.123210563
Vehicle SP1 travels from 3 to 2 to deliver 6 pallets. Expected unload start time is 8.698297816
Vehicle SP1 travels from 6 to DepotReturn to deliver 0 pallets. Expected unload start time is 11.910553813
Vehicle SP1 travels from 9 to 3 to deliver 8 pallets. Expected unload start time is 6.875417473
Vehicle SP1 travels from 13 to 6 to deliver 5 pallets. Expected unload start time is 10.454159615
Vehicle SP3 travels from Depot to 15 to deliver 3 pallets. Expected unload start time is 17.140526512
Vehicle SP3 travels from 4 to DepotReturn to deliver 0 pallets. Expected unload start time is 21.310161497
Vehicle SP3 travels from 10 to 12 to deliver 7 pallets. Expected unload start time is 18.687523054
Vehicle SP3 travels from 12 to 4 to deliver 9 pallets. Expected unload start time is 20.485772704
Vehicle SP3 travels from 15 to 10 to deliver 3 pallets. Expected unload start time is 17.433711533
Vehicle SP4 travels from Depot to 11 to deliver 1 pallets. Expected unload start time is 16.328462057
Vehicle SP4 travels from 5 to 14 to deliver 5 pallets. Expected unload start time is 20.937419127
Vehicle SP4 travels from 7 to 5 to deliver 5 pallets. Expected unload start time is 19.729558771
Vehicle SP4 travels from 8 to DepotReturn to deliver 0 pallets. Expected unload start time is 23.835537789
Vehicle SP4 travels from 10 to 7 to deliver 8 pallets. Expected unload start time is 18.091619778
Vehicle SP4 travels from 11 to 10 to deliver 1 pallets. Expected unload start time is 17
Vehicle SP4 travels from 14 to 8 to deliver 9 pallets. Expected unload start time is 21.977241937
Vehicle SP5 travels from Depot to 1 to deliver 4 pallets. Expected unload start time is 0.808137709
Vehicle SP5 travels from 1 to DepotReturn to deliver 0 pallets. Expected unload start time is 1.734044588
Objective value: 844.422064514
Solve time: 588960</t>
        </is>
      </c>
      <c r="J59" t="inlineStr">
        <is>
          <t>{0: [[(9, 2), (3, 8), (2, 6), (13, 7), (6, 5)], [(11, 1), (10, 1), (7, 8), (5, 5), (14, 5), (8, 9)]], 1: [[(15, 3), (10, 3), (12, 7), (4, 9)], [(1, 4)]]}</t>
        </is>
      </c>
      <c r="K59" t="n">
        <v>1087.616110754589</v>
      </c>
      <c r="L59" s="12" t="n">
        <v>0.3009250976030405</v>
      </c>
      <c r="M59" s="12">
        <f>(K59-G59)/G59</f>
        <v/>
      </c>
      <c r="N59" t="inlineStr">
        <is>
          <t xml:space="preserve">11 metre (capacity 30):
9 (2) -&gt; 3 (8) -&gt; 2 (6) -&gt; 13 (7) -&gt; 6 (5)
8 (9) -&gt; 14 (5) -&gt; 5 (5) -&gt; 7 (8)
8 metre (capacity 22):
4 (9)
1 (4) -&gt; 15 (3) -&gt; 10 (4) -&gt; 12 (7) -&gt; 11 (1)
</t>
        </is>
      </c>
      <c r="O59" t="n">
        <v>717.4032890000017</v>
      </c>
      <c r="P59" t="n">
        <v>1025.97020552298</v>
      </c>
      <c r="Q59" s="12">
        <f>(P59-G59)/G59</f>
        <v/>
      </c>
      <c r="R59" s="13">
        <f>(P59-K59)/K59</f>
        <v/>
      </c>
      <c r="S59" s="13">
        <f>ROUND(R59,5)</f>
        <v/>
      </c>
    </row>
    <row r="60">
      <c r="A60" t="n">
        <v>15</v>
      </c>
      <c r="B60" t="n">
        <v>5</v>
      </c>
      <c r="C60" t="n">
        <v>9</v>
      </c>
      <c r="D60">
        <f>E60/60</f>
        <v/>
      </c>
      <c r="E60">
        <f>F60/1000</f>
        <v/>
      </c>
      <c r="F60" t="n">
        <v>831002</v>
      </c>
      <c r="G60" t="n">
        <v>812.48444796</v>
      </c>
      <c r="H60" s="16" t="inlineStr">
        <is>
          <t>Input:
Customer 1 has 3 pallets demand and window 0-24 at (-56.895399211, 29.052689043) and average unload time 0.143475865
Customer 2 has 6 pallets demand and window 0-24 at (-38.554318701, -99.205204961) and average unload time 0.097478595
Customer 3 has 5 pallets demand and window 0-24 at (32.203778912, -78.324046516) and average unload time 0.134641347
Customer 4 has 6 pallets demand and window 0-24 at (-80.998272527, -98.276604896) and average unload time 0.022040685
Customer 5 has 2 pallets demand and window 0-24 at (-65.025318319, -43.743613068) and average unload time 0.090369059
Customer 6 has 4 pallets demand and window 0-24 at (-40.10487709, -8.782830476) and average unload time 0.090552485
Customer 7 has 8 pallets demand and window 0-24 at (78.825742792, -62.025726332) and average unload time 0.138137977
Customer 8 has 1 pallets demand and window 0-24 at (76.071981888, -23.541203112) and average unload time 0.048903557
Customer 9 has 5 pallets demand and window 0-24 at (4.449771434, 74.085394042) and average unload time 0.061458162
Customer 10 has 5 pallets demand and window 0-24 at (-51.395531078, -94.512784401) and average unload time 0.05015474
Customer 11 has 8 pallets demand and window 0-24 at (-62.248267193, -6.160034132) and average unload time 0.165024602
Customer 12 has 6 pallets demand and window 0-24 at (-50.345305219, 39.251378849) and average unload time 0.142678327
Customer 13 has 9 pallets demand and window 15-16 at (11.872105624, 55.720233222) and average unload time 0.114989424
Customer 14 has 7 pallets demand and window 0-24 at (4.908676619, 51.317340214) and average unload time 0.050607933
Customer 15 has 6 pallets demand and window 0-24 at (98.129459856, -12.966692799) and average unload time 0.141815526
Vehicle SP1 is a 8 metre with capacity 22, distance cost 1.35368839, and time cost 7.531535909
Vehicle SP2 is a 11 metre with capacity 30, distance cost 0.793889217, and time cost 7.25607022
Vehicle SP3 is a 11 metre with capacity 30, distance cost 0.793889217, and time cost 7.25607022
Vehicle SP4 is a 8 metre with capacity 22, distance cost 1.35368839, and time cost 7.531535909
Vehicle SP5 is a 8 metre with capacity 22, distance cost 1.35368839, and time cost 7.531535909
Output:
Vehicle SP1 travels from Depot to 13 to deliver 9 pallets. Expected unload start time is 15
Vehicle SP1 travels from 9 to 14 to deliver 7 pallets. Expected unload start time is 16.874458303
Vehicle SP1 travels from 13 to 9 to deliver 5 pallets. Expected unload start time is 16.282509017
Vehicle SP1 travels from 14 to DepotReturn to deliver 0 pallets. Expected unload start time is 17.873108474
Vehicle SP2 travels from Depot to 2 to deliver 6 pallets. Expected unload start time is 4.12017035
Vehicle SP2 travels from 2 to 10 to deliver 5 pallets. Expected unload start time is 4.875938244
Vehicle SP2 travels from 4 to 5 to deliver 2 pallets. Expected unload start time is 6.34227096
Vehicle SP2 travels from 5 to 11 to deliver 8 pallets. Expected unload start time is 6.994084546
Vehicle SP2 travels from 6 to DepotReturn to deliver 0 pallets. Expected unload start time is 9.377857548
Vehicle SP2 travels from 10 to 4 to deliver 6 pallets. Expected unload start time is 5.499725149
Vehicle SP2 travels from 11 to 6 to deliver 3 pallets. Expected unload start time is 8.593008598
Vehicle SP3 travels from Depot to 12 to deliver 6 pallets. Expected unload start time is 3.58772849
Vehicle SP3 travels from 1 to 6 to deliver 1 pallets. Expected unload start time is 5.543160431
Vehicle SP3 travels from 3 to 7 to deliver 8 pallets. Expected unload start time is 8.178304452
Vehicle SP3 travels from 6 to 3 to deliver 5 pallets. Expected unload start time is 6.887739085
Vehicle SP3 travels from 7 to 15 to deliver 6 pallets. Expected unload start time is 9.942411101
Vehicle SP3 travels from 8 to DepotReturn to deliver 0 pallets. Expected unload start time is 12.143363923
Vehicle SP3 travels from 12 to 1 to deliver 3 pallets. Expected unload start time is 4.59531011
Vehicle SP3 travels from 15 to 8 to deliver 1 pallets. Expected unload start time is 11.099069843
Objective value: 812.48444796
Solve time: 831002</t>
        </is>
      </c>
      <c r="J60" t="inlineStr">
        <is>
          <t>{0: [[(13, 9), (9, 5), (14, 7)]], 1: [[(2, 6), (10, 5), (4, 6), (5, 2), (11, 8), (6, 3)], [(12, 6), (1, 3), (6, 1), (3, 5), (7, 8), (15, 6), (8, 1)]]}</t>
        </is>
      </c>
      <c r="K60" t="n">
        <v>928.1018042726959</v>
      </c>
      <c r="L60" s="12" t="n">
        <v>0.142310132540058</v>
      </c>
      <c r="M60" s="12">
        <f>(K60-G60)/G60</f>
        <v/>
      </c>
      <c r="N60" t="inlineStr">
        <is>
          <t xml:space="preserve">8 metre (capacity 22):
6 (4) -&gt; 11 (8)
13 (9) -&gt; 9 (5) -&gt; 14 (7)
11 metre (capacity 30):
2 (6) -&gt; 10 (5) -&gt; 4 (6) -&gt; 5 (2) -&gt; 1 (3) -&gt; 12 (6)
8 (1) -&gt; 15 (6) -&gt; 7 (8) -&gt; 3 (5)
</t>
        </is>
      </c>
      <c r="O60" t="n">
        <v>548.2565909999998</v>
      </c>
      <c r="P60" t="n">
        <v>1035.824466025884</v>
      </c>
      <c r="Q60" s="12">
        <f>(P60-G60)/G60</f>
        <v/>
      </c>
      <c r="R60" s="13">
        <f>(P60-K60)/K60</f>
        <v/>
      </c>
      <c r="S60" s="13">
        <f>ROUND(R60,5)</f>
        <v/>
      </c>
    </row>
    <row r="61">
      <c r="A61" t="n">
        <v>15</v>
      </c>
      <c r="B61" t="n">
        <v>5</v>
      </c>
      <c r="C61" t="n">
        <v>10</v>
      </c>
      <c r="D61">
        <f>E61/60</f>
        <v/>
      </c>
      <c r="E61">
        <f>F61/1000</f>
        <v/>
      </c>
      <c r="F61" t="n">
        <v>27788201</v>
      </c>
      <c r="G61" t="n">
        <v>1036.060760446</v>
      </c>
      <c r="H61" s="16" t="inlineStr">
        <is>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is>
      </c>
      <c r="J61" t="inlineStr">
        <is>
          <t>{0: [[(15, 5), (10, 5), (9, 2), (8, 4)], [(13, 2), (2, 6), (5, 8)]], 1: [[(4, 4), (1, 5), (7, 6), (3, 6)]], 2: [[(13, 4), (11, 4), (14, 7), (6, 6), (12, 8), (15, 1)]]}</t>
        </is>
      </c>
      <c r="K61" t="n">
        <v>1172.042609135658</v>
      </c>
      <c r="L61" s="12" t="n">
        <v>0.1312489130764118</v>
      </c>
      <c r="M61" s="12">
        <f>(K61-G61)/G61</f>
        <v/>
      </c>
      <c r="N61" t="inlineStr">
        <is>
          <t xml:space="preserve">Rigid (capacity 16):
5 (8) -&gt; 8 (4) -&gt; 9 (2)
12 (8) -&gt; 13 (6)
8 metre (capacity 22):
11 metre (capacity 30):
11 (4) -&gt; 14 (7) -&gt; 6 (6) -&gt; 10 (5) -&gt; 15 (6)
2 (6) -&gt; 4 (4) -&gt; 1 (5) -&gt; 7 (6) -&gt; 3 (6)
</t>
        </is>
      </c>
      <c r="O61" t="n">
        <v>1080.9009072</v>
      </c>
      <c r="P61" t="n">
        <v>1255.422758209863</v>
      </c>
      <c r="Q61" s="12">
        <f>(P61-G61)/G61</f>
        <v/>
      </c>
      <c r="R61" s="13">
        <f>(P61-K61)/K61</f>
        <v/>
      </c>
      <c r="S61" s="13">
        <f>ROUND(R61,5)</f>
        <v/>
      </c>
    </row>
    <row r="62">
      <c r="H62" s="16" t="n"/>
      <c r="M62" s="12" t="n"/>
      <c r="Q62" s="12" t="n"/>
      <c r="R62" s="13" t="n"/>
      <c r="S62" s="13" t="n"/>
    </row>
    <row r="63">
      <c r="H63" s="16" t="n"/>
    </row>
    <row r="64">
      <c r="H64" s="16" t="n"/>
    </row>
    <row r="65">
      <c r="H65" s="16" t="n"/>
    </row>
    <row r="66">
      <c r="H66" s="16" t="n"/>
    </row>
    <row r="67">
      <c r="H67" s="16" t="n"/>
    </row>
    <row r="68">
      <c r="H68" s="16" t="n"/>
    </row>
    <row r="69">
      <c r="H69" s="16" t="n"/>
    </row>
    <row r="70">
      <c r="H70" s="16" t="n"/>
    </row>
    <row r="71">
      <c r="H71" s="16" t="n"/>
    </row>
    <row r="72">
      <c r="H72" s="16" t="n"/>
    </row>
    <row r="73">
      <c r="H73" s="16" t="n"/>
    </row>
    <row r="74">
      <c r="H74" s="16" t="n"/>
    </row>
    <row r="75">
      <c r="H75" s="16" t="n"/>
    </row>
    <row r="76">
      <c r="H76" s="16" t="n"/>
    </row>
    <row r="77">
      <c r="H77" s="16" t="n"/>
    </row>
    <row r="78">
      <c r="H78" s="16" t="n"/>
    </row>
    <row r="79">
      <c r="H79" s="16" t="n"/>
    </row>
    <row r="80">
      <c r="H80" s="16" t="n"/>
    </row>
    <row r="81">
      <c r="H81" s="16" t="n"/>
    </row>
    <row r="82">
      <c r="H82" s="16" t="n"/>
    </row>
    <row r="83">
      <c r="H83" s="16" t="n"/>
    </row>
    <row r="84">
      <c r="H84" s="16" t="n"/>
    </row>
    <row r="85">
      <c r="H85" s="16" t="n"/>
    </row>
    <row r="86">
      <c r="H86" s="16" t="n"/>
    </row>
    <row r="87">
      <c r="H87" s="16" t="n"/>
    </row>
    <row r="88">
      <c r="H88" s="16" t="n"/>
    </row>
    <row r="89">
      <c r="H89" s="16" t="n"/>
    </row>
    <row r="90">
      <c r="H90" s="16" t="n"/>
    </row>
    <row r="91">
      <c r="H91" s="16" t="n"/>
    </row>
    <row r="92">
      <c r="H92" s="16" t="n"/>
    </row>
    <row r="93">
      <c r="H93" s="16" t="n"/>
    </row>
    <row r="94">
      <c r="H94" s="16" t="n"/>
    </row>
    <row r="95">
      <c r="H95" s="16" t="n"/>
    </row>
    <row r="96">
      <c r="H96" s="16" t="n"/>
    </row>
    <row r="97">
      <c r="H97" s="16" t="n"/>
    </row>
    <row r="98">
      <c r="H98" s="16" t="n"/>
    </row>
    <row r="99">
      <c r="H99" s="16" t="n"/>
    </row>
    <row r="100">
      <c r="H100" s="16" t="n"/>
    </row>
    <row r="101">
      <c r="H101" s="16" t="n"/>
    </row>
    <row r="102">
      <c r="H102" s="16" t="n"/>
    </row>
    <row r="103">
      <c r="H103" s="16" t="n"/>
    </row>
    <row r="104">
      <c r="H104" s="16" t="n"/>
    </row>
    <row r="105">
      <c r="H105" s="16" t="n"/>
    </row>
    <row r="106">
      <c r="H106" s="16" t="n"/>
    </row>
    <row r="107">
      <c r="H107" s="16" t="n"/>
    </row>
    <row r="108">
      <c r="H108" s="16" t="n"/>
    </row>
    <row r="109">
      <c r="H109" s="16" t="n"/>
    </row>
    <row r="110">
      <c r="H110" s="16" t="n"/>
    </row>
    <row r="111">
      <c r="H111" s="16" t="n"/>
    </row>
    <row r="112">
      <c r="H112" s="16" t="n"/>
    </row>
    <row r="113">
      <c r="H113" s="16" t="n"/>
    </row>
    <row r="114">
      <c r="H114" s="16" t="n"/>
    </row>
    <row r="115">
      <c r="H115" s="16" t="n"/>
    </row>
    <row r="116">
      <c r="H116" s="16" t="n"/>
    </row>
    <row r="117">
      <c r="H117" s="16" t="n"/>
    </row>
    <row r="118">
      <c r="H118" s="16" t="n"/>
    </row>
    <row r="119">
      <c r="H119" s="16" t="n"/>
    </row>
    <row r="120">
      <c r="H120" s="16" t="n"/>
    </row>
    <row r="121">
      <c r="H121" s="16" t="n"/>
    </row>
    <row r="122">
      <c r="H122" s="16" t="n"/>
    </row>
    <row r="123">
      <c r="H123" s="16" t="n"/>
    </row>
    <row r="124">
      <c r="H124" s="16" t="n"/>
    </row>
    <row r="125">
      <c r="H125" s="16" t="n"/>
    </row>
    <row r="126">
      <c r="H126" s="16" t="n"/>
    </row>
    <row r="127">
      <c r="H127" s="16" t="n"/>
    </row>
    <row r="128">
      <c r="H128" s="16" t="n"/>
    </row>
    <row r="129">
      <c r="H129" s="16" t="n"/>
    </row>
    <row r="130">
      <c r="H130" s="16" t="n"/>
    </row>
    <row r="131">
      <c r="H131" s="16" t="n"/>
    </row>
    <row r="132">
      <c r="H132" s="16" t="n"/>
    </row>
    <row r="133">
      <c r="H133" s="16" t="n"/>
    </row>
    <row r="134">
      <c r="H134" s="16" t="n"/>
    </row>
    <row r="135">
      <c r="H135" s="16" t="n"/>
    </row>
    <row r="136">
      <c r="H136" s="16" t="n"/>
    </row>
    <row r="137">
      <c r="H137" s="16" t="n"/>
    </row>
    <row r="138">
      <c r="H138" s="16" t="n"/>
    </row>
    <row r="139">
      <c r="H139" s="16" t="n"/>
    </row>
    <row r="140">
      <c r="H140" s="16" t="n"/>
    </row>
    <row r="141">
      <c r="H141" s="16" t="n"/>
    </row>
    <row r="142">
      <c r="H142" s="16" t="n"/>
    </row>
    <row r="143">
      <c r="H143" s="16" t="n"/>
    </row>
    <row r="144">
      <c r="H144" s="16" t="n"/>
    </row>
    <row r="145">
      <c r="H145" s="16" t="n"/>
    </row>
    <row r="146">
      <c r="H146" s="16" t="n"/>
    </row>
    <row r="147">
      <c r="H147" s="16" t="n"/>
    </row>
    <row r="148">
      <c r="H148" s="16" t="n"/>
    </row>
    <row r="149">
      <c r="H149" s="16" t="n"/>
    </row>
    <row r="150">
      <c r="H150" s="16" t="n"/>
    </row>
    <row r="151">
      <c r="H151" s="16" t="n"/>
    </row>
    <row r="152">
      <c r="H152" s="16" t="n"/>
    </row>
    <row r="153">
      <c r="H153" s="16" t="n"/>
    </row>
    <row r="154">
      <c r="H154" s="16" t="n"/>
    </row>
    <row r="155">
      <c r="H155" s="16" t="n"/>
    </row>
    <row r="156">
      <c r="H156" s="16" t="n"/>
    </row>
    <row r="157">
      <c r="H157" s="16" t="n"/>
    </row>
    <row r="158">
      <c r="H158" s="16" t="n"/>
    </row>
    <row r="159">
      <c r="H159" s="16" t="n"/>
    </row>
    <row r="160">
      <c r="H160" s="16" t="n"/>
    </row>
    <row r="161">
      <c r="H161" s="16" t="n"/>
    </row>
    <row r="162">
      <c r="H162" s="16" t="n"/>
    </row>
    <row r="163">
      <c r="H163" s="16" t="n"/>
    </row>
    <row r="164">
      <c r="H164" s="16" t="n"/>
    </row>
    <row r="165">
      <c r="H165" s="16" t="n"/>
    </row>
    <row r="166">
      <c r="H166" s="16" t="n"/>
    </row>
    <row r="167">
      <c r="H167" s="16" t="n"/>
    </row>
    <row r="168">
      <c r="H168" s="16" t="n"/>
    </row>
    <row r="169">
      <c r="H169" s="16" t="n"/>
    </row>
    <row r="170">
      <c r="H170" s="16" t="n"/>
    </row>
    <row r="171">
      <c r="H171" s="16" t="n"/>
    </row>
    <row r="172">
      <c r="H172" s="16" t="n"/>
    </row>
    <row r="173">
      <c r="H173" s="16" t="n"/>
    </row>
    <row r="174">
      <c r="H174" s="16" t="n"/>
    </row>
    <row r="175">
      <c r="H175" s="16" t="n"/>
    </row>
    <row r="176">
      <c r="H176" s="16" t="n"/>
    </row>
    <row r="177">
      <c r="H177" s="16" t="n"/>
    </row>
    <row r="178">
      <c r="H178" s="16" t="n"/>
    </row>
    <row r="179">
      <c r="H179" s="16" t="n"/>
    </row>
    <row r="180">
      <c r="H180" s="16" t="n"/>
    </row>
    <row r="181">
      <c r="H181" s="16" t="n"/>
    </row>
    <row r="182">
      <c r="H182" s="16" t="n"/>
    </row>
    <row r="183">
      <c r="H183" s="16" t="n"/>
    </row>
    <row r="184">
      <c r="H184" s="16" t="n"/>
    </row>
    <row r="185">
      <c r="H185" s="16" t="n"/>
    </row>
    <row r="186">
      <c r="H186" s="16" t="n"/>
    </row>
    <row r="187">
      <c r="H187" s="16" t="n"/>
    </row>
    <row r="188">
      <c r="H188" s="16" t="n"/>
    </row>
    <row r="189">
      <c r="H189" s="16" t="n"/>
    </row>
    <row r="190">
      <c r="H190" s="16" t="n"/>
    </row>
    <row r="191">
      <c r="H191" s="16" t="n"/>
    </row>
    <row r="192">
      <c r="H192" s="16" t="n"/>
    </row>
    <row r="193">
      <c r="H193" s="16" t="n"/>
    </row>
    <row r="194">
      <c r="H194" s="16" t="n"/>
    </row>
    <row r="195">
      <c r="H195" s="16" t="n"/>
    </row>
    <row r="196">
      <c r="H196" s="16" t="n"/>
    </row>
    <row r="197">
      <c r="H197" s="16" t="n"/>
    </row>
    <row r="198">
      <c r="H198" s="16" t="n"/>
    </row>
    <row r="199">
      <c r="H199" s="16" t="n"/>
    </row>
    <row r="200">
      <c r="H200" s="16" t="n"/>
    </row>
    <row r="201">
      <c r="H201" s="16" t="n"/>
    </row>
    <row r="202">
      <c r="H202" s="16" t="n"/>
    </row>
    <row r="203">
      <c r="H203" s="16" t="n"/>
    </row>
    <row r="204">
      <c r="H204" s="16" t="n"/>
    </row>
    <row r="205">
      <c r="H205" s="16" t="n"/>
    </row>
    <row r="206">
      <c r="H206" s="16" t="n"/>
    </row>
    <row r="207">
      <c r="H207" s="16" t="n"/>
    </row>
    <row r="208">
      <c r="H208" s="16" t="n"/>
    </row>
  </sheetData>
  <mergeCells count="207">
    <mergeCell ref="H31:I31"/>
    <mergeCell ref="H12:I12"/>
    <mergeCell ref="H13:I13"/>
    <mergeCell ref="H14:I14"/>
    <mergeCell ref="H15:I15"/>
    <mergeCell ref="H16:I16"/>
    <mergeCell ref="H17:I17"/>
    <mergeCell ref="H18:I18"/>
    <mergeCell ref="H19:I19"/>
    <mergeCell ref="H20:I20"/>
    <mergeCell ref="H21:I21"/>
    <mergeCell ref="H23:I23"/>
    <mergeCell ref="H24:I24"/>
    <mergeCell ref="H22:I22"/>
    <mergeCell ref="H25:I25"/>
    <mergeCell ref="H26:I26"/>
    <mergeCell ref="H27:I27"/>
    <mergeCell ref="H28:I28"/>
    <mergeCell ref="H29:I29"/>
    <mergeCell ref="H30:I30"/>
    <mergeCell ref="H205:I205"/>
    <mergeCell ref="H206:I206"/>
    <mergeCell ref="H207:I207"/>
    <mergeCell ref="H208:I208"/>
    <mergeCell ref="H178:I178"/>
    <mergeCell ref="H179:I179"/>
    <mergeCell ref="H180:I180"/>
    <mergeCell ref="H199:I199"/>
    <mergeCell ref="H200:I200"/>
    <mergeCell ref="H201:I201"/>
    <mergeCell ref="H202:I202"/>
    <mergeCell ref="H203:I203"/>
    <mergeCell ref="H204:I204"/>
    <mergeCell ref="H184:I184"/>
    <mergeCell ref="H185:I185"/>
    <mergeCell ref="H186:I186"/>
    <mergeCell ref="H187:I187"/>
    <mergeCell ref="H188:I188"/>
    <mergeCell ref="H189:I189"/>
    <mergeCell ref="H190:I190"/>
    <mergeCell ref="H191:I191"/>
    <mergeCell ref="H192:I192"/>
    <mergeCell ref="H193:I193"/>
    <mergeCell ref="H194:I194"/>
    <mergeCell ref="H174:I174"/>
    <mergeCell ref="H175:I175"/>
    <mergeCell ref="H176:I176"/>
    <mergeCell ref="H177:I177"/>
    <mergeCell ref="H173:I173"/>
    <mergeCell ref="H130:I130"/>
    <mergeCell ref="H170:I170"/>
    <mergeCell ref="H171:I171"/>
    <mergeCell ref="H172:I172"/>
    <mergeCell ref="H137:I137"/>
    <mergeCell ref="H138:I138"/>
    <mergeCell ref="H139:I139"/>
    <mergeCell ref="H158:I158"/>
    <mergeCell ref="H159:I159"/>
    <mergeCell ref="H160:I160"/>
    <mergeCell ref="H161:I161"/>
    <mergeCell ref="H162:I162"/>
    <mergeCell ref="H149:I149"/>
    <mergeCell ref="H150:I150"/>
    <mergeCell ref="H155:I155"/>
    <mergeCell ref="H156:I156"/>
    <mergeCell ref="H157:I157"/>
    <mergeCell ref="H10:I10"/>
    <mergeCell ref="H11:I11"/>
    <mergeCell ref="H32:I32"/>
    <mergeCell ref="H33:I33"/>
    <mergeCell ref="H34:I34"/>
    <mergeCell ref="H35:I35"/>
    <mergeCell ref="H36:I36"/>
    <mergeCell ref="H120:I120"/>
    <mergeCell ref="H81:I81"/>
    <mergeCell ref="H82:I82"/>
    <mergeCell ref="H83:I83"/>
    <mergeCell ref="H90:I90"/>
    <mergeCell ref="H91:I91"/>
    <mergeCell ref="H92:I92"/>
    <mergeCell ref="H99:I99"/>
    <mergeCell ref="H100:I100"/>
    <mergeCell ref="H116:I116"/>
    <mergeCell ref="H117:I117"/>
    <mergeCell ref="H118:I118"/>
    <mergeCell ref="H119:I119"/>
    <mergeCell ref="H112:I112"/>
    <mergeCell ref="H113:I113"/>
    <mergeCell ref="H114:I114"/>
    <mergeCell ref="H115:I115"/>
    <mergeCell ref="H2:I2"/>
    <mergeCell ref="H3:I3"/>
    <mergeCell ref="H4:I4"/>
    <mergeCell ref="H5:I5"/>
    <mergeCell ref="H6:I6"/>
    <mergeCell ref="H68:I68"/>
    <mergeCell ref="H69:I69"/>
    <mergeCell ref="H70:I70"/>
    <mergeCell ref="H71:I71"/>
    <mergeCell ref="H63:I63"/>
    <mergeCell ref="H7:I7"/>
    <mergeCell ref="H8:I8"/>
    <mergeCell ref="H9:I9"/>
    <mergeCell ref="H51:I51"/>
    <mergeCell ref="H39:I39"/>
    <mergeCell ref="H37:I37"/>
    <mergeCell ref="H38:I38"/>
    <mergeCell ref="H64:I64"/>
    <mergeCell ref="H65:I65"/>
    <mergeCell ref="H66:I66"/>
    <mergeCell ref="H67:I67"/>
    <mergeCell ref="H62:I62"/>
    <mergeCell ref="H60:I60"/>
    <mergeCell ref="H61:I61"/>
    <mergeCell ref="H125:I125"/>
    <mergeCell ref="H126:I126"/>
    <mergeCell ref="H127:I127"/>
    <mergeCell ref="H128:I128"/>
    <mergeCell ref="H129:I129"/>
    <mergeCell ref="H121:I121"/>
    <mergeCell ref="H122:I122"/>
    <mergeCell ref="H123:I123"/>
    <mergeCell ref="H124:I124"/>
    <mergeCell ref="H110:I110"/>
    <mergeCell ref="H111:I111"/>
    <mergeCell ref="H101:I101"/>
    <mergeCell ref="H102:I102"/>
    <mergeCell ref="H103:I103"/>
    <mergeCell ref="H105:I105"/>
    <mergeCell ref="H106:I106"/>
    <mergeCell ref="H107:I107"/>
    <mergeCell ref="H108:I108"/>
    <mergeCell ref="H109:I109"/>
    <mergeCell ref="H104:I104"/>
    <mergeCell ref="H49:I49"/>
    <mergeCell ref="H52:I52"/>
    <mergeCell ref="H53:I53"/>
    <mergeCell ref="H54:I54"/>
    <mergeCell ref="H55:I55"/>
    <mergeCell ref="H56:I56"/>
    <mergeCell ref="H57:I57"/>
    <mergeCell ref="H58:I58"/>
    <mergeCell ref="H59:I59"/>
    <mergeCell ref="H50:I50"/>
    <mergeCell ref="H40:I40"/>
    <mergeCell ref="H41:I41"/>
    <mergeCell ref="H42:I42"/>
    <mergeCell ref="H43:I43"/>
    <mergeCell ref="H44:I44"/>
    <mergeCell ref="H45:I45"/>
    <mergeCell ref="H152:I152"/>
    <mergeCell ref="H153:I153"/>
    <mergeCell ref="H154:I154"/>
    <mergeCell ref="H140:I140"/>
    <mergeCell ref="H141:I141"/>
    <mergeCell ref="H142:I142"/>
    <mergeCell ref="H143:I143"/>
    <mergeCell ref="H144:I144"/>
    <mergeCell ref="H145:I145"/>
    <mergeCell ref="H46:I46"/>
    <mergeCell ref="H47:I47"/>
    <mergeCell ref="H48:I48"/>
    <mergeCell ref="H93:I93"/>
    <mergeCell ref="H94:I94"/>
    <mergeCell ref="H95:I95"/>
    <mergeCell ref="H96:I96"/>
    <mergeCell ref="H97:I97"/>
    <mergeCell ref="H98:I98"/>
    <mergeCell ref="H72:I72"/>
    <mergeCell ref="H73:I73"/>
    <mergeCell ref="H74:I74"/>
    <mergeCell ref="H75:I75"/>
    <mergeCell ref="H86:I86"/>
    <mergeCell ref="H87:I87"/>
    <mergeCell ref="H88:I88"/>
    <mergeCell ref="H89:I89"/>
    <mergeCell ref="H76:I76"/>
    <mergeCell ref="H84:I84"/>
    <mergeCell ref="H85:I85"/>
    <mergeCell ref="H77:I77"/>
    <mergeCell ref="H78:I78"/>
    <mergeCell ref="H79:I79"/>
    <mergeCell ref="H80:I80"/>
    <mergeCell ref="H195:I195"/>
    <mergeCell ref="H196:I196"/>
    <mergeCell ref="H197:I197"/>
    <mergeCell ref="H198:I198"/>
    <mergeCell ref="H131:I131"/>
    <mergeCell ref="H132:I132"/>
    <mergeCell ref="H133:I133"/>
    <mergeCell ref="H134:I134"/>
    <mergeCell ref="H135:I135"/>
    <mergeCell ref="H136:I136"/>
    <mergeCell ref="H181:I181"/>
    <mergeCell ref="H182:I182"/>
    <mergeCell ref="H183:I183"/>
    <mergeCell ref="H169:I169"/>
    <mergeCell ref="H167:I167"/>
    <mergeCell ref="H168:I168"/>
    <mergeCell ref="H163:I163"/>
    <mergeCell ref="H164:I164"/>
    <mergeCell ref="H165:I165"/>
    <mergeCell ref="H166:I166"/>
    <mergeCell ref="H146:I146"/>
    <mergeCell ref="H147:I147"/>
    <mergeCell ref="H148:I148"/>
    <mergeCell ref="H151:I151"/>
  </mergeCells>
  <conditionalFormatting sqref="R2:R61 R63:R1048576">
    <cfRule type="cellIs" priority="21" operator="notBetween" dxfId="2">
      <formula>-0.1</formula>
      <formula>0.1</formula>
    </cfRule>
    <cfRule type="cellIs" priority="22" operator="greaterThan" dxfId="3">
      <formula>0</formula>
    </cfRule>
    <cfRule type="cellIs" priority="24" operator="lessThan" dxfId="1">
      <formula>0</formula>
    </cfRule>
  </conditionalFormatting>
  <conditionalFormatting sqref="Q1:Q61 Q63:Q1048576">
    <cfRule type="cellIs" priority="23" operator="lessThan" dxfId="0">
      <formula>0</formula>
    </cfRule>
  </conditionalFormatting>
  <conditionalFormatting sqref="S2:S61 S63:S1048576">
    <cfRule type="cellIs" priority="19" operator="greaterThan" dxfId="3">
      <formula>0</formula>
    </cfRule>
    <cfRule type="cellIs" priority="20" operator="notBetween" dxfId="2">
      <formula>-0.1</formula>
      <formula>0.1</formula>
    </cfRule>
    <cfRule type="cellIs" priority="25" operator="lessThan" dxfId="1">
      <formula>0</formula>
    </cfRule>
  </conditionalFormatting>
  <conditionalFormatting sqref="O2:O61 O63:O1048576">
    <cfRule type="cellIs" priority="17" operator="greaterThan" dxfId="0">
      <formula>1800</formula>
    </cfRule>
  </conditionalFormatting>
  <conditionalFormatting sqref="R62">
    <cfRule type="cellIs" priority="4" operator="notBetween" dxfId="2">
      <formula>-0.1</formula>
      <formula>0.1</formula>
    </cfRule>
    <cfRule type="cellIs" priority="5" operator="greaterThan" dxfId="3">
      <formula>0</formula>
    </cfRule>
    <cfRule type="cellIs" priority="7" operator="lessThan" dxfId="1">
      <formula>0</formula>
    </cfRule>
  </conditionalFormatting>
  <conditionalFormatting sqref="Q62">
    <cfRule type="cellIs" priority="6" operator="lessThan" dxfId="0">
      <formula>0</formula>
    </cfRule>
  </conditionalFormatting>
  <conditionalFormatting sqref="S62">
    <cfRule type="cellIs" priority="2" operator="greaterThan" dxfId="3">
      <formula>0</formula>
    </cfRule>
    <cfRule type="cellIs" priority="3" operator="notBetween" dxfId="2">
      <formula>-0.1</formula>
      <formula>0.1</formula>
    </cfRule>
    <cfRule type="cellIs" priority="8" operator="lessThan" dxfId="1">
      <formula>0</formula>
    </cfRule>
  </conditionalFormatting>
  <conditionalFormatting sqref="O62">
    <cfRule type="cellIs" priority="1" operator="greaterThan" dxfId="0">
      <formula>1800</formula>
    </cfRule>
  </conditionalFormatting>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M28"/>
  <sheetViews>
    <sheetView tabSelected="1" workbookViewId="0">
      <pane ySplit="1" topLeftCell="A2" activePane="bottomLeft" state="frozen"/>
      <selection pane="bottomLeft" activeCell="C28" sqref="C28"/>
    </sheetView>
  </sheetViews>
  <sheetFormatPr baseColWidth="8" defaultRowHeight="15"/>
  <cols>
    <col width="12.28515625" bestFit="1" customWidth="1" style="11" min="1" max="1"/>
    <col width="14.42578125" bestFit="1" customWidth="1" style="11" min="2" max="2"/>
    <col width="12" bestFit="1" customWidth="1" style="11" min="3" max="3"/>
    <col width="15" bestFit="1" customWidth="1" style="11" min="4" max="4"/>
    <col width="19" bestFit="1" customWidth="1" style="11" min="5" max="5"/>
    <col width="51.140625" customWidth="1" style="11" min="6" max="6"/>
    <col width="16" bestFit="1" customWidth="1" style="11" min="7" max="7"/>
    <col width="12" bestFit="1" customWidth="1" style="11" min="8" max="8"/>
    <col width="12.85546875" bestFit="1" customWidth="1" style="11" min="9" max="9"/>
    <col width="13.5703125" bestFit="1" customWidth="1" style="11" min="10" max="10"/>
    <col width="14" bestFit="1" customWidth="1" style="11" min="11" max="11"/>
    <col width="41.7109375" customWidth="1" style="11" min="12" max="12"/>
  </cols>
  <sheetData>
    <row r="1">
      <c r="A1" s="5" t="inlineStr">
        <is>
          <t>Archive Date</t>
        </is>
      </c>
      <c r="B1" s="1" t="inlineStr">
        <is>
          <t>Archive Routes</t>
        </is>
      </c>
      <c r="C1" s="5" t="inlineStr">
        <is>
          <t>Archive Cost</t>
        </is>
      </c>
      <c r="D1" s="5" t="inlineStr">
        <is>
          <t>Archive Penalty</t>
        </is>
      </c>
      <c r="E1" s="5" t="inlineStr">
        <is>
          <t>Meta Routes (JSON)</t>
        </is>
      </c>
      <c r="F1" s="5" t="inlineStr">
        <is>
          <t>Meta Routes (Pretty)</t>
        </is>
      </c>
      <c r="G1" s="5" t="inlineStr">
        <is>
          <t>Meta Solve Time</t>
        </is>
      </c>
      <c r="H1" s="5" t="inlineStr">
        <is>
          <t>Meta Cost</t>
        </is>
      </c>
      <c r="I1" s="5" t="inlineStr">
        <is>
          <t>Meta Penalty</t>
        </is>
      </c>
      <c r="J1" s="5" t="inlineStr">
        <is>
          <t>Difference (R)</t>
        </is>
      </c>
      <c r="K1" s="5" t="inlineStr">
        <is>
          <t>Difference (%)</t>
        </is>
      </c>
      <c r="L1" s="5" t="inlineStr">
        <is>
          <t>Aspects changed</t>
        </is>
      </c>
      <c r="M1" s="5" t="inlineStr">
        <is>
          <t>Meta Stops</t>
        </is>
      </c>
    </row>
    <row r="2">
      <c r="A2" s="9" t="n">
        <v>43745</v>
      </c>
      <c r="B2" t="inlineStr">
        <is>
          <t>{"2": [[[17, 24], [164, 4]], [[44, 30]], [[111, 3], [77, 27]], [[149, 28], [148, 2]], [[165, 30]], [[159, 19], [194, 11]], [[41, 30]], [[172, 30]], [[79, 30]], [[104, 30]], [[6, 23], [187, 7]], [[176, 30]], [[153, 30]], [[208, 30]], [[35, 30]], [[100, 30]], [[83, 20]], [[40, 30]], [[117, 7], [126, 14], [125, 9]], [[121, 12], [143, 11], [193, 7]], [[80, 20], [168, 9]], [[135, 5], [182, 15], [95, 10]], [[81, 30]], [[193, 12], [143, 18]], [[121, 19], [135, 10]]], "1": [[[75, 18]], [[149, 22]], [[24, 8], [25, 14]], [[207, 21]], [[72, 22]], [[119, 10], [2, 12]], [[157, 22]], [[46, 20]], [[188, 22]], [[186, 9], [53, 12]], [[130, 22]], [[83, 20]], [[116, 10], [177, 11], [203, 1]], [[27, 22]]], "0": [[[194, 16]], [[16, 10], [165, 4]], [[156, 16]], [[77, 11]], [[120, 11], [198, 5]], [[151, 16]], [[196, 8], [48, 5]], [[34, 14]], [[9, 15]], [[154, 13]], [[8, 16]], [[108, 11]], [[152, 15]], [[120, 12]], [[199, 1], [91, 6], [81, 6]], [[197, 14]], [[131, 16]], [[151, 9], [173, 7]], [[144, 12]], [[166, 6], [28, 2], [3, 8]], [[97, 13]], [[66, 15]]]}</t>
        </is>
      </c>
      <c r="C2" t="n">
        <v>469154.8897999998</v>
      </c>
      <c r="F2" t="inlineStr">
        <is>
          <t xml:space="preserve">Rigid (capacity 16):
81-H (16)
186-V (9)
8-B (16)
121-O (16)
135-P (15)
173-T (7)
130-P (16)
208-Z (16)
80-H (16)
164-S (4) -&gt; 168-S (9)
9-B (15)
25-C (14)
156-S (16)
2-A (12)
151-R (3) -&gt; 198-W (5) -&gt; 48-D (5)
188-V (6) -&gt; 80-H (4) -&gt; 199-W (1)
3-A (8) -&gt; 91-K (6)
188-V (16)
131-P (16)
144-Q (12)
148-R (2) -&gt; 111-M (3) -&gt; 77-H (8)
8 Metre (capacity 22):
66-G (15)
119-O (10) -&gt; 83-H (10)
151-R (22)
120-O (1) -&gt; 97-K (13)
75-H (18)
120-O (22)
72-G (22)
108-M (11)
152-R (15)
34-C (14)
121-O (15)
193-V (19)
19-B (10)
196-W (8) -&gt; 53-E (12)
11 Metre (capacity 30):
194-V (27)
166-S (6) -&gt; 17-B (24)
28-C (2) -&gt; 95-K (10) -&gt; 197-W (14)
35-C (30)
40-C (30)
104-M (30)
100-L (30)
153-S (30)
159-S (19)
6-B (23)
157-S (22)
126-P (14) -&gt; 154-S (13)
83-H (30)
176-T (30)
187-V (7) -&gt; 27-C (22)
149-R (30)
44-D (30)
149-R (20) -&gt; 165-S (4)
41-C (30)
79-H (30)
24-B (8) -&gt; 16-B (10)
165-S (30)
172-S (30)
125-P (9) -&gt; 117-N (7)
207-Y (21) -&gt; 130-P (6)
143-P (29)
77-H (30)
46-D (20) -&gt; 101-L (6)
81-H (20)
208-Z (14) -&gt; 182-U (15)
203-W (1) -&gt; 177-T (11) -&gt; 116-N (10)
</t>
        </is>
      </c>
      <c r="G2" t="n">
        <v>3603.7618334</v>
      </c>
      <c r="H2" t="n">
        <v>455532.2174666666</v>
      </c>
      <c r="J2">
        <f>C2-H2</f>
        <v/>
      </c>
      <c r="K2" s="12">
        <f>J2/C2</f>
        <v/>
      </c>
    </row>
    <row r="3" ht="14.25" customHeight="1" s="11">
      <c r="A3" s="10" t="n">
        <v>43768</v>
      </c>
      <c r="B3" t="inlineStr">
        <is>
          <t>{"0": [[[37, 10], [123, 1]], [[9, 10], [48, 4]], [[196, 13], [157, 3]], [[154, 14]], [[144, 3], [49, 3]], [[34, 16]], [[63, 16]], [[108, 9], [120, 7]], [[199, 10], [74, 5]], [[93, 9], [70, 7]], [[186, 14], [151, 1]], [[91, 13], [81, 2]], [[53, 13], [95, 3]], [[197, 16]], [[131, 12], [8, 4]], [[66, 12]], [[83, 13]], [[79, 7], [77, 7]], [[120, 9], [198, 7]], [[96, 16]], [[46, 15]], [[188, 15], [39, 1]], [[151, 14], [123, 1]], [[17, 16]], [[42, 12]], [[134, 10], [171, 2]], [[62, 1], [57, 15]], [[191, 2], [94, 5]]], "1": [[[192, 21]], [[38, 22]], [[33, 9], [4, 11]], [[88, 22]], [[82, 22]], [[68, 10], [1, 4], [18, 8]], [[207, 20]], [[83, 18], [2, 4]], [[119, 12], [2, 10]], [[18, 7], [200, 15]], [[3, 22]], [[157, 21]],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[[121, 6], [143, 5], [193, 3], [19, 6], [97, 10]], [[97, 27]], [[186, 1], [95, 12], [182, 7], [101, 10]], [[49, 21], [197, 9]], [[140, 30]]]}</t>
        </is>
      </c>
      <c r="C3" t="n">
        <v>592286.4353333331</v>
      </c>
      <c r="F3" s="7" t="inlineStr">
        <is>
          <t>Rigid (capacity 16):
199-W (10)
168-S (8)
91-K (13)
156-S (12)
25-C (16)
2-A (14)
39-C (1) -&gt; 188-V (15)
176-T (16)
120-O (16)
63-G (16)
8 Metre (capacity 22):
196-W (13) -&gt; 171-S (2)
82-H (22)
172-S (22)
35-C (22)
131-P (12)
25-C (22)
35-C (13) -&gt; 48-D (4)
33-C (22)
34-C (16)
83-H (22)
132-P (10) -&gt; 198-W (7)
33-C (17)
152-R (4) -&gt; 98-L (16)
207-Y (20)
77-H (22) -&gt; 79-H (22) -&gt; 148-R (6)
150-R (8)
11 Metre (capacity 30):
29-C (29)
1-A (4) -&gt; 68-G (10)
135-P (5) -&gt; 88-K (22)
97-K (30)
55-E (30)
157-S (24) -&gt; 193-V (3)
81-H (2) -&gt; 38-C (22)
97-K (7) -&gt; 101-L (10)
46-D (15) -&gt; 126-P (10)
209-Z (9) -&gt; 117-N (6) -&gt; 125-P (14)
194-V (30)
28-C (6) -&gt; 49-D (24)
77-H (30)
151-R (15) -&gt; 186-V (15)
59-G (28)
16-B (30)
149-R (30)
72-G (30)
208-Z (24)
81-H (30)
194-V (8) -&gt; 187-V (8) -&gt; 6-B (14)
153-S (30)
143-P (5) -&gt; 75-H (7) -&gt; 17-B (16)
8-B (30)
53-E (13) -&gt; 134-P (10)
32-C (27)
100-L (30)
110-M (19) -&gt; 104-M (6)
95-K (15) -&gt; 182-U (7)
108-M (9) -&gt; 154-S (14) -&gt; 70-G (7)
140-P (30)
96-K (16) -&gt; 42-C (12)
4-A (30)
93-K (9) -&gt; 192-V (21)
92-K (30)
8-B (4) -&gt; 9-B (10) -&gt; 121-O (6) -&gt; 19-B (6)
66-G (30)
200-W (15) -&gt; 18-B (15)
149-R (24) -&gt; 144-Q (3)
172-S (30)
174-T (5) -&gt; 139-P (15) -&gt; 41-C (6)
57-F (15) -&gt; 94-K (5) -&gt; 62-G (1) -&gt; 123-O (2)
15-B (28)
104-M (30)
40-C (30)
3-A (27)
83-H (9) -&gt; 119-O (12)
79-H (30)
197-W (25) -&gt; 191-V (2)
163-S (17) -&gt; 4-A (11)
37-C (10) -&gt; 74-G (5)
41-C (30)
159-S (24)
24-B (25) -&gt; 66-G (4)
44-D (30)
165-S (30)
40-C (15) -&gt; 153-S (14)</t>
        </is>
      </c>
      <c r="G3" t="n">
        <v>3600.6243162</v>
      </c>
      <c r="H3" t="n">
        <v>609208.492333333</v>
      </c>
      <c r="J3">
        <f>C3-H3</f>
        <v/>
      </c>
      <c r="K3" s="12">
        <f>J3/C3</f>
        <v/>
      </c>
      <c r="L3" t="inlineStr">
        <is>
          <t>Unlimited fleets</t>
        </is>
      </c>
    </row>
    <row r="4">
      <c r="A4" s="8" t="n">
        <v>43775</v>
      </c>
      <c r="B4" t="inlineStr">
        <is>
          <t>{"0": [[[108, 14]], [[56, 9], [118, 7]], [[105, 7], [199, 9]], [[9, 5], [196, 10], [74, 1]], [[192, 16]], [[154, 16]], [[63, 16]], [[48, 13]], [[70, 14], [192, 2]], [[197, 13]], [[37, 1]], [[34, 15]], [[186, 16]], [[93, 10]], [[38, 14], [178, 2]], [[37, 1]], [[4, 10], [53, 6]], [[131, 13]], [[16, 6], [149, 8]], [[207, 16]], [[120, 16]], [[12, 7], [198, 6]], [[151, 1], [12, 7]], [[184, 16]], [[9, 13]], [[166, 10], [101, 2]], [[168, 8], [7, 4], [115, 4]], [[186, 14]], [[37, 2], [81, 1], [91, 13]], [[95, 16]], [[83, 16]], [[75, 9], [135, 6]], [[188, 12], [39, 1]], [[101, 7], [19, 6], [143, 1], [193, 2]], [[46, 16]]], "2": [[[123, 27], [151, 1]], [[55, 30]], [[81, 30]], [[151, 27]], [[44, 30]], [[77, 21], [44, 6]], [[194, 30]], [[159, 24], [6, 1], [187, 2], [194, 3]], [[100, 30]], [[110, 21], [17, 8], [164, 1]], [[68, 15], [200, 10], [72, 5]], [[72, 30]], [[149, 29], [148, 1]], [[165, 27]], [[15, 30]], [[35, 30]], [[41, 30]], [[172, 28]], [[79, 30]], [[208, 30]], [[40, 29], [41, 1]], [[117, 5], [126, 12], [125, 13]], [[119, 14], [2, 13]], [[19, 10], [28, 20]], [[110, 2], [15, 28]], [[91, 30]], [[32, 30]], [[151, 30]], [[28, 3], [182, 15], [95, 9]]], "1": [[[132, 20]], [[33, 22]], [[8, 20], [33, 2]], [[104, 11], [174, 11]], [[176, 17], [35, 5]], [[153, 12], [82, 1], [100, 9]], [[25, 20], [52, 2]], [[144, 20]], [[139, 20]], [[130, 22]], [[83, 22]], [[59, 22]], [[62, 22]], [[96, 17], [184, 2], [74, 2]], [[152, 22]], [[29, 18], [154, 4]], [[208, 22]], [[97, 21], [4, 1]], [[57, 21]], [[185, 2], [3, 9], [88, 6], [208, 3]], [[178, 21], [115, 1]], [[193, 9], [143, 3], [121, 10]], [[121, 4], [163, 12], [51, 1], [135, 4]], [[66, 22]]]}</t>
        </is>
      </c>
      <c r="C4" t="n">
        <v>471229.1394000001</v>
      </c>
      <c r="E4" t="inlineStr">
        <is>
          <t>{"0": [[[208, 3], [17, 8]], [[6, 1], [41, 15]], [[96, 16]], [[19, 16]], [[149, 16]], [[34, 15]], [[207, 16]], [[81, 16]], [[83, 16]], [[166, 10], [74, 3]], [[72, 16]], [[82, 1], [194, 11], [187, 2]], [[41, 16]], [[12, 14]], [[48, 13]], [[53, 6], [196, 10]], [[163, 12]], [[105, 7]], [[108, 14]], [[200, 10]], [[120, 16]]], "1": [[[66, 22]], [[25, 20]], [[57, 21]], [[39, 1], [188, 12], [168, 8]], [[153, 12], [100, 9], [96, 1]], [[149, 21]], [[139, 20]], [[97, 21]], [[154, 20]], [[152, 22]], [[192, 18]], [[83, 22]], [[62, 22]], [[208, 22]], [[101, 9], [56, 9]], [[184, 18]], [[104, 11], [174, 11]], [[194, 22]]], "2": [[[117, 5], [118, 7], [135, 10], [198, 6]], [[100, 30]], [[35, 5], [144, 20]], [[9, 18], [4, 11]], [[55, 30]], [[208, 30]], [[165, 27]], [[159, 24]], [[178, 23], [7, 4]], [[72, 19]], [[130, 22], [173, 1]], [[79, 30]], [[15, 28]], [[151, 29]], [[88, 6], [75, 9], [193, 11]], [[93, 10], [29, 18]], [[95, 25], [143, 4]], [[91, 30]], [[38, 14], [46, 16]], [[18, 23]], [[164, 1], [115, 5], [132, 20]], [[44, 6], [77, 21], [148, 1]], [[37, 4], [185, 2], [110, 23]], [[151, 30]], [[44, 30]], [[70, 14], [68, 15]], [[16, 6], [52, 2], [59, 22]], [[32, 30]], [[33, 24]], [[8, 20]], [[81, 15], [91, 13]], [[186, 30]], [[35, 30]], [[197, 13], [125, 13]], [[176, 17], [126, 12]], [[123, 27]], [[15, 30]], [[172, 28]], [[28, 23]], [[182, 15], [199, 9]], [[119, 14], [2, 13]], [[40, 29]], [[51, 1], [3, 9], [121, 14]], [[63, 16], [131, 13]]]}</t>
        </is>
      </c>
      <c r="F4" t="inlineStr">
        <is>
          <t xml:space="preserve">Rigid (capacity 16):
208-Z (3) -&gt; 17-B (8)
6-B (1) -&gt; 41-C (15)
96-K (16)
19-B (16)
149-R (16)
34-C (15)
207-Y (16)
81-H (16)
83-H (16)
166-S (10) -&gt; 74-G (3)
72-G (16)
82-H (1) -&gt; 194-V (11) -&gt; 187-V (2)
41-C (16)
12-B (14)
48-D (13)
53-E (6) -&gt; 196-W (10)
163-S (12)
105-M (7)
108-M (14)
200-W (10)
120-O (16)
8 Metre (capacity 22):
66-G (22)
25-C (20)
57-F (21)
39-C (1) -&gt; 188-V (12) -&gt; 168-S (8)
153-S (12) -&gt; 100-L (9) -&gt; 96-K (1)
149-R (21)
139-P (20)
97-K (21)
154-S (20)
152-R (22)
192-V (18)
83-H (22)
62-G (22)
208-Z (22)
101-L (9) -&gt; 56-F (9)
184-V (18)
104-M (11) -&gt; 174-T (11)
194-V (22)
11 Metre (capacity 30):
117-N (5) -&gt; 118-N (7) -&gt; 135-P (10) -&gt; 198-W (6)
100-L (30)
35-C (5) -&gt; 144-Q (20)
9-B (18) -&gt; 4-A (11)
55-E (30)
208-Z (30)
165-S (27)
159-S (24)
178-T (23) -&gt; 7-B (4)
72-G (19)
130-P (22) -&gt; 173-T (1)
79-H (30)
15-B (28)
151-R (29)
88-K (6) -&gt; 75-H (9) -&gt; 193-V (11)
93-K (10) -&gt; 29-C (18)
95-K (25) -&gt; 143-P (4)
91-K (30)
38-C (14) -&gt; 46-D (16)
18-B (23)
164-S (1) -&gt; 115-N (5) -&gt; 132-P (20)
44-D (6) -&gt; 77-H (21) -&gt; 148-R (1)
37-C (4) -&gt; 185-V (2) -&gt; 110-M (23)
151-R (30)
44-D (30)
70-G (14) -&gt; 68-G (15)
16-B (6) -&gt; 52-E (2) -&gt; 59-G (22)
32-C (30)
33-C (24)
8-B (20)
81-H (15) -&gt; 91-K (13)
186-V (30)
35-C (30)
197-W (13) -&gt; 125-P (13)
176-T (17) -&gt; 126-P (12)
123-O (27)
15-B (30)
172-S (28)
28-C (23)
182-U (15) -&gt; 199-W (9)
119-O (14) -&gt; 2-A (13)
40-C (29)
51-D (1) -&gt; 3-A (9) -&gt; 121-O (14)
63-G (16) -&gt; 131-P (13)
</t>
        </is>
      </c>
      <c r="G4" t="n">
        <v>3893.4923676</v>
      </c>
      <c r="H4" t="n">
        <v>468885.1420666666</v>
      </c>
      <c r="J4">
        <f>C4-(H4+I4*10)</f>
        <v/>
      </c>
      <c r="K4" s="12">
        <f>J4/C4</f>
        <v/>
      </c>
    </row>
    <row r="5">
      <c r="A5" s="8" t="n">
        <v>43775</v>
      </c>
      <c r="B5" t="inlineStr">
        <is>
          <t>{"1": [[[123, 21]], [[192, 20]], [[196, 20]], [[38, 22]], [[91, 22]], [[63, 22]], [[93, 15]], [[97, 22]], [[207, 20]], [[159, 20], [153, 2]], [[40, 11], [41, 9]], [[156, 6], [168, 10], [132, 6]], [[157, 12], [152, 8], [4, 2]], [[121, 6], [143, 7], [193, 3], [19, 6]], [[66, 22]], [[163, 16], [3, 4]], [[189, 22]], [[140, 20]], [[17, 19], [164, 2]], [[49, 14], [197, 7]], [[8, 15], [208, 6]], [[81, 7], [91, 15]], [[15, 22]], [[59, 21], [161, 1]], [[93, 14]], [[97, 22]], [[207, 20]], [[159, 20], [153, 2]], [[40, 11], [41, 9]], [[156, 6], [168, 10], [132, 6]], [[157, 12], [152, 8], [4, 2]], [[121, 6], [143, 7], [193, 3], [19, 6]], [[66, 22]], [[163, 16], [3, 4]], [[189, 22]], [[140, 20]], [[17, 19], [164, 2]], [[49, 14], [197, 7]], [[8, 15], [208, 6]], [[81, 7], [91, 15]], [[15, 22]], [[59, 21], [161, 1]]], "0": [[[70, 12]], [[199, 11], [74, 1]], [[34, 15]], [[9, 7], [48, 6], [181, 3]], [[154, 16]], [[81, 13], [8, 3]], [[108, 10], [120, 5]], [[131, 12], [151, 4]], [[53, 16]], [[197, 16]], [[166, 6], [66, 10]], [[83, 16]], [[3, 16]], [[75, 5]], [[24, 15]], [[83, 14]], [[120, 9], [198, 6]], [[28, 5], [135, 11]], [[149, 12], [111, 2]], [[68, 6], [1, 6], [112, 4]], [[46, 16]], [[151, 11], [186, 2]], [[7, 8], [39, 3]], [[62, 1], [57, 13]], [[47, 9], [166, 7]], [[158, 5], [137, 8]], [[134, 15], [171, 1]], [[92, 16]], [[158, 5], [137, 8]], [[131, 12], [151, 4]], [[53, 16]], [[197, 16]], [[166, 6], [66, 10]], [[83, 16]], [[3, 16]], [[75, 5]], [[24, 15]], [[83, 14]], [[120, 9], [198, 6]], [[28, 5], [135, 11]], [[149, 12], [111, 2]], [[68, 6], [1, 6], [112, 4]], [[46, 16]], [[151, 11], [186, 2]], [[7, 8], [39, 3]], [[62, 1], [57, 13]], [[47, 9], [166, 7]], [[158, 5], [137, 8]], [[134, 15], [171, 1]], [[92, 16]]], "2": [[[33, 30]], [[8, 30]], [[186, 8], [95, 22]], [[37, 28]], [[193, 4], [143, 5], [19, 9], [101, 5], [121, 5]], [[149, 28], [148, 2]], [[165, 27], [79, 3]], [[172, 30]], [[41, 30]], [[208, 30]], [[117, 7], [126, 9], [125, 11]], [[44, 25], [77, 5]], [[77, 30]], [[6, 16], [187, 10], [194, 4]], [[150, 14], [172, 16]], [[194, 30]], [[153, 30]], [[104, 22], [174, 6]], [[100, 30]], [[110, 22], [209, 7]], [[16, 30]], [[82, 27]], [[72, 30]], [[18, 16], [200, 14]], [[182, 16], [95, 7], [101, 7]], [[138, 1], [137, 29]], [], [[31, 28]], [[176, 21], [35, 6]], [[29, 28]], [[35, 30]], [[79, 30]], [[25, 27]], [[119, 13], [2, 15]], [], [[37, 28]], [[193, 4], [143, 5], [19, 9], [101, 5], [121, 5]], [[149, 28], [148, 2]], [[165, 27], [79, 3]], [[172, 30]], [[41, 30]], [[208, 30]], [[117, 7], [126, 9], [125, 11]], [[44, 25], [77, 5]], [[77, 30]], [[6, 16], [187, 10], [194, 4]], [[150, 14], [172, 16]], [[194, 30]], [[153, 30]], [[104, 22], [174, 6]], [[100, 30]], [[110, 22], [209, 7]], [[16, 30]], [[82, 27]], [[72, 30]], [[18, 16], [200, 14]], [[182, 16], [95, 7], [101, 7]], [[138, 1], [137, 29]], [], [[31, 28]], [[176, 21], [35, 6]], [[29, 28]], [[35, 30]], [[79, 30]], [[25, 27]], [[119, 13], [2, 15]], []], "3": [[[55, 36]], [[40, 38]], [[40, 38]]]}</t>
        </is>
      </c>
      <c r="C5" t="n">
        <v>1428685.831666667</v>
      </c>
      <c r="E5" t="inlineStr">
        <is>
          <t>{"0": [[[1, 12]], [[59, 2], [161, 2], [148, 4], [150, 6]], [[70, 12]]], "1": [[[149, 22]], [[172, 22]], [[126, 18]], [[29, 16]], [[150, 22]], [[31, 16], [189, 4]], [[91, 22]], [[137, 22]], [[62, 2], [192, 20]], [[196, 20]], [[164, 4], [132, 12]]], "2": [[[7, 16]], [[37, 30]], [[72, 30]], [[143, 24]], [[193, 14]], [[149, 30]], [[19, 30]], [[152, 16], [108, 10]], [[208, 30]], [[49, 28]], [[149, 28]], [[172, 30]], [[123, 21]], [[198, 12], [112, 8]], [[15, 4], [187, 20]], [[137, 30]], [[158, 20]], [[16, 30]], [[200, 28]], [[16, 30]], [[24, 30]], [[33, 30]], [[37, 26]], [[91, 30]], [[25, 24]], [[81, 27]], [[57, 26]], [[119, 26]], [[83, 30]], [[8, 23]], [[9, 7], [97, 4], [174, 12]], [[40, 30]], [[72, 30]], [[120, 23]], [[63, 22]], [[154, 16], [68, 12]], [[104, 30]], [[39, 6], [168, 20]], [[66, 30]], [[165, 30]], [[153, 30]], [[131, 24]], [[172, 30]], [[166, 26]], [[93, 29]], [[25, 30]], [[151, 30]], [[79, 30]], [[28, 10]]], "3": [[[82, 40]], [[47, 18], [82, 14]], [[176, 40]], [[35, 40]], [[41, 40]], [[186, 12], [40, 28]], [[181, 3], [135, 22]], [[100, 20], [34, 15]], [[77, 40]], [[8, 40]], [[3, 40]], [[55, 36]], [[110, 4], [194, 28], [176, 2]], [[182, 32]], [[208, 40]], [[38, 22]], [[79, 36]], [[83, 30]], [[44, 40]], [[15, 40]], [[199, 11]], [[29, 40]], [[40, 40]], [[46, 32]], [[197, 6], [209, 14]], [[95, 36]], [[101, 24], [156, 12]], [[208, 2], [17, 38]], [[189, 40]], [[100, 40]], [[6, 32], [48, 6]], [[140, 40]], [[165, 24], [111, 4], [172, 10]], [[59, 40]], [[2, 30]], [[197, 40]], [[77, 30], [44, 10]], [[31, 40]], [[41, 38]], [[159, 40]], [[137, 38], [138, 2]], [[125, 22], [117, 14], [74, 1]], [[53, 32]], [[207, 40]], [[35, 32]], [[18, 32]], [[121, 22], [75, 10]], [[97, 40]], [[92, 32]], [[153, 34]], [[66, 34]], [[134, 30], [171, 2]], [[194, 40]], [[110, 40]], [[163, 32], [4, 4]], [[157, 24], [104, 14]]]}</t>
        </is>
      </c>
      <c r="F5" t="inlineStr">
        <is>
          <t xml:space="preserve">Rigid (capacity 16):
1-A (12)
59-G (2) -&gt; 161-S (2) -&gt; 148-R (4) -&gt; 150-R (6)
70-G (12)
8 Metre (capacity 22):
149-R (22)
172-S (22)
126-P (18)
29-C (16)
150-R (22)
31-C (16) -&gt; 189-V (4)
91-K (22)
137-P (22)
62-G (2) -&gt; 192-V (20)
196-W (20)
164-S (4) -&gt; 132-P (12)
11 Metre (capacity 30):
7-B (16)
37-C (30)
72-G (30)
143-P (24)
193-V (14)
149-R (30)
19-B (30)
152-R (16) -&gt; 108-M (10)
208-Z (30)
49-D (28)
149-R (28)
172-S (30)
123-O (21)
198-W (12) -&gt; 112-M (8)
15-B (4) -&gt; 187-V (20)
137-P (30)
158-S (20)
16-B (30)
200-W (28)
16-B (30)
24-B (30)
33-C (30)
37-C (26)
91-K (30)
25-C (24)
81-H (27)
57-F (26)
119-O (26)
83-H (30)
8-B (23)
9-B (7) -&gt; 97-K (4) -&gt; 174-T (12)
40-C (30)
72-G (30)
120-O (23)
63-G (22)
154-S (16) -&gt; 68-G (12)
104-M (30)
39-C (6) -&gt; 168-S (20)
66-G (30)
165-S (30)
153-S (30)
131-P (24)
172-S (30)
166-S (26)
93-K (29)
25-C (30)
151-R (30)
79-H (30)
28-C (10)
Link (capacity 40):
82-H (40)
47-D (18) -&gt; 82-H (14)
176-T (40)
35-C (40)
41-C (40)
186-V (12) -&gt; 40-C (28)
181-T (3) -&gt; 135-P (22)
100-L (20) -&gt; 34-C (15)
77-H (40)
8-B (40)
3-A (40)
55-E (36)
110-M (4) -&gt; 194-V (28) -&gt; 176-T (2)
182-U (32)
208-Z (40)
38-C (22)
79-H (36)
83-H (30)
44-D (40)
15-B (40)
199-W (11)
29-C (40)
40-C (40)
46-D (32)
197-W (6) -&gt; 209-Z (14)
95-K (36)
101-L (24) -&gt; 156-S (12)
208-Z (2) -&gt; 17-B (38)
189-V (40)
100-L (40)
6-B (32) -&gt; 48-D (6)
140-P (40)
165-S (24) -&gt; 111-M (4) -&gt; 172-S (10)
59-G (40)
2-A (30)
197-W (40)
77-H (30) -&gt; 44-D (10)
31-C (40)
41-C (38)
159-S (40)
137-P (38) -&gt; 138-P (2)
125-P (22) -&gt; 117-N (14) -&gt; 74-G (1)
53-E (32)
207-Y (40)
35-C (32)
18-B (32)
121-O (22) -&gt; 75-H (10)
97-K (40)
92-K (32)
153-S (34)
66-G (34)
134-P (30) -&gt; 171-S (2)
194-V (40)
110-M (40)
163-S (32) -&gt; 4-A (4)
157-S (24) -&gt; 104-M (14)
</t>
        </is>
      </c>
      <c r="G5" t="n">
        <v>3661.454996</v>
      </c>
      <c r="H5" t="n">
        <v>1267130.2462</v>
      </c>
      <c r="J5">
        <f>C5-(H5+I5*10)</f>
        <v/>
      </c>
      <c r="K5" s="12">
        <f>J5/C5</f>
        <v/>
      </c>
      <c r="L5" t="inlineStr">
        <is>
          <t>Performance Optimisations</t>
        </is>
      </c>
    </row>
    <row r="6">
      <c r="A6" s="10" t="n">
        <v>43768</v>
      </c>
      <c r="B6" t="inlineStr">
        <is>
          <t>{"0": [[[37, 10], [123, 1]], [[9, 10], [48, 4]], [[196, 13], [157, 3]], [[154, 14]], [[144, 3], [49, 3]], [[34, 16]], [[63, 16]], [[108, 9], [120, 7]], [[199, 10], [74, 5]], [[93, 9], [70, 7]], [[186, 14], [151, 1]], [[91, 13], [81, 2]], [[53, 13], [95, 3]], [[197, 16]], [[131, 12], [8, 4]], [[66, 12]], [[83, 13]], [[79, 7], [77, 7]], [[120, 9], [198, 7]], [[96, 16]], [[46, 15]], [[188, 15], [39, 1]], [[151, 14], [123, 1]], [[17, 16]], [[42, 12]], [[134, 10], [171, 2]], [[62, 1], [57, 15]], [[191, 2], [94, 5]]], "1": [[[192, 21]], [[38, 22]], [[33, 9], [4, 11]], [[88, 22]], [[82, 22]], [[68, 10], [1, 4], [18, 8]], [[207, 20]], [[83, 18], [2, 4]], [[119, 12], [2, 10]], [[18, 7], [200, 15]], [[3, 22]], [[157, 21]],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[[121, 6], [143, 5], [193, 3], [19, 6], [97, 10]], [[97, 27]], [[186, 1], [95, 12], [182, 7], [101, 10]], [[49, 21], [197, 9]], [[140, 30]]]}</t>
        </is>
      </c>
      <c r="C6" t="n">
        <v>592286.4353333331</v>
      </c>
      <c r="E6" t="inlineStr">
        <is>
          <t>{"0": [[[66, 16]], [[79, 16]], [[96, 16]], [[66, 16]], [[40, 15]], [[144, 3], [117, 6], [174, 5]], [[131, 12]], [[151, 15]]], "1": [[[207, 20], [123, 2]], [[150, 8], [148, 6], [66, 2]], [[38, 22]], [[4, 11], [48, 4]]], "2": [[[208, 24]], [[4, 30]], [[165, 30]], [[81, 30]], [[104, 30]], [[53, 13], [63, 16]], [[32, 27]], [[140, 30]], [[149, 30]], [[70, 7], [154, 14], [1, 4]], [[3, 27], [193, 3]], [[24, 25], [74, 5]], [[97, 30]], [[44, 30]], [[6, 14], [139, 15]], [[121, 6], [163, 17], [182, 7]], [[15, 28]], [[16, 30]], [[92, 30]], [[100, 30]], [[77, 30]], [[59, 28]], [[104, 6], [176, 16]], [[25, 30]], [[101, 10], [9, 10], [33, 9]], [[194, 8], [187, 8], [41, 6]], [[197, 25]], [[72, 30]], [[125, 14], [126, 10]], [[134, 10], [42, 12]], [[88, 22], [75, 7]], [[188, 15], [39, 1], [132, 10]], [[17, 16], [143, 5], [19, 6]], [[81, 2], [91, 13], [199, 10]], [[186, 15]], [[152, 4], [108, 9], [18, 15]], [[2, 14], [119, 12], [83, 1]], [[49, 24]], [[172, 20], [25, 5]], [[168, 8], [120, 16]], [[200, 15], [37, 10]], [[156, 12], [46, 15]], [[29, 29]], [[83, 30]], [[57, 15], [94, 5], [62, 1]], [[82, 22]], [[34, 16], [171, 2]], [[97, 7], [28, 6], [95, 15]], [[192, 21], [198, 7]], [[55, 30]], [[153, 14], [98, 16]], [[77, 7], [79, 21]], [[33, 30]], [[35, 30]], [[209, 9], [196, 13]], [[35, 5], [149, 24]], [[172, 30]], [[110, 19]], [[153, 30]], [[41, 30]], [[194, 30]], [[159, 24], [135, 5]], [[8, 4], [157, 24], [191, 2]], [[8, 30]], [[68, 10], [93, 9]], [[40, 30]]]}</t>
        </is>
      </c>
      <c r="F6" t="inlineStr">
        <is>
          <t xml:space="preserve">Rigid (capacity 16):
66-G (16)
79-H (16)
96-K (16)
66-G (16)
40-C (15)
144-Q (3) -&gt; 117-N (6) -&gt; 174-T (5)
131-P (12)
151-R (15)
8 Metre (capacity 22):
207-Y (20) -&gt; 123-O (2)
150-R (8) -&gt; 148-R (6) -&gt; 66-G (2)
38-C (22)
4-A (11) -&gt; 48-D (4)
11 Metre (capacity 30):
208-Z (24)
4-A (30)
165-S (30)
81-H (30)
104-M (30)
53-E (13) -&gt; 63-G (16)
32-C (27)
140-P (30)
149-R (30)
70-G (7) -&gt; 154-S (14) -&gt; 1-A (4)
3-A (27) -&gt; 193-V (3)
24-B (25) -&gt; 74-G (5)
97-K (30)
44-D (30)
6-B (14) -&gt; 139-P (15)
121-O (6) -&gt; 163-S (17) -&gt; 182-U (7)
15-B (28)
16-B (30)
92-K (30)
100-L (30)
77-H (30)
59-G (28)
104-M (6) -&gt; 176-T (16)
25-C (30)
101-L (10) -&gt; 9-B (10) -&gt; 33-C (9)
194-V (8) -&gt; 187-V (8) -&gt; 41-C (6)
197-W (25)
72-G (30)
125-P (14) -&gt; 126-P (10)
134-P (10) -&gt; 42-C (12)
88-K (22) -&gt; 75-H (7)
188-V (15) -&gt; 39-C (1) -&gt; 132-P (10)
17-B (16) -&gt; 143-P (5) -&gt; 19-B (6)
81-H (2) -&gt; 91-K (13) -&gt; 199-W (10)
186-V (15)
152-R (4) -&gt; 108-M (9) -&gt; 18-B (15)
2-A (14) -&gt; 119-O (12) -&gt; 83-H (1)
49-D (24)
172-S (20) -&gt; 25-C (5)
168-S (8) -&gt; 120-O (16)
200-W (15) -&gt; 37-C (10)
156-S (12) -&gt; 46-D (15)
29-C (29)
83-H (30)
57-F (15) -&gt; 94-K (5) -&gt; 62-G (1)
82-H (22)
34-C (16) -&gt; 171-S (2)
97-K (7) -&gt; 28-C (6) -&gt; 95-K (15)
192-V (21) -&gt; 198-W (7)
55-E (30)
153-S (14) -&gt; 98-L (16)
77-H (7) -&gt; 79-H (21)
33-C (30)
35-C (30)
209-Z (9) -&gt; 196-W (13)
35-C (5) -&gt; 149-R (24)
172-S (30)
110-M (19)
153-S (30)
41-C (30)
194-V (30)
159-S (24) -&gt; 135-P (5)
8-B (4) -&gt; 157-S (24) -&gt; 191-V (2)
8-B (30)
68-G (10) -&gt; 93-K (9)
40-C (30)
</t>
        </is>
      </c>
      <c r="G6" t="n">
        <v>3786.4904318</v>
      </c>
      <c r="H6" t="n">
        <v>611931.9450000001</v>
      </c>
      <c r="J6">
        <f>C6-(H6+I6*10)</f>
        <v/>
      </c>
      <c r="K6" s="12">
        <f>J6/C6</f>
        <v/>
      </c>
    </row>
    <row r="7">
      <c r="A7" s="9" t="n">
        <v>43745</v>
      </c>
      <c r="B7" t="inlineStr">
        <is>
          <t>{"2": [[[17, 24], [164, 4]], [[44, 30]], [[111, 3], [77, 27]], [[149, 28], [148, 2]], [[165, 30]], [[159, 19], [194, 11]], [[41, 30]], [[172, 30]], [[79, 30]], [[104, 30]], [[6, 23], [187, 7]], [[176, 30]], [[153, 30]], [[208, 30]], [[35, 30]], [[100, 30]], [[83, 20]], [[40, 30]], [[117, 7], [126, 14], [125, 9]], [[121, 12], [143, 11], [193, 7]], [[80, 20], [168, 9]], [[135, 5], [182, 15], [95, 10]], [[81, 30]], [[193, 12], [143, 18]], [[121, 19], [135, 10]]], "1": [[[75, 18]], [[149, 22]], [[24, 8], [25, 14]], [[207, 21]], [[72, 22]], [[119, 10], [2, 12]], [[157, 22]], [[46, 20]], [[188, 22]], [[186, 9], [53, 12]], [[130, 22]], [[83, 20]], [[116, 10], [177, 11], [203, 1]], [[27, 22]]], "0": [[[194, 16]], [[16, 10], [165, 4]], [[156, 16]], [[77, 11]], [[120, 11], [198, 5]], [[151, 16]], [[196, 8], [48, 5]], [[34, 14]], [[9, 15]], [[154, 13]], [[8, 16]], [[108, 11]], [[152, 15]], [[120, 12]], [[199, 1], [91, 6], [81, 6]], [[197, 14]], [[131, 16]], [[151, 9], [173, 7]], [[144, 12]], [[166, 6], [28, 2], [3, 8]], [[97, 13]], [[66, 15]]]}</t>
        </is>
      </c>
      <c r="C7" t="n">
        <v>469154.8897999998</v>
      </c>
      <c r="E7" t="inlineStr">
        <is>
          <t>{"0": [[]], "1": [[]], "2": [[[97, 13], [9, 15]], [[100, 30]], [[198, 5], [120, 23]], [[35, 30]], [[153, 30]], [[194, 27]], [[116, 10], [203, 1], [177, 11]], [[165, 30]], [[6, 23]], [[53, 12], [186, 9]], [[81, 30]], [[41, 30]], [[77, 30]], [[151, 25]], [[2, 12], [119, 10]], [[176, 30]], [[168, 9], [46, 20]], [[79, 30]], [[125, 9], [197, 14], [117, 7]], [[135, 15], [196, 8]], [[208, 30]], [[81, 6], [154, 13], [83, 10]], [[121, 30]], [[193, 19], [19, 10], [121, 1]], [[166, 6], [80, 20]], [[104, 30]], [[40, 30]], [[159, 19], [108, 11]], [[48, 5], [182, 15], [95, 10]], [[188, 22], [91, 6], [199, 1]], [[157, 22], [3, 8]], [[130, 22]], [[172, 30]], [[16, 10], [148, 2], [165, 4], [77, 8], [111, 3]], [[83, 30]], [[27, 22], [187, 7]], [[72, 22]], [[66, 15], [25, 14]], [[156, 16]], [[164, 4], [17, 24]], [[143, 29]], [[75, 18], [101, 6]], [[8, 16]], [[28, 2], [149, 20], [24, 8]], [[149, 30]], [[126, 14], [144, 12]], [[131, 16]], [[44, 30]], [[152, 15], [34, 14]], [[207, 21], [173, 7]]]}</t>
        </is>
      </c>
      <c r="F7" t="inlineStr">
        <is>
          <t xml:space="preserve">Rigid (capacity 16):
8 Metre (capacity 22):
11 Metre (capacity 30):
97-K (13) -&gt; 9-B (15)
100-L (30)
198-W (5) -&gt; 120-O (23)
35-C (30)
153-S (30)
194-V (27)
116-N (10) -&gt; 203-W (1) -&gt; 177-T (11)
165-S (30)
6-B (23)
53-E (12) -&gt; 186-V (9)
81-H (30)
41-C (30)
77-H (30)
151-R (25)
2-A (12) -&gt; 119-O (10)
176-T (30)
168-S (9) -&gt; 46-D (20)
79-H (30)
125-P (9) -&gt; 197-W (14) -&gt; 117-N (7)
135-P (15) -&gt; 196-W (8)
208-Z (30)
81-H (6) -&gt; 154-S (13) -&gt; 83-H (10)
121-O (30)
193-V (19) -&gt; 19-B (10) -&gt; 121-O (1)
166-S (6) -&gt; 80-H (20)
104-M (30)
40-C (30)
159-S (19) -&gt; 108-M (11)
48-D (5) -&gt; 182-U (15) -&gt; 95-K (10)
188-V (22) -&gt; 91-K (6) -&gt; 199-W (1)
157-S (22) -&gt; 3-A (8)
130-P (22)
172-S (30)
16-B (10) -&gt; 148-R (2) -&gt; 165-S (4) -&gt; 77-H (8) -&gt; 111-M (3)
83-H (30)
27-C (22) -&gt; 187-V (7)
72-G (22)
66-G (15) -&gt; 25-C (14)
156-S (16)
164-S (4) -&gt; 17-B (24)
143-P (29)
75-H (18) -&gt; 101-L (6)
8-B (16)
28-C (2) -&gt; 149-R (20) -&gt; 24-B (8)
149-R (30)
126-P (14) -&gt; 144-Q (12)
131-P (16)
44-D (30)
152-R (15) -&gt; 34-C (14)
207-Y (21) -&gt; 173-T (7)
</t>
        </is>
      </c>
      <c r="G7" t="n">
        <v>3601.0539597</v>
      </c>
      <c r="H7" t="n">
        <v>412483.5701333333</v>
      </c>
      <c r="J7">
        <f>C7-(H7+I7*10)</f>
        <v/>
      </c>
      <c r="K7" s="12">
        <f>J7/C7</f>
        <v/>
      </c>
    </row>
    <row r="8">
      <c r="A8" s="8" t="n">
        <v>43795</v>
      </c>
      <c r="B8" t="inlineStr">
        <is>
          <t>{"3": [[[22, 36]], [[41, 39]], [[23, 40]], [[85, 30]], []], "1": [[[156, 17], [132, 5]], [[17, 10], [164, 1], [197, 11]], [[207, 22]], [[83, 22]], [[119, 12], [2, 10]], [[46, 20]], [[188, 20]], [[151, 20]], [[56, 11], [118, 9]], [[72, 15], [18, 7]], [[58, 15], [22, 7]], [[142, 22]], [[50, 2], [78, 6], [113, 4], [94, 6], [102, 4]], [[35, 21]], [[168, 13], [17, 7]], [[163, 19], [3, 3]], [[186, 22]], [[205, 9], [45, 6], [206, 7]], [[144, 21]], [[157, 10], [28, 12]], [[121, 4], [143, 6], [193, 7], [185, 5]], [[135, 10], [95, 3], [182, 7]], [[151, 22]], [[173, 13], [131, 7]], [[40, 22]], [[57, 21]], [[89, 22]], [[158, 22]], [[84, 22]]], "2": [[[59, 30]], [[68, 9], [1, 21]], [[72, 30]], [[29, 30]], [[18, 18], [200, 12]], [[96, 27]], [[152, 4], [15, 26]], [[139, 30]], [[24, 9], [25, 7], [59, 11]], [[40, 30]], [[117, 2], [126, 14], [125, 14]], [[157, 15], [95, 15]], [[135, 15], [33, 5], [182, 10]], [[121, 14], [143, 15]], [[66, 19], [168, 11]], [[69, 30]], [[153, 30]], [[91, 27]], [[49, 30]], [[208, 30]], [[29, 10], [1, 20]], [[12, 20]], [[81, 5], [91, 23]], [[193, 5], [19, 12], [101, 10]], [[104, 12], [100, 15], [153, 3]], [[95, 30]], [[201, 30]], [[111, 30]], [[99, 30]], [[124, 30]], [[150, 30]], [[109, 30]], [[104, 30]], [[15, 30]], [[98, 30]], [[99, 10], [26, 20]], [[149, 30]], [[150, 19], [149, 7], [165, 4]], [[110, 7], [176, 8], [174, 15]], [[172, 19], [111, 11]], [[109, 28]], [[156, 20], [132, 10]], [[10, 30]], [[76, 20], [10, 10]], [[17, 29], [164, 1]], [[53, 14], [130, 16]], [[3, 25], [51, 4]], [[29, 27]], [[154, 30]], [[11, 2], [208, 11], [97, 14]], [[69, 30]], [[157, 1], [193, 7], [143, 11], [121, 11]], [[178, 28], [61, 2]], [[45, 7], [175, 23]], [[185, 17]], [[19, 2], [28, 17], [101, 11]], [[69, 30]], [], [[147, 7]], [[85, 30]], [[20, 30]], [[84, 30]], [[116, 5], [85, 23]], [[20, 18]]], "0": [[[7, 4], [188, 6], [39, 5]], [[120, 9], [198, 6]], [[80, 16]], [[69, 15]], [[134, 13]], [[92, 16]], [[112, 2], [198, 7], [42, 1]], [[51, 12]], [[62, 13], [87, 2]], [[47, 12], [166, 4]], [[128, 14]], [[105, 5], [46, 4], [115, 7]], [[191, 4], [48, 10], [96, 2]], [[186, 16]], [[134, 8], [171, 5]], [[93, 10], [151, 6]], [[8, 5], [33, 5]], [[142, 4], [12, 11]], [[130, 3], [53, 13]], [[13, 16]], [[9, 11]], [[97, 15]], [[75, 3], [135, 5]], [[90, 16]], [], [], [], [[195, 1]], [[83, 16]], [[69, 7]], [[158, 13]]]}</t>
        </is>
      </c>
      <c r="C8" t="n">
        <v>1275847.080066667</v>
      </c>
      <c r="E8" t="inlineStr">
        <is>
          <t>{"3": [[[85, 40]], [[72, 40]], [[12, 31]], [[120, 9], [98, 30]], [[153, 33], [131, 7]], [[84, 40]], [[20, 40]], [[115, 7], [47, 12], [126, 14]], [[22, 40]], [[49, 30], [166, 4]], [[150, 40]], [[15, 40]], [[45, 13], [22, 3]], [[116, 5], [84, 12], [147, 7], [110, 7], [42, 1]], [[91, 10], [58, 15]], [[33, 10], [135, 30]], [[35, 21], [125, 14], [11, 2]], [[178, 28], [56, 11]], [[158, 35]], [[10, 40]], [[157, 26], [117, 2], [61, 2], [39, 5], [164, 2]], [[95, 40]], [[69, 40]], [[205, 9]], [[111, 40]], [[124, 30]], [[85, 40]], [[92, 40]], [[59, 1], [92, 8], [66, 19]], [[175, 23]], [[91, 40]], [[40, 40]], [[96, 29]], [[9, 11], [28, 29]], [[163, 19]], [[23, 40]], [[185, 22], [176, 8]], [[101, 21], [200, 12]], [[2, 10], [142, 26]], [[69, 40]], [[207, 22], [198, 13]], [[50, 2], [78, 6], [113, 4], [182, 17], [191, 4]], [[17, 40]], [[134, 21], [171, 5]], [[69, 32]], [[83, 38]], [[130, 19], [13, 16]], [[29, 40]], [[97, 29], [87, 2], [94, 6]], [[72, 5], [195, 1], [154, 30]], [[104, 40]], [[208, 40]], [[118, 9], [19, 14]], [[186, 38]], [[1, 40]], [[144, 21], [206, 7]], [[128, 14]], [[149, 37], [111, 1]], [[165, 4], [201, 30]], [[99, 40]], [[90, 16]], [[197, 11], [76, 20]], [[132, 15]], [[109, 40]], [[102, 4], [57, 21], [119, 12]], [[17, 6], [81, 5], [80, 16], [152, 4]], [[59, 40]], [[168, 24], [7, 4]], [[41, 39]], [[100, 15]], [[3, 28], [48, 10]], [[18, 25], [93, 10], [1, 1]], [[150, 9], [172, 19]], [[151, 40]], [[188, 26], [24, 9], [105, 5]], [[20, 8], [89, 22], [85, 3]], [[139, 30]], [[40, 12], [173, 13]], [[62, 13], [151, 8]], [[156, 37]], [[121, 29], [8, 5]], [[53, 27]], [[26, 20], [109, 18]], [[68, 9], [29, 27], [112, 2]], [[193, 19], [51, 16], [208, 1]], [[25, 7], [46, 24]], [[174, 15], [15, 16], [104, 2], [75, 3]], [[95, 8], [143, 32]]]}</t>
        </is>
      </c>
      <c r="F8" t="inlineStr">
        <is>
          <t xml:space="preserve">Link (capacity 40):
85-K (40)
72-G (40)
12-B (31)
120-O (9) -&gt; 98-L (30)
153-S (33) -&gt; 131-P (7)
84-K (40)
20-B (40)
115-N (7) -&gt; 47-D (12) -&gt; 126-P (14)
22-B (40)
49-D (30) -&gt; 166-S (4)
150-R (40)
15-B (40)
45-D (13) -&gt; 22-B (3)
116-N (5) -&gt; 84-K (12) -&gt; 147-R (7) -&gt; 110-M (7) -&gt; 42-C (1)
91-K (10) -&gt; 58-G (15)
33-C (10) -&gt; 135-P (30)
35-C (21) -&gt; 125-P (14) -&gt; 11-B (2)
178-T (28) -&gt; 56-F (11)
158-S (35)
10-B (40)
157-S (26) -&gt; 117-N (2) -&gt; 61-G (2) -&gt; 39-C (5) -&gt; 164-S (2)
95-K (40)
69-G (40)
205-W (9)
111-M (40)
124-O (30)
85-K (40)
92-K (40)
59-G (1) -&gt; 92-K (8) -&gt; 66-G (19)
175-T (23)
91-K (40)
40-C (40)
96-K (29)
9-B (11) -&gt; 28-C (29)
163-S (19)
23-B (40)
185-V (22) -&gt; 176-T (8)
101-L (21) -&gt; 200-W (12)
2-A (10) -&gt; 142-P (26)
69-G (40)
207-Y (22) -&gt; 198-W (13)
50-D (2) -&gt; 78-H (6) -&gt; 113-M (4) -&gt; 182-U (17) -&gt; 191-V (4)
17-B (40)
134-P (21) -&gt; 171-S (5)
69-G (32)
83-H (38)
130-P (19) -&gt; 13-B (16)
29-C (40)
97-K (29) -&gt; 87-K (2) -&gt; 94-K (6)
72-G (5) -&gt; 195-W (1) -&gt; 154-S (30)
104-M (40)
208-Z (40)
118-N (9) -&gt; 19-B (14)
186-V (38)
1-A (40)
144-Q (21) -&gt; 206-W (7)
128-P (14)
149-R (37) -&gt; 111-M (1)
165-S (4) -&gt; 201-W (30)
99-L (40)
90-K (16)
197-W (11) -&gt; 76-H (20)
132-P (15)
109-M (40)
102-L (4) -&gt; 57-F (21) -&gt; 119-O (12)
17-B (6) -&gt; 81-H (5) -&gt; 80-H (16) -&gt; 152-R (4)
59-G (40)
168-S (24) -&gt; 7-B (4)
41-C (39)
100-L (15)
3-A (28) -&gt; 48-D (10)
18-B (25) -&gt; 93-K (10) -&gt; 1-A (1)
150-R (9) -&gt; 172-S (19)
151-R (40)
188-V (26) -&gt; 24-B (9) -&gt; 105-M (5)
20-B (8) -&gt; 89-K (22) -&gt; 85-K (3)
139-P (30)
40-C (12) -&gt; 173-T (13)
62-G (13) -&gt; 151-R (8)
156-S (37)
121-O (29) -&gt; 8-B (5)
53-E (27)
26-C (20) -&gt; 109-M (18)
68-G (9) -&gt; 29-C (27) -&gt; 112-M (2)
193-V (19) -&gt; 51-D (16) -&gt; 208-Z (1)
25-C (7) -&gt; 46-D (24)
174-T (15) -&gt; 15-B (16) -&gt; 104-M (2) -&gt; 75-H (3)
95-K (8) -&gt; 143-P (32)
</t>
        </is>
      </c>
      <c r="G8" t="n">
        <v>3902.6114637</v>
      </c>
      <c r="H8" t="n">
        <v>1140670.6408</v>
      </c>
      <c r="J8">
        <f>C8-(H8+I8*10)</f>
        <v/>
      </c>
      <c r="K8" s="12">
        <f>J8/C8</f>
        <v/>
      </c>
    </row>
    <row r="9">
      <c r="A9" s="10" t="n">
        <v>43768</v>
      </c>
      <c r="B9" t="inlineStr">
        <is>
          <t>{"0": [[[37, 10], [123, 1]], [[9, 10], [48, 4]], [[196, 13], [157, 3]], [[154, 14]], [[144, 3], [49, 3]], [[34, 16]], [[63, 16]], [[108, 9], [120, 7]], [[199, 10], [74, 5]], [[93, 9], [70, 7]], [[186, 14], [151, 1]], [[91, 13], [81, 2]], [[53, 13], [95, 3]], [[197, 16]], [[131, 12], [8, 4]], [[66, 12]], [[83, 13]], [[79, 7], [77, 7]], [[120, 9], [198, 7]], [[96, 16]], [[46, 15]], [[188, 15], [39, 1]], [[151, 14], [123, 1]], [[17, 16]], [[42, 12]], [[134, 10], [171, 2]], [[62, 1], [57, 15]], [[191, 2], [94, 5]]], "1": [[[192, 21]], [[38, 22]], [[33, 9], [4, 11]], [[88, 22]], [[82, 22]], [[68, 10], [1, 4], [18, 8]], [[207, 20]], [[83, 18], [2, 4]], [[119, 12], [2, 10]], [[18, 7], [200, 15]], [[3, 22]], [[157, 21]],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[[121, 6], [143, 5], [193, 3], [19, 6], [97, 10]], [[97, 27]], [[186, 1], [95, 12], [182, 7], [101, 10]], [[49, 21], [197, 9]], [[140, 30]]]}</t>
        </is>
      </c>
      <c r="C9" t="n">
        <v>592286.4353333331</v>
      </c>
      <c r="E9" t="inlineStr">
        <is>
          <t>{"0": [[]], "1": [[]], "2": [[[165, 30]], [[126, 10], [117, 6], [125, 14]], [[97, 30]], [[91, 13]], [[66, 30]], [[208, 24], [121, 6]], [[199, 10]], [[8, 30]], [[191, 2], [157, 24]], [[171, 2], [48, 4], [163, 17]], [[104, 30]], [[2, 14], [151, 15]], [[81, 30]], [[96, 16], [74, 5]], [[159, 24], [104, 6]], [[16, 30]], [[153, 30]], [[172, 20]], [[40, 30]], [[4, 30]], [[9, 10], [143, 5], [19, 6]], [[209, 9], [95, 15], [28, 6]], [[53, 13], [196, 13]], [[77, 7]], [[140, 30]], [[17, 16], [132, 10]], [[59, 28]], [[44, 30]], [[149, 30]], [[49, 24], [66, 4]], [[25, 30]], [[79, 7]], [[194, 30]], [[37, 10], [34, 16]], [[55, 30]], [[46, 15]], [[72, 30]], [[41, 30]], [[135, 5], [197, 25]], [[176, 16], [144, 3], [150, 8]], [[186, 15]], [[33, 9]], [[83, 1]], [[8, 4], [88, 22]], [[3, 27]], [[32, 27]], [[35, 30]], [[92, 30]], [[24, 25]], [[174, 5], [82, 22]], [[139, 15], [40, 15]], [[42, 12], [120, 16]], [[149, 0]], [[108, 9], [207, 20]], [[134, 10], [119, 12]], [[63, 16], [131, 12]], [[200, 15], [154, 14]], [[192, 21]], [[29, 29]], [[156, 12], [39, 1], [188, 15]], [[18, 15], [1, 4], [198, 7]], [[15, 28]], [[148, 6], [77, 7], [79, 7], [25, 5]], [[38, 22], [168, 8]], [[152, 4], [98, 16]], [[35, 5], [194, 0], [187, 8], [41, 0]], [[83, 1], [57, 15], [62, 1], [94, 5]], [[6, 14], [153, 14]], [[172, 20], [97, 7]], [[100, 30]], [[123, 2], [4, 11], [33, 9]], [[193, 3], [75, 7], [101, 10], [81, 0]], [[110, 19], [182, 7]], [[93, 9], [68, 10], [70, 7]]]}</t>
        </is>
      </c>
      <c r="F9" t="inlineStr">
        <is>
          <t xml:space="preserve">Rigid (capacity 16):
8 Metre (capacity 22):
11 Metre (capacity 30):
165-S (30)
126-P (10) -&gt; 117-N (6) -&gt; 125-P (14)
97-K (30)
91-K (13)
66-G (30)
208-Z (24) -&gt; 121-O (6)
199-W (10)
8-B (30)
191-V (2) -&gt; 157-S (24)
171-S (2) -&gt; 48-D (4) -&gt; 163-S (17)
104-M (30)
2-A (14) -&gt; 151-R (15)
81-H (30)
96-K (16) -&gt; 74-G (5)
159-S (24) -&gt; 104-M (6)
16-B (30)
153-S (30)
172-S (20)
40-C (30)
4-A (30)
9-B (10) -&gt; 143-P (5) -&gt; 19-B (6)
209-Z (9) -&gt; 95-K (15) -&gt; 28-C (6)
53-E (13) -&gt; 196-W (13)
77-H (7)
140-P (30)
17-B (16) -&gt; 132-P (10)
59-G (28)
44-D (30)
149-R (30)
49-D (24) -&gt; 66-G (4)
25-C (30)
79-H (7)
194-V (30)
37-C (10) -&gt; 34-C (16)
55-E (30)
46-D (15)
72-G (30)
41-C (30)
135-P (5) -&gt; 197-W (25)
176-T (16) -&gt; 144-Q (3) -&gt; 150-R (8)
186-V (15)
33-C (9)
83-H (1)
8-B (4) -&gt; 88-K (22)
3-A (27)
32-C (27)
35-C (30)
92-K (30)
24-B (25)
174-T (5) -&gt; 82-H (22)
139-P (15) -&gt; 40-C (15)
42-C (12) -&gt; 120-O (16)
149-R (0)
108-M (9) -&gt; 207-Y (20)
134-P (10) -&gt; 119-O (12)
63-G (16) -&gt; 131-P (12)
200-W (15) -&gt; 154-S (14)
192-V (21)
29-C (29)
156-S (12) -&gt; 39-C (1) -&gt; 188-V (15)
18-B (15) -&gt; 1-A (4) -&gt; 198-W (7)
15-B (28)
148-R (6) -&gt; 77-H (7) -&gt; 79-H (7) -&gt; 25-C (5)
38-C (22) -&gt; 168-S (8)
152-R (4) -&gt; 98-L (16)
35-C (5) -&gt; 194-V (0) -&gt; 187-V (8) -&gt; 41-C (0)
83-H (1) -&gt; 57-F (15) -&gt; 62-G (1) -&gt; 94-K (5)
6-B (14) -&gt; 153-S (14)
172-S (20) -&gt; 97-K (7)
100-L (30)
123-O (2) -&gt; 4-A (11) -&gt; 33-C (9)
193-V (3) -&gt; 75-H (7) -&gt; 101-L (10) -&gt; 81-H (0)
110-M (19) -&gt; 182-U (7)
93-K (9) -&gt; 68-G (10) -&gt; 70-G (7)
</t>
        </is>
      </c>
      <c r="G9" t="n">
        <v>7200.1489792</v>
      </c>
      <c r="H9" t="n">
        <v>603863.9999999999</v>
      </c>
      <c r="J9">
        <f>C9-(H9+I9*10)</f>
        <v/>
      </c>
      <c r="K9" s="12">
        <f>J9/C9</f>
        <v/>
      </c>
    </row>
    <row r="10">
      <c r="A10" s="9" t="n">
        <v>43745</v>
      </c>
      <c r="B10" t="inlineStr">
        <is>
          <t>{"2": [[[17, 24], [164, 4]], [[44, 30]], [[111, 3], [77, 22]], [[149, 28], [148, 2]], [[165, 30]], [[159, 19], [194, 11]], [[41, 30]], [[172, 30]], [[79, 30]], [[104, 30]], [[6, 23], [187, 7]], [[176, 30]], [[153, 30]], [[208, 30]], [[35, 30]], [[100, 30]], [[83, 18]], [[40, 30]], [[117, 7], [126, 14], [125, 9]], [[19, 10]], [[121, 30]], [[143, 29]], [[193, 19]], [[80, 20], [168, 9]], [[135, 15]], [[182, 15], [95, 10]], [[81, 30]], [[121, 1]]], "1": [[[75, 18]], [[149, 22]], [[24, 8], [25, 14]], [[207, 21]], [[72, 22]], [[119, 10], [2, 12]], [[157, 22]], [[46, 20]], [[188, 22]], [[186, 9], [53, 12]], [[130, 22]], [[101, 6]], [[83, 22]], [[116, 10], [177, 11], [203, 1]], [[27, 22]]], "0": [[[194, 16]], [[16, 10], [165, 4]], [[156, 16]], [[77, 16]], [[120, 16]], [[198, 5]], [[151, 16]], [[196, 8], [48, 5]], [[34, 14]], [[9, 15]], [[154, 13]], [[8, 16]], [[108, 11]], [[152, 15]], [[120, 7]], [[199, 1], [91, 6], [81, 6]], [[197, 14]], [[131, 16]], [[151, 9], [173, 7]], [[144, 12]], [[166, 6], [28, 2], [3, 8]], [[97, 13]], [[66, 15]]]}</t>
        </is>
      </c>
      <c r="C10" t="n">
        <v>475403.3544666665</v>
      </c>
      <c r="E10" t="inlineStr">
        <is>
          <t>{"0": [[]], "1": [[[130, 22]]], "2": [[[77, 30]], [[149, 30]], [[19, 10], [193, 19]], [[120, 23]], [[166, 6], [164, 4], [46, 20]], [[101, 6], [75, 18]], [[188, 22], [91, 6]], [[194, 27]], [[117, 7], [125, 9], [126, 14]], [[172, 30]], [[79, 30]], [[135, 15], [53, 12]], [[207, 21], [173, 7]], [[182, 15], [9, 15]], [[116, 10], [203, 1], [177, 11], [196, 8]], [[144, 12], [95, 10]], [[83, 10], [119, 10]], [[151, 25]], [[3, 8], [157, 22]], [[81, 6], [80, 20]], [[97, 13], [197, 14]], [[41, 30]], [[72, 22], [198, 5]], [[121, 1], [16, 10], [111, 3], [77, 8], [165, 4]], [[44, 30]], [[83, 30]], [[159, 19], [108, 11]], [[66, 15], [25, 14]], [[40, 30]], [[143, 29]], [[208, 30]], [[154, 13]], [[176, 30]], [[24, 8], [149, 20], [148, 2]], [[165, 30]], [[121, 30]], [[6, 23], [48, 5]], [[81, 30]], [[104, 30]], [[17, 24], [28, 2], [199, 1]], [[131, 16]], [[27, 22], [187, 7]], [[34, 14], [152, 15]], [[186, 9], [8, 16]], [[2, 12]], [[35, 30]], [[100, 30]], [[153, 30]], [[156, 16], [168, 9]]]}</t>
        </is>
      </c>
      <c r="F10" t="inlineStr">
        <is>
          <t xml:space="preserve">Rigid (capacity 16):
8 Metre (capacity 22):
130-P (22)
11 Metre (capacity 30):
77-H (30)
149-R (30)
19-B (10) -&gt; 193-V (19)
120-O (23)
166-S (6) -&gt; 164-S (4) -&gt; 46-D (20)
101-L (6) -&gt; 75-H (18)
188-V (22) -&gt; 91-K (6)
194-V (27)
117-N (7) -&gt; 125-P (9) -&gt; 126-P (14)
172-S (30)
79-H (30)
135-P (15) -&gt; 53-E (12)
207-Y (21) -&gt; 173-T (7)
182-U (15) -&gt; 9-B (15)
116-N (10) -&gt; 203-W (1) -&gt; 177-T (11) -&gt; 196-W (8)
144-Q (12) -&gt; 95-K (10)
83-H (10) -&gt; 119-O (10)
151-R (25)
3-A (8) -&gt; 157-S (22)
81-H (6) -&gt; 80-H (20)
97-K (13) -&gt; 197-W (14)
41-C (30)
72-G (22) -&gt; 198-W (5)
121-O (1) -&gt; 16-B (10) -&gt; 111-M (3) -&gt; 77-H (8) -&gt; 165-S (4)
44-D (30)
83-H (30)
159-S (19) -&gt; 108-M (11)
66-G (15) -&gt; 25-C (14)
40-C (30)
143-P (29)
208-Z (30)
154-S (13)
176-T (30)
24-B (8) -&gt; 149-R (20) -&gt; 148-R (2)
165-S (30)
121-O (30)
6-B (23) -&gt; 48-D (5)
81-H (30)
104-M (30)
17-B (24) -&gt; 28-C (2) -&gt; 199-W (1)
131-P (16)
27-C (22) -&gt; 187-V (7)
34-C (14) -&gt; 152-R (15)
186-V (9) -&gt; 8-B (16)
2-A (12)
35-C (30)
100-L (30)
153-S (30)
156-S (16) -&gt; 168-S (9)
</t>
        </is>
      </c>
      <c r="G10" t="n">
        <v>3601.0659418</v>
      </c>
      <c r="H10" t="n">
        <v>415161.9247999996</v>
      </c>
      <c r="J10">
        <f>C10-(H10+I10*10)</f>
        <v/>
      </c>
      <c r="K10" s="12">
        <f>J10/C10</f>
        <v/>
      </c>
      <c r="L10" t="inlineStr">
        <is>
          <t>Seeding solutions</t>
        </is>
      </c>
    </row>
    <row r="11">
      <c r="A11" s="10" t="n">
        <v>43768</v>
      </c>
      <c r="B11" t="inlineStr">
        <is>
          <t>{"0": [[[37, 10], [123, 2]], [[9, 10], [48, 4]], [[196, 13], [157, 2]], [[154, 14]], [[144, 3]], [[34, 16]], [[63, 16]], [[108, 9]], [[120, 16]], [[199, 10], [74, 5]], [[93, 9], [70, 7]], [[151, 15]], [[91, 13], [81, 2]], [[53, 13]], [[197, 16]], [[131, 12], [8, 4]], [[66, 12]], [[83, 9]], [[79, 7], [77, 7]], [[198, 7]], [[96, 16]], [[46, 15]], [[188, 15], [39, 1]], [[17, 16]], [[42, 12]], [[134, 10], [171, 2]], [[62, 1], [57, 15]], [[191, 2], [94, 5]]], "1": [[[192, 21]], [[38, 22]], [[33, 9], [4, 11]], [[88, 22]], [[82, 22]], [[68, 10], [135, 5], [1, 4]], [[28, 6], [18, 15]], [[207, 20]], [[83, 22]], [[2, 14]], [[119, 12]], [[200, 15]], [[3, 22]], [[157, 22]],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[[75, 7], [121, 6], [143, 5], [193, 3], [19, 6]], [[97, 30]], [[97, 7], [186, 15]], [[95, 15], [182, 7]], [[101, 10]], [[49, 24]], [[197, 9]], [[140, 30]]]}</t>
        </is>
      </c>
      <c r="C11" t="n">
        <v>600912.631666666</v>
      </c>
      <c r="E11" t="inlineStr">
        <is>
          <t>{"0": [[[4, 11]], [[188, 15]], [[199, 10]], [[25, 5], [79, 7]], [[94, 5], [62, 1], [134, 10]], [[42, 12]], [[176, 16]], [[126, 10]], [[81, 16]], [[53, 13]], [[81, 16]]], "1": [[[77, 22]], [[172, 20]], [[77, 15], [148, 6]], [[74, 5]]], "2": [[[123, 2], [1, 4], [154, 14], [68, 10]], [[200, 15], [18, 15]], [[98, 16], [6, 14]], [[125, 14], [117, 6], [193, 3], [19, 6]], [[29, 29]], [[44, 30]], [[55, 30]], [[59, 28]], [[34, 16], [108, 9]], [[192, 21]], [[25, 30]], [[101, 10], [75, 7], [121, 6], [198, 7]], [[152, 4], [159, 24]], [[96, 16], [119, 12]], [[33, 9], [131, 12]], [[46, 15], [156, 12]], [[32, 27]], [[135, 5], [163, 17], [182, 7]], [[172, 30]], [[8, 30]], [[208, 24]], [[79, 30]], [[153, 30]], [[40, 30]], [[41, 30]], [[16, 30]], [[72, 30]], [[165, 30]], [[4, 30]], [[174, 5], [197, 25]], [[66, 30]], [[97, 7], [143, 5], [95, 15]], [[97, 30]], [[33, 30]], [[157, 24], [191, 2]], [[66, 4], [149, 24]], [[28, 6], [120, 16]], [[15, 28]], [[100, 30]], [[151, 15]], [[24, 25]], [[88, 22], [48, 4]], [[63, 16], [144, 3], [150, 8]], [[35, 30]], [[93, 9], [57, 15]], [[3, 27], [171, 2]], [[91, 13]], [[39, 1], [49, 24]], [[17, 16], [132, 10]], [[8, 4], [9, 10], [37, 10]], [[83, 30]], [[149, 30]], [[40, 15], [139, 15]], [[38, 22], [168, 8]], [[92, 30]], [[82, 22], [104, 6]], [[110, 19], [209, 9]], [[83, 1], [2, 14], [186, 15]], [[153, 14], [196, 13]], [[104, 30]], [[207, 20], [70, 7]], [[194, 30]], [[140, 30]], [[41, 6], [194, 8], [187, 8], [35, 5]]]}</t>
        </is>
      </c>
      <c r="F11" t="inlineStr">
        <is>
          <t xml:space="preserve">Rigid (capacity 16):
4-A (11)
188-V (15)
199-W (10)
25-C (5) -&gt; 79-H (7)
94-K (5) -&gt; 62-G (1) -&gt; 134-P (10)
42-C (12)
176-T (16)
126-P (10)
81-H (16)
53-E (13)
81-H (16)
8 Metre (capacity 22):
77-H (22)
172-S (20)
77-H (15) -&gt; 148-R (6)
74-G (5)
11 Metre (capacity 30):
123-O (2) -&gt; 1-A (4) -&gt; 154-S (14) -&gt; 68-G (10)
200-W (15) -&gt; 18-B (15)
98-L (16) -&gt; 6-B (14)
125-P (14) -&gt; 117-N (6) -&gt; 193-V (3) -&gt; 19-B (6)
29-C (29)
44-D (30)
55-E (30)
59-G (28)
34-C (16) -&gt; 108-M (9)
192-V (21)
25-C (30)
101-L (10) -&gt; 75-H (7) -&gt; 121-O (6) -&gt; 198-W (7)
152-R (4) -&gt; 159-S (24)
96-K (16) -&gt; 119-O (12)
33-C (9) -&gt; 131-P (12)
46-D (15) -&gt; 156-S (12)
32-C (27)
135-P (5) -&gt; 163-S (17) -&gt; 182-U (7)
172-S (30)
8-B (30)
208-Z (24)
79-H (30)
153-S (30)
40-C (30)
41-C (30)
16-B (30)
72-G (30)
165-S (30)
4-A (30)
174-T (5) -&gt; 197-W (25)
66-G (30)
97-K (7) -&gt; 143-P (5) -&gt; 95-K (15)
97-K (30)
33-C (30)
157-S (24) -&gt; 191-V (2)
66-G (4) -&gt; 149-R (24)
28-C (6) -&gt; 120-O (16)
15-B (28)
100-L (30)
151-R (15)
24-B (25)
88-K (22) -&gt; 48-D (4)
63-G (16) -&gt; 144-Q (3) -&gt; 150-R (8)
35-C (30)
93-K (9) -&gt; 57-F (15)
3-A (27) -&gt; 171-S (2)
91-K (13)
39-C (1) -&gt; 49-D (24)
17-B (16) -&gt; 132-P (10)
8-B (4) -&gt; 9-B (10) -&gt; 37-C (10)
83-H (30)
149-R (30)
40-C (15) -&gt; 139-P (15)
38-C (22) -&gt; 168-S (8)
92-K (30)
82-H (22) -&gt; 104-M (6)
110-M (19) -&gt; 209-Z (9)
83-H (1) -&gt; 2-A (14) -&gt; 186-V (15)
153-S (14) -&gt; 196-W (13)
104-M (30)
207-Y (20) -&gt; 70-G (7)
194-V (30)
140-P (30)
41-C (6) -&gt; 194-V (8) -&gt; 187-V (8) -&gt; 35-C (5)
</t>
        </is>
      </c>
      <c r="G11" t="n">
        <v>3600.2064667</v>
      </c>
      <c r="H11" t="n">
        <v>609615.0336666666</v>
      </c>
      <c r="J11">
        <f>C11-(H11+I11*10)</f>
        <v/>
      </c>
      <c r="K11" s="12">
        <f>J11/C11</f>
        <v/>
      </c>
    </row>
    <row r="12">
      <c r="A12" s="9" t="n">
        <v>43745</v>
      </c>
      <c r="B12" t="inlineStr">
        <is>
          <t>{"2": [[[17, 24], [164, 4]], [[44, 30]], [[111, 2], [77, 30]], [[149, 27], [148, 3]], [[165, 30]], [[159, 19], [194, 11]], [[41, 30]], [[172, 30]], [[79, 30]], [[104, 30]], [[6, 23], [187, 7]], [[176, 30]], [[153, 30]], [[208, 30]], [[35, 30]], [[100, 30]], [[83, 18]], [[40, 30]], [[117, 7], [126, 14], [125, 9]], [[121, 30], [143, 29], [193, 19]], [[80, 20], [168, 9]], [[135, 15], [182, 15], [95, 10]], [[81, 30]], [[193, 0], [143, 0]], [[121, 1], [135, 0]]], "1": [[[75, 19]], [[149, 22]], [[24, 8], [25, 14]], [[207, 21]], [[72, 22]], [[119, 10], [2, 12]], [[157, 22]], [[46, 20]], [[188, 22]], [[186, 9], [53, 12]], [[130, 22]], [[83, 22]], [[116, 10], [177, 11], [203, 1]], [[27, 22]]], "0": [[[194, 16]], [[16, 10], [165, 4]], [[156, 15], [39, 1]], [[77, 9]], [[120, 16], [198, 5]], [[151, 16]], [[196, 8], [48, 5]], [[34, 14]], [[9, 15]], [[154, 14]], [[8, 16]], [[108, 11]], [[152, 15]], [[120, 7]], [[199, 1], [91, 6], [81, 6]], [[197, 14]], [[131, 16]], [[151, 9], [173, 7]], [[144, 12]], [[166, 6], [28, 2], [3, 8]], [[97, 13]], [[66, 15]]]}</t>
        </is>
      </c>
      <c r="C12" t="n">
        <v>494345.5818</v>
      </c>
      <c r="E12" t="inlineStr">
        <is>
          <t>{"0": [[[197, 14]], [[135, 15]], [[196, 8], [48, 5]], [[131, 16]], [[9, 15]], [[97, 13]], [[95, 10], [199, 1]], [[173, 7]], [[53, 12]], [[2, 12]], [[198, 5], [120, 1]], [[19, 11]], [[8, 16]], [[81, 16]], [[154, 14]], [[119, 10]], [[186, 9]], [[156, 15]], [[34, 14]], [[108, 11]], [[152, 15]]], "1": [[[27, 22]], [[72, 22]], [[120, 22]], [[144, 12], [16, 10]], [[188, 22]], [[91, 6]], [[81, 22]], [[46, 20]], [[159, 19]], [[207, 21]], [[130, 22]], [[80, 20]], [[25, 14], [24, 8]], [[166, 6]], [[182, 15], [28, 2]]], "2": [[[172, 30]], [[157, 22], [3, 8]], [[17, 24], [101, 6]], [[77, 30]], [[176, 30]], [[100, 30]], [[187, 7], [203, 1], [177, 11], [116, 10]], [[153, 30]], [[104, 30]], [[35, 30]], [[151, 25]], [[149, 30]], [[44, 30]], [[208, 30]], [[168, 9], [66, 15], [39, 1], [164, 4]], [[40, 30]], [[143, 29]], [[79, 30]], [[111, 2], [77, 9], [149, 19]], [[41, 30]], [[125, 9], [117, 7], [126, 14]], [[6, 23]], [[194, 27]]], "3": [[[165, 34], [148, 3]], [[193, 19], [75, 19]], [[121, 31]], [[83, 40]]]}</t>
        </is>
      </c>
      <c r="F12" t="inlineStr">
        <is>
          <t xml:space="preserve">Rigid (capacity 16):
197-W (14)
135-P (15)
196-W (8) -&gt; 48-D (5)
131-P (16)
9-B (15)
97-K (13)
95-K (10) -&gt; 199-W (1)
173-T (7)
53-E (12)
2-A (12)
198-W (5) -&gt; 120-O (1)
19-B (11)
8-B (16)
81-H (16)
154-S (14)
119-O (10)
186-V (9)
156-S (15)
34-C (14)
108-M (11)
152-R (15)
8 Metre (capacity 22):
27-C (22)
72-G (22)
120-O (22)
144-Q (12) -&gt; 16-B (10)
188-V (22)
91-K (6)
81-H (22)
46-D (20)
159-S (19)
207-Y (21)
130-P (22)
80-H (20)
25-C (14) -&gt; 24-B (8)
166-S (6)
182-U (15) -&gt; 28-C (2)
11 Metre (capacity 30):
172-S (30)
157-S (22) -&gt; 3-A (8)
17-B (24) -&gt; 101-L (6)
77-H (30)
176-T (30)
100-L (30)
187-V (7) -&gt; 203-W (1) -&gt; 177-T (11) -&gt; 116-N (10)
153-S (30)
104-M (30)
35-C (30)
151-R (25)
149-R (30)
44-D (30)
208-Z (30)
168-S (9) -&gt; 66-G (15) -&gt; 39-C (1) -&gt; 164-S (4)
40-C (30)
143-P (29)
79-H (30)
111-M (2) -&gt; 77-H (9) -&gt; 149-R (19)
41-C (30)
125-P (9) -&gt; 117-N (7) -&gt; 126-P (14)
6-B (23)
194-V (27)
Link (capacity 40):
165-S (34) -&gt; 148-R (3)
193-V (19) -&gt; 75-H (19)
121-O (31)
83-H (40)
</t>
        </is>
      </c>
      <c r="G12" t="n">
        <v>7170.8296077</v>
      </c>
      <c r="H12" t="n">
        <v>462138.4968</v>
      </c>
      <c r="J12">
        <f>C12-(H12+I12*10)</f>
        <v/>
      </c>
      <c r="K12" s="12">
        <f>J12/C12</f>
        <v/>
      </c>
      <c r="L12" t="inlineStr">
        <is>
          <t>Excess vehicles used have increased costs</t>
        </is>
      </c>
    </row>
    <row r="13">
      <c r="A13" s="10" t="n">
        <v>43768</v>
      </c>
      <c r="B13" t="inlineStr">
        <is>
          <t>{"2": [[[149, 30]], [[172, 30]], [[165, 30]], [[44, 30]], [[149, 24], [148, 6]], [[159, 24], [41, 6]], [[77, 30]], [[15, 28]], [[150, 8], [172, 20]], [[98, 16], [153, 14]], [[194, 30]], [[79, 30]], [[6, 14], [187, 8], [194, 8]], [[104, 30]], [[41, 30]], [[153, 30]], [[176, 16], [35, 5], [209, 9]], [[100, 30]], [[208, 24], [152, 4]], [[16, 30]], [[24, 25], [25, 4], [66, 0]], [[110, 19], [174, 5], [104, 6]], [[35, 30]], [[156, 11], [168, 9], [132, 10]], [[25, 30]], [[59, 28]], [[117, 6], [126, 10], [125, 14]], [[40, 30]], [[92, 30]], [[72, 30]], [[29, 29]], [[139, 15], [40, 15]], [[121, 6], [143, 5], [193, 4], [19, 6], [97, 30]], [[186, 0], [95, 0], [182, 6], [101, 10], [75, 8]], [[33, 30]], [[4, 30]], [[49, 8], [197, 9]], [[32, 27]], [[81, 30]], [[8, 30]], [[55, 30]], [[97, 7]], [[140, 30]]], "0": [[[79, 7], [77, 7]], [[120, 16], [198, 6]], [[96, 16]], [[188, 15], [39, 1]], [[151, 15], [123, 2]], [[46, 16]], [[17, 15], [164, 1]], [[42, 12]], [[134, 10], [171, 2]], [[37, 10], [123, 0]], [[9, 10], [48, 5]], [[62, 1], [155, 1], [87, 1], [57, 13]], [[191, 2], [94, 5]], [[196, 13], [157, 2]], [[34, 16]], [[154, 15]], [[144, 3], [49, 16]], [[63, 16]], [[108, 9], [120, 1]], [[199, 10], [74, 5]], [[93, 9], [70, 7]], [[186, 15], [151, 0]], [[91, 13], [81, 2]], [[53, 13], [95, 15]], [[197, 16]], [[66, 13]], [[131, 12], [8, 4]], [[83, 9]]], "1": [[[207, 20]], [[83, 22], [2, 14]], [[82, 22]], [[119, 12], [2, 0]], [[68, 10], [1, 3], [18, 15], [112, 1]], [[18, 0], [200, 15]], [[157, 22]], [[163, 17], [3, 5]], [[192, 22]], [[66, 22]], [[38, 22]], [[33, 9], [4, 11]], [[88, 22]], [[3, 22]]]}</t>
        </is>
      </c>
      <c r="C13" t="n">
        <v>593149.5743333333</v>
      </c>
      <c r="E13" t="inlineStr">
        <is>
          <t>{"2": [[[149, 24]], [[172, 30]], [[165, 30]], [[44, 30]], [[149, 24], [148, 6]], [[159, 24], [41, 0]], [[77, 30]], [[15, 28]], [[150, 8], [172, 0]], [[98, 16], [153, 30]], [[194, 8]], [[79, 30]], [[6, 14], [187, 8], [194, 8]], [[104, 6]], [[41, 6]], [[153, 14]], [[176, 16], [35, 30], [209, 9]], [[100, 30]], [[208, 24], [152, 4]], [[16, 30]], [[24, 25], [25, 30], [66, 5]], [[110, 19], [174, 5], [104, 6]], [[35, 5]], [[156, 11], [168, 9], [132, 10]], [[25, 4]], [[59, 28]], [[117, 6], [126, 10], [125, 14]], [[40, 30]], [[92, 30]], [[72, 30]], [[29, 29]], [[139, 15], [40, 0]], [[121, 6], [143, 5], [193, 4], [19, 6], [97, 30]], [[186, 15], [95, 15], [182, 6], [101, 10], [75, 8]], [[33, 30]], [[4, 30]], [[49, 24], [197, 25]], [[32, 27]], [[81, 30]], [[8, 18]], [[55, 30]], [[97, 7]], [[140, 30]]], "0": [[[79, 16], [77, 16]], [[120, 16], [198, 6]], [[96, 16]], [[188, 15], [39, 1]], [[151, 15], [123, 2]], [[46, 16]], [[17, 15], [164, 1]], [[42, 12]], [[134, 10], [171, 2]], [[37, 10], [123, 0]], [[9, 10], [48, 5]], [[62, 1], [155, 1], [87, 1], [57, 13]], [[191, 2], [94, 5]], [[196, 13], [157, 16]], [[34, 16]], [[154, 15]], [[144, 3], [49, 0]], [[63, 16]], [[108, 9], [120, 1]], [[199, 10], [74, 5]], [[93, 9], [70, 7]], [[186, 0], [151, 0]], [[91, 13], [81, 16]], [[53, 13], [95, 0]], [[197, 16]], [[66, 0]], [[131, 12], [8, 16]], [[83, 16]]], "1": [[[207, 20]], [[83, 22], [2, 14]], [[82, 22]], [[119, 12], [2, 0]], [[68, 10], [1, 3], [18, 15], [112, 1]], [[18, 0], [200, 15]], [[157, 22]], [[163, 17], [3, 5]], [[192, 22]], [[66, 22]], [[38, 22]], [[33, 22], [4, 22]], [[88, 22]], [[3, 22]]]}</t>
        </is>
      </c>
      <c r="F13" t="inlineStr">
        <is>
          <t xml:space="preserve">11 Metre (capacity 30):
149-R (24)
172-S (30)
165-S (30)
44-D (30)
149-R (24) -&gt; 148-R (6)
159-S (24) -&gt; 41-C (0)
77-H (30)
15-B (28)
150-R (8) -&gt; 172-S (0)
98-L (16) -&gt; 153-S (30)
194-V (8)
79-H (30)
6-B (14) -&gt; 187-V (8) -&gt; 194-V (8)
104-M (6)
41-C (6)
153-S (14)
176-T (16) -&gt; 35-C (30) -&gt; 209-Z (9)
100-L (30)
208-Z (24) -&gt; 152-R (4)
16-B (30)
24-B (25) -&gt; 25-C (30) -&gt; 66-G (5)
110-M (19) -&gt; 174-T (5) -&gt; 104-M (6)
35-C (5)
156-S (11) -&gt; 168-S (9) -&gt; 132-P (10)
25-C (4)
59-G (28)
117-N (6) -&gt; 126-P (10) -&gt; 125-P (14)
40-C (30)
92-K (30)
72-G (30)
29-C (29)
139-P (15) -&gt; 40-C (0)
121-O (6) -&gt; 143-P (5) -&gt; 193-V (4) -&gt; 19-B (6) -&gt; 97-K (30)
186-V (15) -&gt; 95-K (15) -&gt; 182-U (6) -&gt; 101-L (10) -&gt; 75-H (8)
33-C (30)
4-A (30)
49-D (24) -&gt; 197-W (25)
32-C (27)
81-H (30)
8-B (18)
55-E (30)
97-K (7)
140-P (30)
Rigid (capacity 16):
79-H (16) -&gt; 77-H (16)
120-O (16) -&gt; 198-W (6)
96-K (16)
188-V (15) -&gt; 39-C (1)
151-R (15) -&gt; 123-O (2)
46-D (16)
17-B (15) -&gt; 164-S (1)
42-C (12)
134-P (10) -&gt; 171-S (2)
37-C (10) -&gt; 123-O (0)
9-B (10) -&gt; 48-D (5)
62-G (1) -&gt; 155-S (1) -&gt; 87-K (1) -&gt; 57-F (13)
191-V (2) -&gt; 94-K (5)
196-W (13) -&gt; 157-S (16)
34-C (16)
154-S (15)
144-Q (3) -&gt; 49-D (0)
63-G (16)
108-M (9) -&gt; 120-O (1)
199-W (10) -&gt; 74-G (5)
93-K (9) -&gt; 70-G (7)
186-V (0) -&gt; 151-R (0)
91-K (13) -&gt; 81-H (16)
53-E (13) -&gt; 95-K (0)
197-W (16)
66-G (0)
131-P (12) -&gt; 8-B (16)
83-H (16)
8 Metre (capacity 22):
207-Y (20)
83-H (22) -&gt; 2-A (14)
82-H (22)
119-O (12) -&gt; 2-A (0)
68-G (10) -&gt; 1-A (3) -&gt; 18-B (15) -&gt; 112-M (1)
18-B (0) -&gt; 200-W (15)
157-S (22)
163-S (17) -&gt; 3-A (5)
192-V (22)
66-G (22)
38-C (22)
33-C (22) -&gt; 4-A (22)
88-K (22)
3-A (22)
</t>
        </is>
      </c>
      <c r="G13" t="n">
        <v>5056.3446751</v>
      </c>
      <c r="H13" t="n">
        <v>593149.5743333333</v>
      </c>
      <c r="J13">
        <f>C13-(H13+I13*10)</f>
        <v/>
      </c>
      <c r="K13" s="12">
        <f>J13/C13</f>
        <v/>
      </c>
    </row>
    <row r="14">
      <c r="A14" s="8" t="n">
        <v>43795</v>
      </c>
      <c r="B14" t="inlineStr">
        <is>
          <t>{"3": [[[22, 21]], [[41, 39]], [[23, 40]], [[85, 23]], []], "1": [[[156, 22], [132, 15]], [[17, 22], [164, 2], [197, 11]], [[207, 22]], [[83, 22]], [[119, 12], [2, 10]], [[46, 22]], [[188, 22]], [[151, 22]], [[56, 11], [118, 9]], [[72, 15], [18, 22]], [[58, 15], [22, 22]], [[142, 22]], [[50, 2], [78, 6], [113, 4], [94, 6], [102, 4]], [[35, 21]], [[168, 22], [17, 22]], [[163, 18], [3, 22]], [[186, 22]], [[205, 9], [45, 13], [206, 7]], [[144, 21], [106, 1]], [[157, 22], [28, 22], [11, 3]], [[121, 22], [143, 22], [193, 19], [185, 22]], [[135, 22], [95, 18], [182, 17]], [[151, 22]], [[173, 13], [131, 7]], [[40, 22]], [[57, 21]], [[89, 22]], [[158, 22]], [[84, 22]]], "2": [[[59, 30]], [[154, 1], [68, 8], [1, 30]], [[72, 30]], [[29, 30]], [[18, 2], [200, 13]], [[96, 29]], [[152, 4], [15, 26]], [[139, 30]], [[24, 9], [25, 7], [59, 11]], [[40, 30]], [[117, 2], [126, 14], [125, 14]], [[157, 4], [95, 0]], [[135, 10], [33, 10], [182, 0]], [[121, 7], [143, 11]], [[66, 19], [168, 2]], [[69, 30]], [[153, 30]], [[91, 30]], [[49, 30]], [[208, 30]], [[29, 30], [1, 11]], [[12, 30]], [[81, 5], [91, 20]], [[193, 0], [19, 14], [101, 21]], [[104, 12], [100, 15], [153, 3]], [[95, 30]], [[201, 30]], [[111, 30]], [[99, 30]], [[124, 30]], [[150, 30]], [[109, 30]], [[104, 30]], [[15, 30]], [[98, 30]], [[99, 10], [26, 20]], [[149, 30]], [[150, 19], [149, 7], [165, 4]], [[110, 7], [176, 8], [174, 14], [60, 1]], [[172, 20], [111, 10]], [[109, 28]], [[156, 15], [132, 0]], [[10, 30]], [[76, 20], [10, 10]], [[17, 2], [164, 0]], [[53, 27], [130, 19]], [[3, 8], [51, 16]], [[29, 8]], [[154, 30]], [[11, 0], [208, 11], [97, 29]], [[69, 30]], [[157, 0], [193, 0], [143, 0], [121, 0]], [[178, 28], [61, 2]], [[45, 0], [175, 23]], [[185, 0]], [[19, 0], [28, 6], [101, 0]], [[69, 30]], [], [[147, 7]], [[85, 30]], [[20, 30]], [[84, 30]], [[116, 5], [85, 30]], [[20, 18]]], "0": [[[7, 4], [188, 4], [39, 5]], [[120, 9], [198, 13]], [[80, 16]], [[69, 16]], [[134, 16]], [[92, 16]], [[112, 2], [198, 0], [42, 1]], [[51, 0]], [[62, 13], [155, 1], [87, 2]], [[47, 12], [166, 4]], [[128, 16]], [[105, 5], [46, 2], [115, 7]], [[191, 4], [48, 10], [96, 0]], [[186, 16]], [[134, 5], [171, 5]], [[93, 10], [151, 4]], [[8, 5], [33, 0]], [[142, 4], [12, 1]], [[130, 0], [53, 0]], [[13, 16]], [[9, 11]], [[97, 0]], [[75, 3], [135, 0]], [[90, 16]], [[128, 1]], [[128, 0]], [[128, 0]], [[195, 1]], [[83, 16]], [[69, 6]], [[158, 13]]]}</t>
        </is>
      </c>
      <c r="C14" t="n">
        <v>1372973.317933334</v>
      </c>
      <c r="E14" t="inlineStr">
        <is>
          <t>{"0": [[[115, 7]], [[2, 10]], [[132, 15]], [[24, 9], [25, 7]], [[113, 4]], [[119, 12]], [[135, 16]], [[198, 13]], [[39, 5]], [[17, 16]], [[84, 16]], [[72, 16]], [[105, 5]], [[154, 16]], [[83, 16], [102, 4]], [[72, 13]], [[62, 13]], [[56, 11]], [[80, 16]], [[174, 14]], [[48, 10]], [[90, 16]], [[135, 16]], [[112, 2]], [[78, 6]], [[154, 15], [195, 1]], [[164, 2], [47, 12]], [[66, 16]], [[9, 11]], [[33, 10]], [[100, 15]], [[13, 16]], [[143, 16]], [[171, 5]], [[173, 13]], [[72, 0]], [[45, 13], [11, 3]], [[120, 9]], [[1, 16]], [[22, 16]], [[68, 8]], [[59, 16]], [[208, 16]], [[19, 14]], [[200, 13]], [[58, 15]], [[93, 10]], [[165, 4], [75, 3]], [[118, 9]], [[7, 4]], [[51, 16]], [[191, 4]], [[205, 9]]], "1": [[[172, 20]], [[208, 22]], [[104, 22]], [[12, 22]], [[57, 21]], [[69, 22]], [[193, 19]], [[89, 22]], [[128, 17]], [[207, 22]]], "2": [[[97, 29]], [[206, 7], [175, 23]], [[49, 30]], [[17, 30]], [[121, 29]], [[28, 28]], [[22, 30], [66, 19]], [[59, 30]], [[92, 30]], [[178, 28]], [[201, 30]], [[149, 30]], [[109, 30]], [[23, 30]], [[15, 30]], [[176, 8], [117, 2], [8, 5]], [[186, 30]], [[151, 30]], [[35, 21]], [[163, 18]], [[46, 24]], [[41, 30]], [[83, 30]], [[85, 30], [147, 7]], [[84, 30], [20, 30]], [[53, 27]], [[92, 18]], [[94, 6], [155, 1], [87, 2]], [[153, 30]], [[3, 30]], [[139, 30]], [[149, 0]], [[85, 23]], [[130, 19]], [[91, 30], [81, 5]], [[188, 26]], [[26, 20], [99, 30]], [[150, 30]], [[69, 30]], [[96, 29]], [[186, 0]], [[185, 22], [131, 7]], [[134, 21]], [[142, 26]], [[151, 18]], [[10, 30]], [[20, 18]], [[15, 26]], [[41, 9], [144, 21]], [[166, 4]], [[91, 20]], [[126, 14], [197, 11]], [[168, 24]], [[101, 21]], [[60, 1], [116, 5], [40, 30], [42, 1]], [[182, 17], [152, 4]], [[98, 30]], [[12, 30]], [[29, 30]], [[110, 7], [153, 3]], [[109, 28], [106, 1]], [[40, 22]], [[143, 30]], [[157, 26]], [[18, 24]], [[10, 10], [76, 20]], [[23, 10], [150, 19]], [[99, 10]], [[69, 8]], [[125, 14], [61, 2], [208, 30]], [[104, 30], [95, 30]], [[84, 22]], [[50, 2]], [[85, 30]], [[124, 30]], [[69, 30]]], "3": [[[111, 40]], [[29, 28]], [[158, 35]], [[95, 40]], [[1, 25]], [[156, 37]]]}</t>
        </is>
      </c>
      <c r="F14" t="inlineStr">
        <is>
          <t xml:space="preserve">Rigid (capacity 16):
115-N (7)
2-A (10)
132-P (15)
24-B (9) -&gt; 25-C (7)
113-M (4)
119-O (12)
135-P (16)
198-W (13)
39-C (5)
17-B (16)
84-K (16)
72-G (16)
105-M (5)
154-S (16)
83-H (16) -&gt; 102-L (4)
72-G (13)
62-G (13)
56-F (11)
80-H (16)
174-T (14)
48-D (10)
90-K (16)
135-P (16)
112-M (2)
78-H (6)
154-S (15) -&gt; 195-W (1)
164-S (2) -&gt; 47-D (12)
66-G (16)
9-B (11)
33-C (10)
100-L (15)
13-B (16)
143-P (16)
171-S (5)
173-T (13)
72-G (0)
45-D (13) -&gt; 11-B (3)
120-O (9)
1-A (16)
22-B (16)
68-G (8)
59-G (16)
208-Z (16)
19-B (14)
200-W (13)
58-G (15)
93-K (10)
165-S (4) -&gt; 75-H (3)
118-N (9)
7-B (4)
51-D (16)
191-V (4)
205-W (9)
8 Metre (capacity 22):
172-S (20)
208-Z (22)
104-M (22)
12-B (22)
57-F (21)
69-G (22)
193-V (19)
89-K (22)
128-P (17)
207-Y (22)
11 Metre (capacity 30):
97-K (29)
206-W (7) -&gt; 175-T (23)
49-D (30)
17-B (30)
121-O (29)
28-C (28)
22-B (30) -&gt; 66-G (19)
59-G (30)
92-K (30)
178-T (28)
201-W (30)
149-R (30)
109-M (30)
23-B (30)
15-B (30)
176-T (8) -&gt; 117-N (2) -&gt; 8-B (5)
186-V (30)
151-R (30)
35-C (21)
163-S (18)
46-D (24)
41-C (30)
83-H (30)
85-K (30) -&gt; 147-R (7)
84-K (30) -&gt; 20-B (30)
53-E (27)
92-K (18)
94-K (6) -&gt; 155-S (1) -&gt; 87-K (2)
153-S (30)
3-A (30)
139-P (30)
149-R (0)
85-K (23)
130-P (19)
91-K (30) -&gt; 81-H (5)
188-V (26)
26-C (20) -&gt; 99-L (30)
150-R (30)
69-G (30)
96-K (29)
186-V (0)
185-V (22) -&gt; 131-P (7)
134-P (21)
142-P (26)
151-R (18)
10-B (30)
20-B (18)
15-B (26)
41-C (9) -&gt; 144-Q (21)
166-S (4)
91-K (20)
126-P (14) -&gt; 197-W (11)
168-S (24)
101-L (21)
60-G (1) -&gt; 116-N (5) -&gt; 40-C (30) -&gt; 42-C (1)
182-U (17) -&gt; 152-R (4)
98-L (30)
12-B (30)
29-C (30)
110-M (7) -&gt; 153-S (3)
109-M (28) -&gt; 106-M (1)
40-C (22)
143-P (30)
157-S (26)
18-B (24)
10-B (10) -&gt; 76-H (20)
23-B (10) -&gt; 150-R (19)
99-L (10)
69-G (8)
125-P (14) -&gt; 61-G (2) -&gt; 208-Z (30)
104-M (30) -&gt; 95-K (30)
84-K (22)
50-D (2)
85-K (30)
124-O (30)
69-G (30)
Link (capacity 40):
111-M (40)
29-C (28)
158-S (35)
95-K (40)
1-A (25)
156-S (37)
</t>
        </is>
      </c>
      <c r="G14" t="n">
        <v>7318.0830248</v>
      </c>
      <c r="H14" t="n">
        <v>1254723.047633333</v>
      </c>
      <c r="J14">
        <f>C14-(H14+I14*10)</f>
        <v/>
      </c>
      <c r="K14" s="12">
        <f>J14/C14</f>
        <v/>
      </c>
    </row>
    <row r="15">
      <c r="A15" s="10" t="n">
        <v>43754</v>
      </c>
      <c r="B15" t="inlineStr">
        <is>
          <t>{"1": [[[192, 22]], [[123, 19], [2, 18]], [[154, 22]], [[32, 21]], [[186, 15], [53, 14]], [[95, 15], [197, 22]], [[44, 22]], [[98, 22]], [[110, 11], [174, 11]], [[156, 8], [168, 8], [132, 7]], [[25, 22]], [[153, 22]], [[207, 22]], [[18, 11], [200, 10]], [[59, 22]], [[68, 7], [1, 6], [112, 9]], [[62, 7], [155, 1], [87, 1], [57, 15]], [[17, 20], [164, 1]], [[101, 14], [95, 0], [75, 5]], [[4, 1], [8, 22], [55, 1]], [[3, 15], [19, 19]]], "0": [[[9, 7], [48, 5]], [[34, 14]], [[196, 16]], [[199, 6], [74, 7], [192, 2]], [[63, 16]], [[38, 16]], [[93, 2], [131, 14]], [[83, 15]], [[66, 10]], [[97, 16]], [[92, 13], [66, 0]], [[7, 13]], [[83, 16]], [[120, 13], [198, 6]], [[96, 15]], [[46, 16]], [[188, 14], [39, 2]], [[151, 16]], [[108, 11], [120, 0], [62, 0]], [[168, 0], [19, 0]], [[166, 9]], [[151, 8]], [[75, 0]]], "2": [[[81, 28], [91, 8]], [[55, 30]], [[77, 30]], [[187, 8], [6, 22]], [[159, 15], [40, 30], [194, 8]], [[150, 10], [172, 4], [149, 30]], [[194, 30]], [[176, 24], [35, 6]], [[153, 30]], [[16, 30]], [[149, 15], [148, 1]], [[165, 30]], [[172, 30]], [[15, 27]], [[41, 30]], [[79, 30]], [[35, 30]], [[100, 28]], [[208, 30]], [[24, 20], [209, 10]], [[104, 27]], [[139, 15], [41, 12]], [[82, 17], [197, 8]], [[29, 28]], [[157, 17], [182, 12], [88, 1]], [[117, 5], [126, 14], [125, 11]], [[119, 12], [2, 0]], [[121, 13], [143, 12], [193, 18], [19, 0]], [[66, 30]], [[152, 12], [186, 0], [81, 0], [91, 0]], [[163, 15], [51, 8], [3, 0]], [[189, 17], [140, 20]], [[8, 25]], [[193, 0], [143, 0], [101, 0], [121, 0], [135, 5]]], "3": [[[40, 16]], [[138, 1], [137, 38]]]}</t>
        </is>
      </c>
      <c r="C15" t="n">
        <v>636315.9281333333</v>
      </c>
      <c r="E15" t="inlineStr">
        <is>
          <t>{"1": [[[192, 22]], [[123, 19], [2, 18]], [[154, 22]], [[32, 21]], [[186, 15], [53, 14]], [[95, 15], [197, 22]], [[44, 22]], [[98, 22]], [[110, 11], [174, 11]], [[156, 8], [168, 8], [132, 7]], [[25, 22]], [[153, 22]], [[207, 22]], [[18, 11], [200, 10]], [[59, 22]], [[68, 7], [1, 6], [112, 9]], [[62, 7], [155, 1], [87, 1], [57, 15]], [[17, 20], [164, 1]], [[101, 14], [95, 0], [75, 5]], [[4, 1], [8, 22], [55, 22]], [[3, 15], [19, 19]]], "0": [[[9, 7], [48, 5]], [[34, 14]], [[196, 16]], [[199, 6], [74, 7], [192, 16]], [[63, 16]], [[38, 16]], [[93, 2], [131, 14]], [[83, 15]], [[66, 16]], [[97, 16]], [[92, 13], [66, 16]], [[7, 13]], [[83, 0]], [[120, 13], [198, 6]], [[96, 15]], [[46, 16]], [[188, 14], [39, 2]], [[151, 16]], [[108, 11], [120, 0], [62, 0]], [[168, 0], [19, 0]], [[166, 9]], [[151, 8]], [[75, 0]]], "2": [[[81, 28], [91, 8]], [[55, 15]], [[77, 30]], [[187, 8], [6, 22]], [[159, 15], [40, 16], [194, 30]], [[150, 10], [172, 4], [149, 30]], [[194, 8]], [[176, 24], [35, 30]], [[153, 22]], [[16, 30]], [[149, 15], [148, 1]], [[165, 30]], [[172, 4]], [[15, 27]], [[41, 30]], [[79, 30]], [[35, 6]], [[100, 28]], [[208, 30]], [[24, 20], [209, 10]], [[104, 27]], [[139, 15], [41, 12]], [[82, 17], [197, 30]], [[29, 28]], [[157, 17], [182, 12], [88, 1]], [[117, 5], [126, 14], [125, 11]], [[119, 12], [2, 0]], [[121, 13], [143, 12], [193, 18], [19, 0]], [[66, 30]], [[152, 12], [186, 0], [81, 0], [91, 0]], [[163, 15], [51, 8], [3, 0]], [[189, 17], [140, 20]], [[8, 17]], [[193, 0], [143, 0], [101, 0], [121, 0], [135, 5]]], "3": [[[40, 40]], [[138, 1], [137, 38]]]}</t>
        </is>
      </c>
      <c r="F15" t="inlineStr">
        <is>
          <t xml:space="preserve">8 Metre (capacity 22):
192-V (22)
123-O (19) -&gt; 2-A (18)
154-S (22)
32-C (21)
186-V (15) -&gt; 53-E (14)
95-K (15) -&gt; 197-W (22)
44-D (22)
98-L (22)
110-M (11) -&gt; 174-T (11)
156-S (8) -&gt; 168-S (8) -&gt; 132-P (7)
25-C (22)
153-S (22)
207-Y (22)
18-B (11) -&gt; 200-W (10)
59-G (22)
68-G (7) -&gt; 1-A (6) -&gt; 112-M (9)
62-G (7) -&gt; 155-S (1) -&gt; 87-K (1) -&gt; 57-F (15)
17-B (20) -&gt; 164-S (1)
101-L (14) -&gt; 95-K (0) -&gt; 75-H (5)
4-A (1) -&gt; 8-B (22) -&gt; 55-E (22)
3-A (15) -&gt; 19-B (19)
Rigid (capacity 16):
9-B (7) -&gt; 48-D (5)
34-C (14)
196-W (16)
199-W (6) -&gt; 74-G (7) -&gt; 192-V (16)
63-G (16)
38-C (16)
93-K (2) -&gt; 131-P (14)
83-H (15)
66-G (16)
97-K (16)
92-K (13) -&gt; 66-G (16)
7-B (13)
83-H (0)
120-O (13) -&gt; 198-W (6)
96-K (15)
46-D (16)
188-V (14) -&gt; 39-C (2)
151-R (16)
108-M (11) -&gt; 120-O (0) -&gt; 62-G (0)
168-S (0) -&gt; 19-B (0)
166-S (9)
151-R (8)
75-H (0)
11 Metre (capacity 30):
81-H (28) -&gt; 91-K (8)
55-E (15)
77-H (30)
187-V (8) -&gt; 6-B (22)
159-S (15) -&gt; 40-C (16) -&gt; 194-V (30)
150-R (10) -&gt; 172-S (4) -&gt; 149-R (30)
194-V (8)
176-T (24) -&gt; 35-C (30)
153-S (22)
16-B (30)
149-R (15) -&gt; 148-R (1)
165-S (30)
172-S (4)
15-B (27)
41-C (30)
79-H (30)
35-C (6)
100-L (28)
208-Z (30)
24-B (20) -&gt; 209-Z (10)
104-M (27)
139-P (15) -&gt; 41-C (12)
82-H (17) -&gt; 197-W (30)
29-C (28)
157-S (17) -&gt; 182-U (12) -&gt; 88-K (1)
117-N (5) -&gt; 126-P (14) -&gt; 125-P (11)
119-O (12) -&gt; 2-A (0)
121-O (13) -&gt; 143-P (12) -&gt; 193-V (18) -&gt; 19-B (0)
66-G (30)
152-R (12) -&gt; 186-V (0) -&gt; 81-H (0) -&gt; 91-K (0)
163-S (15) -&gt; 51-D (8) -&gt; 3-A (0)
189-V (17) -&gt; 140-P (20)
8-B (17)
193-V (0) -&gt; 143-P (0) -&gt; 101-L (0) -&gt; 121-O (0) -&gt; 135-P (5)
Link (capacity 40):
40-C (40)
138-P (1) -&gt; 137-P (38)
</t>
        </is>
      </c>
      <c r="G15" t="n">
        <v>4347.3198691</v>
      </c>
      <c r="H15" t="n">
        <v>636315.9281333333</v>
      </c>
      <c r="J15">
        <f>C15-(H15+I15*10)</f>
        <v/>
      </c>
      <c r="K15" s="12">
        <f>J15/C15</f>
        <v/>
      </c>
    </row>
    <row r="16">
      <c r="A16" s="9" t="n">
        <v>43745</v>
      </c>
      <c r="B16" t="inlineStr">
        <is>
          <t>{"2": [[[17, 24], [164, 4]], [[44, 30]], [[111, 2]], [[77, 30]], [[149, 27], [148, 3]], [[165, 30]], [[159, 19], [194, 11]], [[41, 30]], [[172, 30]], [[79, 30]], [[104, 30]], [[6, 23], [187, 7]], [[176, 30]], [[153, 30]], [[208, 30]], [[35, 30]], [[100, 30]], [[19, 11]], [[83, 30]], [[40, 30]], [[117, 7], [126, 14], [125, 9]], [[121, 30]], [[143, 29]], [[193, 19]], [[80, 20]], [[168, 9]], [[135, 15]], [[182, 15]], [[95, 10]], [[81, 30]], [[121, 1]]], "1": [[[75, 19]], [[149, 22]], [[24, 8]], [[25, 14]], [[207, 21]], [[72, 22]], [[119, 10]], [[2, 12]], [[157, 22]], [[46, 20]], [[188, 22]], [[186, 9]], [[53, 12]], [[130, 22]], [[83, 10]], [[116, 10], [177, 11], [203, 1]], [[27, 22]]], "0": [[[194, 16]], [[16, 10], [165, 4]], [[156, 15], [39, 1]], [[77, 9]], [[120, 16]], [[198, 5]], [[151, 16]], [[196, 8], [48, 5]], [[34, 14]], [[9, 15]], [[154, 14]], [[8, 16]], [[108, 11]], [[152, 15]], [[120, 7]], [[101, 6], [199, 1]], [[91, 6], [81, 6]], [[197, 14]], [[131, 16]], [[151, 9]], [[173, 7]], [[144, 12]], [[166, 6], [28, 2], [3, 8]], [[97, 13]], [[66, 15]]]}</t>
        </is>
      </c>
      <c r="C16" t="n">
        <v>538213.8701333335</v>
      </c>
      <c r="E16" t="inlineStr">
        <is>
          <t>{"0": [[[182, 15]], [[197, 14]], [[34, 14]], [[19, 11]], [[2, 12]], [[8, 16]], [[131, 16]], [[154, 14]], [[108, 11]], [[196, 8], [48, 5]], [[9, 15]], [[119, 10]], [[66, 15]]], "1": [[[188, 22]], [[16, 10], [144, 12]], [[27, 22]], [[81, 14], [199, 1]], [[81, 22]], [[91, 6]], [[198, 5]], [[75, 19]], [[72, 22]], [[207, 21]], [[97, 13], [121, 22]], [[157, 22]], [[83, 22]], [[149, 22]], [[83, 18]], [[46, 20]], [[152, 15]], [[186, 9]]], "2": [[[35, 30]], [[79, 30]], [[95, 10], [28, 2]], [[208, 30]], [[135, 15], [53, 12]], [[151, 25]], [[6, 23]], [[159, 19], [173, 7]], [[101, 6], [17, 24]], [[172, 30]], [[25, 14], [24, 8], [166, 6]], [[126, 14], [117, 7], [125, 9]], [[153, 30]], [[100, 30]], [[176, 30]], [[120, 23]], [[41, 30]], [[104, 30]], [[193, 19], [3, 8]], [[168, 9], [80, 20]], [[156, 15], [39, 1], [164, 4]], [[40, 30]], [[44, 30]], [[187, 7], [116, 10], [203, 1], [177, 11]], [[194, 27]], [[130, 22]], [[149, 30], [111, 2]], [[121, 30]], [[143, 29]]], "3": [[[77, 39]], [[148, 3], [165, 34]]]}</t>
        </is>
      </c>
      <c r="F16" t="inlineStr">
        <is>
          <t xml:space="preserve">Rigid (capacity 16):
182-U (15)
197-W (14)
34-C (14)
19-B (11)
2-A (12)
8-B (16)
131-P (16)
154-S (14)
108-M (11)
196-W (8) -&gt; 48-D (5)
9-B (15)
119-O (10)
66-G (15)
8 Metre (capacity 22):
188-V (22)
16-B (10) -&gt; 144-Q (12)
27-C (22)
81-H (14) -&gt; 199-W (1)
81-H (22)
91-K (6)
198-W (5)
75-H (19)
72-G (22)
207-Y (21)
97-K (13) -&gt; 121-O (22)
157-S (22)
83-H (22)
149-R (22)
83-H (18)
46-D (20)
152-R (15)
186-V (9)
11 Metre (capacity 30):
35-C (30)
79-H (30)
95-K (10) -&gt; 28-C (2)
208-Z (30)
135-P (15) -&gt; 53-E (12)
151-R (25)
6-B (23)
159-S (19) -&gt; 173-T (7)
101-L (6) -&gt; 17-B (24)
172-S (30)
25-C (14) -&gt; 24-B (8) -&gt; 166-S (6)
126-P (14) -&gt; 117-N (7) -&gt; 125-P (9)
153-S (30)
100-L (30)
176-T (30)
120-O (23)
41-C (30)
104-M (30)
193-V (19) -&gt; 3-A (8)
168-S (9) -&gt; 80-H (20)
156-S (15) -&gt; 39-C (1) -&gt; 164-S (4)
40-C (30)
44-D (30)
187-V (7) -&gt; 116-N (10) -&gt; 203-W (1) -&gt; 177-T (11)
194-V (27)
130-P (22)
149-R (30) -&gt; 111-M (2)
121-O (30)
143-P (29)
Link (capacity 40):
77-H (39)
148-R (3) -&gt; 165-S (34)
</t>
        </is>
      </c>
      <c r="G16" t="n">
        <v>7527.1272962</v>
      </c>
      <c r="H16" t="n">
        <v>464391.8816</v>
      </c>
      <c r="J16">
        <f>C16-(H16+I16*10)</f>
        <v/>
      </c>
      <c r="K16" s="12">
        <f>J16/C16</f>
        <v/>
      </c>
      <c r="L16" t="inlineStr">
        <is>
          <t>Seeded solutions will be split again if customer completion changed their chromosomes (I am also regenerating the model data sheets just in case of errors).</t>
        </is>
      </c>
    </row>
    <row r="17">
      <c r="A17" s="10" t="n">
        <v>43768</v>
      </c>
      <c r="B17" t="inlineStr">
        <is>
          <t>{"2": [[[149, 30]], [[172, 30]], [[165, 30]], [[44, 30]], [[149, 24], [148, 6]], [[159, 24], [41, 6]], [[77, 30]], [[15, 28]], [[150, 8], [172, 20]], [[98, 16], [153, 14]], [[194, 30]], [[79, 30]], [[6, 14], [135, 6]], [[187, 8], [194, 8]], [[104, 30]], [[41, 30]], [[153, 30]], [[176, 16], [35, 5], [209, 9]], [[100, 30]], [[208, 24], [152, 4]], [[16, 30]], [[24, 25], [25, 4]], [[110, 19], [174, 5], [104, 6]], [[35, 30]], [[156, 11]], [[168, 9]], [[132, 10]], [[25, 30]], [[59, 28]], [[117, 6], [126, 10], [125, 14]], [[40, 30]], [[92, 30]], [[72, 30]], [[29, 29]], [[139, 15], [40, 15]], [[121, 6], [143, 5], [193, 4], [19, 6]], [[97, 30]], [[182, 6]], [[101, 10], [75, 8]], [[33, 30]], [[4, 30]], [[49, 8]], [[197, 9]], [[32, 27]], [[81, 30]], [[8, 30]], [[55, 30]], [[97, 7]], [[140, 30]]], "0": [[[79, 7], [77, 7]], [[120, 16]], [[198, 6]], [[96, 16]], [[188, 15], [39, 1]], [[151, 15]], [[123, 2]], [[46, 16]], [[17, 15], [164, 1]], [[42, 12]], [[134, 10], [171, 2]], [[37, 10]], [[9, 10]], [[48, 5], [62, 1], [155, 1], [87, 1]], [[57, 13]], [[191, 2]], [[94, 5]], [[196, 13]], [[157, 16]], [[34, 16]], [[154, 15]], [[144, 3]], [[49, 16]], [[63, 16]], [[108, 9]], [[120, 1]], [[199, 10]], [[74, 5]], [[93, 9]], [[70, 7]], [[186, 15]], [[91, 13], [81, 2]], [[53, 13]], [[95, 15]], [[197, 16]], [[66, 13]], [[28, 7]], [[131, 12], [8, 4]], [[83, 16]]], "1": [[[207, 20]], [[83, 15]], [[2, 14]], [[82, 22]], [[119, 12]], [[68, 10]], [[1, 3]], [[18, 15], [112, 1]], [[200, 15]], [[157, 8]], [[163, 17], [3, 5]], [[192, 22]], [[66, 22]], [[38, 22]], [[33, 9]], [[4, 11]], [[88, 22]], [[3, 22]]]}</t>
        </is>
      </c>
      <c r="C17" t="n">
        <v>632705.8529999999</v>
      </c>
      <c r="E17" t="inlineStr">
        <is>
          <t>{"0": [[[143, 5], [28, 7]], [[168, 9], [39, 1]], [[156, 11]], [[200, 15]], [[95, 15]], [[134, 10]], [[37, 10]], [[93, 9]], [[196, 13]], [[154, 15]], [[74, 5]], [[151, 15]], [[2, 14]], [[63, 16]], [[70, 7]], [[66, 16]], [[186, 15]], [[91, 13]], [[121, 6], [48, 5]], [[18, 15]], [[19, 6]], [[139, 15]], [[123, 2]], [[96, 16]], [[42, 12]], [[83, 15]], [[199, 10]], [[198, 6]], [[1, 3]]], "1": [[[82, 22]], [[4, 22]], [[110, 19]], [[125, 14], [97, 22]], [[119, 12]]], "2": [[[92, 30]], [[16, 30]], [[194, 30]], [[49, 24], [164, 1]], [[132, 10], [101, 10]], [[150, 8], [172, 30]], [[104, 0]], [[35, 30]], [[25, 30]], [[149, 30]], [[172, 20]], [[159, 24]], [[97, 30]], [[41, 30]], [[35, 5], [144, 3], [176, 16]], [[100, 30]], [[87, 1], [57, 13], [94, 5], [62, 1], [155, 1]], [[34, 16], [112, 1]], [[59, 28]], [[108, 9], [152, 4]], [[209, 9], [117, 6], [126, 10]], [[40, 30]], [[197, 25]], [[165, 30]], [[104, 0], [41, 6], [40, 15]], [[120, 17]], [[9, 10], [17, 15]], [[188, 15]], [[157, 24], [182, 6]], [[38, 22], [81, 30]], [[33, 9], [53, 13]], [[131, 12], [83, 30]], [[208, 24]], [[68, 10]], [[33, 30]], [[29, 29]], [[153, 30]], [[207, 20], [135, 6]], [[24, 25], [25, 4]], [[4, 30]], [[8, 30]], [[192, 22], [171, 2]], [[81, 2]], [[153, 14], [98, 16]], [[72, 30]], [[3, 27]], [[75, 8], [163, 17], [8, 4]], [[6, 14], [194, 8], [187, 8]], [[174, 5]], [[15, 28]], [[88, 22], [191, 2], [193, 4]], [[44, 30]], [[148, 6], [149, 24]], [[140, 30]], [[32, 27]], [[55, 30]]], "3": [[[46, 16], [66, 35]], [[77, 37]], [[79, 37]]]}</t>
        </is>
      </c>
      <c r="F17" t="inlineStr">
        <is>
          <t xml:space="preserve">Rigid (capacity 16):
143-P (5) -&gt; 28-C (7)
168-S (9) -&gt; 39-C (1)
156-S (11)
200-W (15)
95-K (15)
134-P (10)
37-C (10)
93-K (9)
196-W (13)
154-S (15)
74-G (5)
151-R (15)
2-A (14)
63-G (16)
70-G (7)
66-G (16)
186-V (15)
91-K (13)
121-O (6) -&gt; 48-D (5)
18-B (15)
19-B (6)
139-P (15)
123-O (2)
96-K (16)
42-C (12)
83-H (15)
199-W (10)
198-W (6)
1-A (3)
8 Metre (capacity 22):
82-H (22)
4-A (22)
110-M (19)
125-P (14) -&gt; 97-K (22)
119-O (12)
11 Metre (capacity 30):
92-K (30)
16-B (30)
194-V (30)
49-D (24) -&gt; 164-S (1)
132-P (10) -&gt; 101-L (10)
150-R (8) -&gt; 172-S (30)
104-M (0)
35-C (30)
25-C (30)
149-R (30)
172-S (20)
159-S (24)
97-K (30)
41-C (30)
35-C (5) -&gt; 144-Q (3) -&gt; 176-T (16)
100-L (30)
87-K (1) -&gt; 57-F (13) -&gt; 94-K (5) -&gt; 62-G (1) -&gt; 155-S (1)
34-C (16) -&gt; 112-M (1)
59-G (28)
108-M (9) -&gt; 152-R (4)
209-Z (9) -&gt; 117-N (6) -&gt; 126-P (10)
40-C (30)
197-W (25)
165-S (30)
104-M (0) -&gt; 41-C (6) -&gt; 40-C (15)
120-O (17)
9-B (10) -&gt; 17-B (15)
188-V (15)
157-S (24) -&gt; 182-U (6)
38-C (22) -&gt; 81-H (30)
33-C (9) -&gt; 53-E (13)
131-P (12) -&gt; 83-H (30)
208-Z (24)
68-G (10)
33-C (30)
29-C (29)
153-S (30)
207-Y (20) -&gt; 135-P (6)
24-B (25) -&gt; 25-C (4)
4-A (30)
8-B (30)
192-V (22) -&gt; 171-S (2)
81-H (2)
153-S (14) -&gt; 98-L (16)
72-G (30)
3-A (27)
75-H (8) -&gt; 163-S (17) -&gt; 8-B (4)
6-B (14) -&gt; 194-V (8) -&gt; 187-V (8)
174-T (5)
15-B (28)
88-K (22) -&gt; 191-V (2) -&gt; 193-V (4)
44-D (30)
148-R (6) -&gt; 149-R (24)
140-P (30)
32-C (27)
55-E (30)
Link (capacity 40):
46-D (16) -&gt; 66-G (35)
77-H (37)
79-H (37)
</t>
        </is>
      </c>
      <c r="G17" t="n">
        <v>6666.2375193</v>
      </c>
      <c r="H17" t="n">
        <v>590658.4569999998</v>
      </c>
      <c r="J17">
        <f>C17-(H17+I17*10)</f>
        <v/>
      </c>
      <c r="K17" s="12">
        <f>J17/C17</f>
        <v/>
      </c>
    </row>
    <row r="18">
      <c r="A18" s="8" t="n">
        <v>43795</v>
      </c>
      <c r="B18" t="inlineStr">
        <is>
          <t>{"3": [[[92, 32]], [[22, 40]], [[41, 39]], [[23, 40]], [[85, 23]]], "1": [[[156, 7]], [[17, 16]], [[197, 11]], [[207, 22]], [[83, 22]], [[119, 12]], [[2, 10]], [[46, 22]], [[188, 22]], [[151, 22]], [[56, 11]], [[118, 9]], [[72, 15]], [[58, 15], [22, 3]], [[142, 22]], [[50, 2]], [[78, 6]], [[113, 4]], [[94, 6], [102, 4]], [[35, 21]], [[163, 18]], [[186, 22]], [[205, 9], [206, 7]], [[144, 21], [106, 1]], [[135, 2]], [[151, 22]], [[173, 13], [131, 7]], [[40, 22]], [[57, 21]], [[89, 22]], [[158, 22]], [[84, 22]]], "2": [[[59, 30]], [[154, 1]], [[68, 8]], [[1, 30]], [[72, 30]], [[29, 30]], [[18, 24]], [[200, 13]], [[96, 29]], [[152, 4]], [[15, 26]], [[139, 30]], [[24, 9], [25, 7], [59, 11]], [[40, 30]], [[117, 2], [126, 14], [125, 14]], [[157, 26]], [[95, 18]], [[135, 30]], [[33, 10]], [[182, 17]], [[121, 29]], [[143, 30]], [[66, 19]], [[168, 24]], [[69, 30]], [[153, 30]], [[91, 30]], [[49, 30]], [[208, 30]], [[29, 30]], [[1, 11]], [[12, 30]], [[81, 5]], [[91, 20]], [[193, 19]], [[19, 14]], [[101, 21]], [[104, 12], [100, 15], [153, 3]], [[95, 30]], [[201, 30]], [[111, 30]], [[99, 30]], [[124, 30]], [[150, 30]], [[109, 30]], [[104, 30]], [[15, 30]], [[98, 30]], [[99, 10], [26, 20]], [[149, 30]], [[150, 19], [149, 7], [165, 4]], [[110, 7], [176, 8], [174, 14], [60, 1]], [[172, 20], [111, 10]], [[109, 28]], [[156, 30]], [[132, 15]], [[10, 30]], [[76, 20], [10, 10]], [[17, 30]], [[164, 2]], [[53, 27]], [[130, 19]], [[3, 30]], [[51, 16]], [[29, 8]], [[154, 30]], [[11, 3]], [[208, 11]], [[97, 29]], [[69, 30]], [[143, 3]], [[178, 28]], [[61, 2], [45, 13]], [[175, 23]], [[185, 22]], [[28, 28]], [[69, 30]], [[147, 7]], [[85, 30]], [[20, 30]], [[84, 30]], [[116, 5]], [[85, 30]], [[20, 18]]], "0": [[[7, 4], [188, 4], [39, 5]], [[120, 9]], [[198, 13]], [[80, 16]], [[69, 16]], [[134, 16]], [[92, 16]], [[112, 2], [42, 1]], [[62, 13], [155, 1], [87, 2]], [[47, 12], [166, 4]], [[128, 16]], [[105, 5], [46, 2]], [[115, 7]], [[191, 4]], [[48, 10]], [[186, 16]], [[134, 5]], [[171, 5]], [[93, 10]], [[151, 4]], [[8, 5]], [[142, 4]], [[12, 1]], [[13, 16]], [[9, 11], [75, 3]], [[90, 16]], [[128, 1], [195, 1]], [[83, 16]], [[69, 6]], [[158, 13]]]}</t>
        </is>
      </c>
      <c r="C18" t="n">
        <v>1432583.6294</v>
      </c>
      <c r="E18" t="inlineStr">
        <is>
          <t>{"0": [[[151, 16]], [[1, 16]], [[154, 15]], [[100, 15]], [[157, 16]], [[24, 9]], [[50, 2]], [[83, 16]], [[131, 7]], [[125, 14]], [[173, 13]], [[29, 16]], [[130, 3]], [[2, 10]], [[119, 12]], [[151, 16]], [[105, 5]], [[29, 16]], [[156, 15]], [[19, 14]], [[29, 4]], [[48, 10], [164, 2]], [[154, 15], [195, 1]], [[7, 4], [39, 5]], [[93, 10]], [[174, 14]], [[8, 5], [130, 3]], [[117, 2], [126, 14]], [[47, 12]], [[113, 4]], [[33, 10]], [[186, 6]], [[151, 16]], [[78, 6]], [[120, 9]], [[17, 16]], [[68, 8]], [[1, 16]], [[198, 13]], [[15, 16]], [[72, 16]], [[200, 13]], [[13, 16]], [[153, 1]], [[90, 16]], [[171, 5]], [[69, 16]], [[56, 11]], [[152, 4]], [[197, 11]]], "1": [[[69, 22]], [[15, 22]], [[153, 22]], [[91, 22]], [[156, 22]], [[80, 16]], [[15, 18]], [[157, 22]], [[69, 22]], [[57, 21], [12, 1]], [[92, 22]], [[95, 22]], [[185, 22]], [[193, 19]], [[134, 21]], [[69, 22]]], "2": [[[208, 30]], [[49, 30]], [[158, 5], [84, 22], [60, 1]], [[3, 30]], [[9, 11], [51, 16]], [[29, 20]], [[168, 24]], [[142, 26]], [[104, 30]], [[207, 22]], [[188, 26]], [[62, 13], [155, 1], [102, 4], [94, 6]], [[46, 24]], [[59, 11], [58, 15]], [[149, 30]], [[201, 30]], [[85, 30]], [[158, 30]], [[89, 22], [112, 2]], [[40, 30]], [[109, 28]], [[84, 30]], [[95, 30], [11, 3]], [[17, 30]], [[97, 29]], [[66, 19], [81, 5]], [[186, 22]], [[20, 30]], [[1, 9]], [[10, 10], [76, 20]], [[96, 29]], [[144, 21]], [[85, 30]], [[40, 22], [42, 1]], [[98, 30]], [[205, 9], [150, 19], [61, 2]], [[191, 4], [128, 17]], [[135, 30]], [[85, 23], [147, 7]], [[12, 30]], [[92, 30]], [[22, 30]], [[59, 30]], [[132, 15]], [[104, 12], [110, 7]], [[10, 30]], [[69, 30]], [[182, 17]], [[35, 21], [176, 8]], [[139, 30]], [[91, 30]], [[18, 24]], [[72, 29]], [[118, 9], [143, 3], [163, 18]], [[87, 2]], [[115, 7]], [[124, 30]], [[109, 30]], [[106, 1], [22, 13]], [[28, 28]], [[101, 21]], [[178, 28]], [[166, 4], [175, 23]], [[45, 13], [25, 7]], [[83, 22]], [[143, 30]], [[150, 30]], [[20, 18], [116, 5]], [[149, 7], [26, 20]], [[135, 2], [53, 27]], [[121, 29]]], "3": [[[206, 7], [165, 4], [172, 20]], [[208, 11], [75, 3]], [[111, 40]], [[99, 40]], [[23, 40]], [[41, 39]]]}</t>
        </is>
      </c>
      <c r="F18" t="inlineStr">
        <is>
          <t xml:space="preserve">Rigid (capacity 16):
151-R (16)
1-A (16)
154-S (15)
100-L (15)
157-S (16)
24-B (9)
50-D (2)
83-H (16)
131-P (7)
125-P (14)
173-T (13)
29-C (16)
130-P (3)
2-A (10)
119-O (12)
151-R (16)
105-M (5)
29-C (16)
156-S (15)
19-B (14)
29-C (4)
48-D (10) -&gt; 164-S (2)
154-S (15) -&gt; 195-W (1)
7-B (4) -&gt; 39-C (5)
93-K (10)
174-T (14)
8-B (5) -&gt; 130-P (3)
117-N (2) -&gt; 126-P (14)
47-D (12)
113-M (4)
33-C (10)
186-V (6)
151-R (16)
78-H (6)
120-O (9)
17-B (16)
68-G (8)
1-A (16)
198-W (13)
15-B (16)
72-G (16)
200-W (13)
13-B (16)
153-S (1)
90-K (16)
171-S (5)
69-G (16)
56-F (11)
152-R (4)
197-W (11)
8 Metre (capacity 22):
69-G (22)
15-B (22)
153-S (22)
91-K (22)
156-S (22)
80-H (16)
15-B (18)
157-S (22)
69-G (22)
57-F (21) -&gt; 12-B (1)
92-K (22)
95-K (22)
185-V (22)
193-V (19)
134-P (21)
69-G (22)
11 Metre (capacity 30):
208-Z (30)
49-D (30)
158-S (5) -&gt; 84-K (22) -&gt; 60-G (1)
3-A (30)
9-B (11) -&gt; 51-D (16)
29-C (20)
168-S (24)
142-P (26)
104-M (30)
207-Y (22)
188-V (26)
62-G (13) -&gt; 155-S (1) -&gt; 102-L (4) -&gt; 94-K (6)
46-D (24)
59-G (11) -&gt; 58-G (15)
149-R (30)
201-W (30)
85-K (30)
158-S (30)
89-K (22) -&gt; 112-M (2)
40-C (30)
109-M (28)
84-K (30)
95-K (30) -&gt; 11-B (3)
17-B (30)
97-K (29)
66-G (19) -&gt; 81-H (5)
186-V (22)
20-B (30)
1-A (9)
10-B (10) -&gt; 76-H (20)
96-K (29)
144-Q (21)
85-K (30)
40-C (22) -&gt; 42-C (1)
98-L (30)
205-W (9) -&gt; 150-R (19) -&gt; 61-G (2)
191-V (4) -&gt; 128-P (17)
135-P (30)
85-K (23) -&gt; 147-R (7)
12-B (30)
92-K (30)
22-B (30)
59-G (30)
132-P (15)
104-M (12) -&gt; 110-M (7)
10-B (30)
69-G (30)
182-U (17)
35-C (21) -&gt; 176-T (8)
139-P (30)
91-K (30)
18-B (24)
72-G (29)
118-N (9) -&gt; 143-P (3) -&gt; 163-S (18)
87-K (2)
115-N (7)
124-O (30)
109-M (30)
106-M (1) -&gt; 22-B (13)
28-C (28)
101-L (21)
178-T (28)
166-S (4) -&gt; 175-T (23)
45-D (13) -&gt; 25-C (7)
83-H (22)
143-P (30)
150-R (30)
20-B (18) -&gt; 116-N (5)
149-R (7) -&gt; 26-C (20)
135-P (2) -&gt; 53-E (27)
121-O (29)
Link (capacity 40):
206-W (7) -&gt; 165-S (4) -&gt; 172-S (20)
208-Z (11) -&gt; 75-H (3)
111-M (40)
99-L (40)
23-B (40)
41-C (39)
</t>
        </is>
      </c>
      <c r="G18" t="n">
        <v>7733.803919</v>
      </c>
      <c r="H18" t="n">
        <v>1254822.769166666</v>
      </c>
      <c r="J18">
        <f>C18-(H18+I18*10)</f>
        <v/>
      </c>
      <c r="K18" s="12">
        <f>J18/C18</f>
        <v/>
      </c>
    </row>
    <row r="19">
      <c r="A19" s="9" t="n">
        <v>43745</v>
      </c>
      <c r="B19" t="inlineStr">
        <is>
          <t>{"2": [[[17, 24], [164, 4]], [[44, 30]], [[111, 2], [77, 28]], [[149, 27], [148, 3]], [[165, 30]], [[159, 19], [194, 11]], [[41, 30]], [[172, 30]], [[79, 30]], [[104, 30]], [[6, 23], [187, 7]], [[176, 30]], [[153, 30]], [[208, 30]], [[35, 30]], [[100, 30]], [[83, 20]], [[40, 30]], [[117, 7], [126, 14], [125, 9]], [[121, 12], [143, 11], [193, 7]], [[80, 20], [168, 9]], [[135, 5], [182, 15], [95, 10]], [[81, 30]], [[193, 12], [143, 18]], [[121, 19], [135, 10]]], "1": [[[75, 19]], [[149, 22]], [[24, 8], [25, 14]], [[207, 21]], [[72, 22]], [[119, 10], [2, 12]], [[157, 22]], [[46, 20]], [[188, 22]], [[186, 9], [53, 12]], [[130, 22]], [[83, 20]], [[116, 10], [177, 11], [203, 1]], [[27, 22]]], "0": [[[194, 16]], [[16, 10], [165, 4]], [[156, 15], [39, 1]], [[77, 11]], [[120, 11], [198, 5]], [[151, 16]], [[196, 8], [48, 5]], [[34, 14]], [[9, 15]], [[154, 14]], [[8, 16]], [[108, 11]], [[152, 15]], [[120, 12]], [[199, 1], [91, 6], [81, 6]], [[197, 14]], [[131, 16]], [[151, 9], [173, 7]], [[144, 12]], [[166, 6], [28, 2], [3, 8]], [[97, 13]], [[66, 15]], [[101, 5], [19, 11]]]}</t>
        </is>
      </c>
      <c r="C19" t="n">
        <v>496052.9814666667</v>
      </c>
      <c r="E19" t="inlineStr">
        <is>
          <t>{"0": [[[135, 15]], [[119, 10]], [[196, 8]], [[8, 16]], [[131, 16]], [[53, 12]], [[25, 14]], [[198, 5]], [[186, 9]], [[97, 13]], [[197, 14]], [[95, 10], [28, 2]], [[34, 14]], [[16, 10], [48, 5]], [[154, 14]], [[182, 15]], [[9, 15]], [[91, 6], [199, 1]], [[2, 12]], [[156, 15]]], "1": [[[27, 22]], [[193, 19]], [[157, 22]], [[72, 22]], [[75, 19]], [[121, 22]], [[207, 21]], [[188, 22]], [[111, 2], [149, 19]], [[83, 22]], [[159, 19]], [[83, 18]]], "2": [[[24, 8], [66, 15], [39, 1]], [[143, 29]], [[151, 25]], [[194, 27]], [[187, 7], [203, 1], [177, 11], [116, 10]], [[176, 30]], [[153, 30]], [[6, 23]], [[19, 11], [3, 8], [121, 9]], [[120, 23]], [[17, 24]], [[40, 30]], [[35, 30]], [[46, 20], [101, 5]], [[208, 30]], [[44, 30]], [[172, 30]], [[168, 9], [80, 20]], [[100, 30]], [[41, 30]], [[104, 30]], [[117, 7], [125, 9], [144, 12]], [[149, 30]], [[79, 30]], [[173, 7], [130, 22]], [[126, 14], [166, 6], [164, 4]], [[152, 15], [108, 11]]], "3": [[[81, 36]], [[165, 34], [148, 3]], [[77, 39]]]}</t>
        </is>
      </c>
      <c r="F19" t="inlineStr">
        <is>
          <t xml:space="preserve">Rigid (capacity 16):
135-P (15)
119-O (10)
196-W (8)
8-B (16)
131-P (16)
53-E (12)
25-C (14)
198-W (5)
186-V (9)
97-K (13)
197-W (14)
95-K (10) -&gt; 28-C (2)
34-C (14)
16-B (10) -&gt; 48-D (5)
154-S (14)
182-U (15)
9-B (15)
91-K (6) -&gt; 199-W (1)
2-A (12)
156-S (15)
8 Metre (capacity 22):
27-C (22)
193-V (19)
157-S (22)
72-G (22)
75-H (19)
121-O (22)
207-Y (21)
188-V (22)
111-M (2) -&gt; 149-R (19)
83-H (22)
159-S (19)
83-H (18)
11 Metre (capacity 30):
24-B (8) -&gt; 66-G (15) -&gt; 39-C (1)
143-P (29)
151-R (25)
194-V (27)
187-V (7) -&gt; 203-W (1) -&gt; 177-T (11) -&gt; 116-N (10)
176-T (30)
153-S (30)
6-B (23)
19-B (11) -&gt; 3-A (8) -&gt; 121-O (9)
120-O (23)
17-B (24)
40-C (30)
35-C (30)
46-D (20) -&gt; 101-L (5)
208-Z (30)
44-D (30)
172-S (30)
168-S (9) -&gt; 80-H (20)
100-L (30)
41-C (30)
104-M (30)
117-N (7) -&gt; 125-P (9) -&gt; 144-Q (12)
149-R (30)
79-H (30)
173-T (7) -&gt; 130-P (22)
126-P (14) -&gt; 166-S (6) -&gt; 164-S (4)
152-R (15) -&gt; 108-M (11)
Link (capacity 40):
81-H (36)
165-S (34) -&gt; 148-R (3)
77-H (39)
</t>
        </is>
      </c>
      <c r="G19" t="n">
        <v>7561.5297926</v>
      </c>
      <c r="H19" t="n">
        <v>464851.7984666667</v>
      </c>
      <c r="J19">
        <f>C19-(H19+I19*10)</f>
        <v/>
      </c>
      <c r="K19" s="12">
        <f>J19/C19</f>
        <v/>
      </c>
      <c r="L19" t="inlineStr">
        <is>
          <t>Fixed last route in archive not being added to tour</t>
        </is>
      </c>
    </row>
    <row r="20">
      <c r="A20" s="10" t="n">
        <v>43768</v>
      </c>
      <c r="B20" t="inlineStr">
        <is>
          <t>{"2": [[[149, 30]], [[172, 30]], [[165, 30]], [[44, 30]], [[149, 24], [148, 6]], [[159, 24], [41, 6]], [[77, 30]], [[15, 28]], [[150, 8], [172, 20]], [[98, 16], [153, 14]], [[194, 30]], [[79, 30]], [[6, 14], [187, 8], [194, 8]], [[104, 30]], [[41, 30]], [[153, 30]], [[176, 16], [35, 5], [209, 9]], [[100, 30]], [[208, 24], [152, 4]], [[16, 30]], [[24, 25], [25, 4], [66, 1]], [[110, 19], [174, 5], [104, 6]], [[35, 30]], [[156, 11], [168, 9], [132, 10]], [[25, 30]], [[59, 28]], [[117, 6], [126, 10], [125, 14]], [[40, 30]], [[92, 30]], [[72, 30]], [[29, 29]], [[139, 15], [40, 15]], [[121, 6], [143, 5], [193, 4], [19, 6], [97, 9]], [[186, 1], [95, 12], [182, 6], [101, 10], [75, 1]], [[33, 30]], [[4, 30]], [[49, 21], [197, 9]], [[32, 27]], [[81, 30]], [[8, 30]], [[55, 30]], [[97, 28]], [[140, 30]]], "0": [[[79, 7], [77, 7]], [[120, 10], [198, 6]], [[96, 16]], [[188, 15], [39, 1]], [[151, 14], [123, 1]], [[46, 16]], [[17, 15], [164, 1]], [[42, 12]], [[134, 10], [171, 2]], [[37, 10], [123, 1]], [[9, 10], [48, 5]], [[62, 1], [155, 1], [87, 1], [57, 13]], [[191, 2], [94, 5]], [[196, 13], [157, 3]], [[34, 16]], [[154, 15]], [[144, 3], [49, 3]], [[63, 16]], [[108, 9], [120, 7]], [[199, 10], [74, 5]], [[93, 9], [70, 7]], [[186, 14], [151, 1]], [[91, 13], [81, 2]], [[53, 13], [95, 3]], [[197, 16]], [[66, 12]], [[131, 12], [8, 4]], [[83, 13]], [[75, 5], [28, 6], [135, 5]]], "1": [[[207, 20]], [[83, 18], [2, 4]], [[82, 22]], [[119, 12], [2, 10]], [[68, 10], [1, 3], [18, 8], [112, 1]], [[18, 7], [200, 15]], [[157, 21]], [[163, 17], [3, 5]], [[192, 22]], [[66, 22]], [[38, 22]], [[33, 9], [4, 11]], [[88, 22]], [[3, 22]]]}</t>
        </is>
      </c>
      <c r="C20" t="n">
        <v>595195.3826666666</v>
      </c>
      <c r="E20" t="inlineStr">
        <is>
          <t>{"2": [[[149, 30]], [[172, 30]], [[165, 30]], [[44, 30]], [[149, 24], [148, 6]], [[159, 24], [41, 6]], [[77, 30]], [[15, 28]], [[150, 8], [172, 20]], [[98, 16], [153, 14]], [[194, 30]], [[79, 30]], [[6, 14], [187, 8], [194, 8]], [[104, 30]], [[41, 30]], [[153, 30]], [[176, 16], [35, 5], [209, 9]], [[100, 30]], [[208, 24], [152, 4]], [[16, 30]], [[24, 25], [25, 4], [66, 1]], [[110, 19], [174, 5], [104, 6]], [[35, 30]], [[156, 11], [168, 9], [132, 10]], [[25, 30]], [[59, 28]], [[117, 6], [126, 10], [125, 14]], [[40, 30]], [[92, 30]], [[72, 30]], [[29, 29]], [[139, 15], [40, 15]], [[121, 6], [143, 5], [193, 4], [19, 6], [97, 9]], [[186, 1], [95, 12], [182, 6], [101, 10], [75, 1]], [[33, 30]], [[4, 30]], [[49, 21], [197, 9]], [[32, 27]], [[81, 30]], [[8, 30]], [[55, 30]], [[97, 28]], [[140, 30]]], "0": [[[79, 7], [77, 7]], [[120, 10], [198, 6]], [[96, 16]], [[188, 15], [39, 1]], [[151, 14], [123, 1]], [[46, 16]], [[17, 15], [164, 1]], [[42, 12]], [[134, 10], [171, 2]], [[37, 10], [123, 1]], [[9, 10], [48, 5]], [[62, 1], [155, 1], [87, 1], [57, 13]], [[191, 2], [94, 5]], [[196, 13], [157, 3]], [[34, 16]], [[154, 15]], [[144, 3], [49, 3]], [[63, 16]], [[108, 9], [120, 7]], [[199, 10], [74, 5]], [[93, 9], [70, 7]], [[186, 14], [151, 1]], [[91, 13], [81, 2]], [[53, 13], [95, 3]], [[197, 16]], [[66, 12]], [[131, 12], [8, 4]], [[83, 13]], [[75, 5], [28, 6], [135, 5]]], "1": [[[207, 20]], [[83, 18], [2, 4]], [[82, 22]], [[119, 12], [2, 10]], [[68, 10], [1, 3], [18, 8], [112, 1]], [[18, 7], [200, 15]], [[157, 21]], [[163, 17], [3, 5]], [[192, 22]], [[66, 22]], [[38, 22]], [[33, 9], [4, 11]], [[88, 22]], [[3, 22]]]}</t>
        </is>
      </c>
      <c r="F20" t="inlineStr">
        <is>
          <t xml:space="preserve">11 Metre (capacity 30):
149-R (30)
172-S (30)
165-S (30)
44-D (30)
149-R (24) -&gt; 148-R (6)
159-S (24) -&gt; 41-C (6)
77-H (30)
15-B (28)
150-R (8) -&gt; 172-S (20)
98-L (16) -&gt; 153-S (14)
194-V (30)
79-H (30)
6-B (14) -&gt; 187-V (8) -&gt; 194-V (8)
104-M (30)
41-C (30)
153-S (30)
176-T (16) -&gt; 35-C (5) -&gt; 209-Z (9)
100-L (30)
208-Z (24) -&gt; 152-R (4)
16-B (30)
24-B (25) -&gt; 25-C (4) -&gt; 66-G (1)
110-M (19) -&gt; 174-T (5) -&gt; 104-M (6)
35-C (30)
156-S (11) -&gt; 168-S (9) -&gt; 132-P (10)
25-C (30)
59-G (28)
117-N (6) -&gt; 126-P (10) -&gt; 125-P (14)
40-C (30)
92-K (30)
72-G (30)
29-C (29)
139-P (15) -&gt; 40-C (15)
121-O (6) -&gt; 143-P (5) -&gt; 193-V (4) -&gt; 19-B (6) -&gt; 97-K (9)
186-V (1) -&gt; 95-K (12) -&gt; 182-U (6) -&gt; 101-L (10) -&gt; 75-H (1)
33-C (30)
4-A (30)
49-D (21) -&gt; 197-W (9)
32-C (27)
81-H (30)
8-B (30)
55-E (30)
97-K (28)
140-P (30)
Rigid (capacity 16):
79-H (7) -&gt; 77-H (7)
120-O (10) -&gt; 198-W (6)
96-K (16)
188-V (15) -&gt; 39-C (1)
151-R (14) -&gt; 123-O (1)
46-D (16)
17-B (15) -&gt; 164-S (1)
42-C (12)
134-P (10) -&gt; 171-S (2)
37-C (10) -&gt; 123-O (1)
9-B (10) -&gt; 48-D (5)
62-G (1) -&gt; 155-S (1) -&gt; 87-K (1) -&gt; 57-F (13)
191-V (2) -&gt; 94-K (5)
196-W (13) -&gt; 157-S (3)
34-C (16)
154-S (15)
144-Q (3) -&gt; 49-D (3)
63-G (16)
108-M (9) -&gt; 120-O (7)
199-W (10) -&gt; 74-G (5)
93-K (9) -&gt; 70-G (7)
186-V (14) -&gt; 151-R (1)
91-K (13) -&gt; 81-H (2)
53-E (13) -&gt; 95-K (3)
197-W (16)
66-G (12)
131-P (12) -&gt; 8-B (4)
83-H (13)
75-H (5) -&gt; 28-C (6) -&gt; 135-P (5)
8 Metre (capacity 22):
207-Y (20)
83-H (18) -&gt; 2-A (4)
82-H (22)
119-O (12) -&gt; 2-A (10)
68-G (10) -&gt; 1-A (3) -&gt; 18-B (8) -&gt; 112-M (1)
18-B (7) -&gt; 200-W (15)
157-S (21)
163-S (17) -&gt; 3-A (5)
192-V (22)
66-G (22)
38-C (22)
33-C (9) -&gt; 4-A (11)
88-K (22)
3-A (22)
</t>
        </is>
      </c>
      <c r="G20" t="n">
        <v>3968.0924329</v>
      </c>
      <c r="H20" t="n">
        <v>595195.3826666666</v>
      </c>
      <c r="J20">
        <f>C20-(H20+I20*10)</f>
        <v/>
      </c>
      <c r="K20" s="12">
        <f>J20/C20</f>
        <v/>
      </c>
    </row>
    <row r="21">
      <c r="A21" s="8" t="n">
        <v>43795</v>
      </c>
      <c r="B21" t="inlineStr">
        <is>
          <t>{"3": [[[22, 36]], [[41, 39]], [[23, 40]], [[85, 30]], []], "1": [[[156, 17], [132, 5]], [[17, 10], [164, 1], [197, 11]], [[207, 22]], [[83, 22]], [[119, 12], [2, 10]], [[46, 20]], [[188, 20]], [[151, 20]], [[56, 11], [118, 9]], [[72, 15], [18, 7]], [[58, 15], [22, 7]], [[142, 22]], [[50, 2], [78, 6], [113, 4], [94, 6], [102, 4]], [[35, 21]], [[168, 13], [17, 7]], [[163, 18], [3, 4]], [[186, 22]], [[205, 9], [45, 6], [206, 7]], [[144, 21], [106, 1]], [[157, 10], [28, 11], [11, 1]], [[121, 4], [143, 6], [193, 7], [185, 5]], [[135, 11], [95, 3], [182, 7]], [[151, 22]], [[173, 13], [131, 7]], [[40, 22]], [[57, 21]], [[89, 22]], [[158, 22]], [[84, 22]]], "2": [[[59, 30]], [[154, 1], [68, 8], [1, 21]], [[72, 30]], [[29, 30]], [[18, 17], [200, 13]], [[96, 27]], [[152, 4], [15, 26]], [[139, 30]], [[24, 9], [25, 7], [59, 11]], [[40, 30]], [[117, 2], [126, 14], [125, 14]], [[157, 15], [95, 15]], [[135, 15], [33, 5], [182, 10]], [[121, 14], [143, 15]], [[66, 19], [168, 11]], [[69, 30]], [[153, 30]], [[91, 27]], [[49, 30]], [[208, 30]], [[29, 10], [1, 20]], [[12, 20]], [[81, 5], [91, 23]], [[193, 6], [19, 12], [101, 10]], [[104, 12], [100, 15], [153, 3]], [[95, 30]], [[201, 30]], [[111, 30]], [[99, 30]], [[124, 30]], [[150, 30]], [[109, 30]], [[104, 30]], [[15, 30]], [[98, 30]], [[99, 10], [26, 20]], [[149, 30]], [[150, 19], [149, 7], [165, 4]], [[110, 7], [176, 8], [174, 14], [60, 1]], [[172, 20], [111, 10]], [[109, 28]], [[156, 20], [132, 10]], [[10, 30]], [[76, 20], [10, 10]], [[17, 29], [164, 1]], [[53, 14], [130, 16]], [[3, 26], [51, 4]], [[29, 28]], [[154, 30]], [[11, 2], [208, 11], [97, 14]], [[69, 30]], [[157, 1], [193, 6], [143, 12], [121, 11]], [[178, 28], [61, 2]], [[45, 7], [175, 23]], [[185, 17]], [[19, 2], [28, 17], [101, 11]], [[69, 30]], [], [[147, 7]], [[85, 30]], [[20, 30]], [[84, 30]], [[116, 5], [85, 23]], [[20, 18]], [[92, 30]]], "0": [[[7, 4], [188, 6], [39, 5]], [[120, 9], [198, 6]], [[80, 16]], [[69, 15]], [[134, 13]], [[92, 16]], [[112, 2], [198, 7], [42, 1]], [[51, 12]], [[62, 13], [155, 1], [87, 2]], [[47, 12], [166, 4]], [[128, 14]], [[105, 5], [46, 4], [115, 7]], [[191, 4], [48, 10], [96, 2]], [[186, 16]], [[134, 8], [171, 5]], [[93, 10], [151, 6]], [[8, 5], [33, 5]], [[142, 4], [12, 11]], [[130, 3], [53, 13]], [[13, 16]], [[9, 11]], [[97, 15]], [[75, 3], [135, 6]], [[90, 16]], [[128, 1]], [[128, 1]], [[128, 1]], [[195, 1]], [[83, 16]], [[69, 7]], [[158, 13]]]}</t>
        </is>
      </c>
      <c r="C21" t="n">
        <v>1381861.717933334</v>
      </c>
      <c r="E21" t="inlineStr">
        <is>
          <t>{"0": [[[87, 2]], [[105, 5]], [[193, 16]], [[12, 16]], [[17, 16]], [[11, 3]], [[154, 15]], [[1, 9]], [[92, 16]], [[80, 16]], [[208, 16]], [[186, 16]], [[186, 6]], [[1, 16]], [[39, 5], [156, 7]], [[22, 16]], [[58, 15]], [[25, 7]], [[90, 16]], [[151, 16]], [[100, 15]], [[120, 9]], [[104, 12]], [[69, 16]], [[47, 12]], [[206, 7]], [[69, 16]], [[186, 16]], [[56, 11]], [[93, 10]], [[69, 16]], [[174, 14]], [[10, 16]], [[83, 8]], [[118, 9]], [[154, 16]], [[1, 16]], [[152, 4]], [[81, 5]], [[171, 5], [42, 1]], [[151, 16]], [[126, 14]], [[20, 16]], [[119, 12]], [[173, 13]], [[45, 13], [61, 2]], [[12, 15]], [[13, 16]], [[200, 13]], [[2, 10]], [[7, 4]], [[68, 8]]], "1": [[[207, 22]], [[69, 22]], [[40, 22]], [[113, 4]], [[125, 14], [166, 4]], [[130, 19]], [[163, 18]], [[197, 11]], [[51, 16]], [[69, 12]], [[35, 21]]], "2": [[[33, 10]], [[150, 30]], [[147, 7], [89, 22]], [[53, 27]], [[96, 29]], [[46, 24]], [[9, 11]], [[76, 20], [24, 9]], [[201, 30]], [[106, 1], [26, 20], [165, 4]], [[157, 26]], [[83, 30]], [[144, 21]], [[98, 30]], [[151, 16]], [[139, 30]], [[109, 28]], [[116, 5], [85, 23]], [[158, 5], [84, 22], [20, 2]], [[48, 10]], [[158, 30]], [[50, 2]], [[104, 30]], [[15, 30]], [[178, 28]], [[168, 24]], [[208, 25]], [[10, 24], [112, 2]], [[57, 21]], [[22, 27]], [[172, 20]], [[72, 30]], [[78, 6]], [[62, 13], [155, 1], [94, 6], [102, 4]], [[110, 7], [185, 22]], [[150, 19]], [[28, 28]], [[143, 30]], [[135, 30]], [[101, 21], [75, 3]], [[19, 14]], [[85, 30]], [[95, 30]], [[92, 30]], [[97, 29]], [[117, 2], [60, 1], [15, 26]], [[3, 30]], [[72, 15]], [[188, 26]], [[59, 30]], [[66, 19]], [[41, 30]], [[18, 24]], [[91, 30]], [[95, 18], [131, 7]], [[134, 21]], [[175, 23], [8, 5]], [[198, 13]], [[124, 30]], [[69, 30]], [[49, 30]], [[142, 26]], [[59, 11]], [[182, 17], [135, 2]], [[20, 30]], [[40, 30]], [[91, 20]], [[84, 30]], [[205, 9], [41, 9], [176, 8]], [[128, 17], [191, 4]], [[109, 30]], [[121, 29]], [[156, 30]], [[29, 30]], [[85, 30]], [[17, 30]], [[132, 15], [164, 2], [115, 7]]], "3": [[[29, 38]], [[153, 33], [143, 3], [193, 3]], [[149, 37], [195, 1]], [[99, 40]], [[23, 40]], [[111, 40]]]}</t>
        </is>
      </c>
      <c r="F21" t="inlineStr">
        <is>
          <t xml:space="preserve">Rigid (capacity 16):
87-K (2)
105-M (5)
193-V (16)
12-B (16)
17-B (16)
11-B (3)
154-S (15)
1-A (9)
92-K (16)
80-H (16)
208-Z (16)
186-V (16)
186-V (6)
1-A (16)
39-C (5) -&gt; 156-S (7)
22-B (16)
58-G (15)
25-C (7)
90-K (16)
151-R (16)
100-L (15)
120-O (9)
104-M (12)
69-G (16)
47-D (12)
206-W (7)
69-G (16)
186-V (16)
56-F (11)
93-K (10)
69-G (16)
174-T (14)
10-B (16)
83-H (8)
118-N (9)
154-S (16)
1-A (16)
152-R (4)
81-H (5)
171-S (5) -&gt; 42-C (1)
151-R (16)
126-P (14)
20-B (16)
119-O (12)
173-T (13)
45-D (13) -&gt; 61-G (2)
12-B (15)
13-B (16)
200-W (13)
2-A (10)
7-B (4)
68-G (8)
8 Metre (capacity 22):
207-Y (22)
69-G (22)
40-C (22)
113-M (4)
125-P (14) -&gt; 166-S (4)
130-P (19)
163-S (18)
197-W (11)
51-D (16)
69-G (12)
35-C (21)
11 Metre (capacity 30):
33-C (10)
150-R (30)
147-R (7) -&gt; 89-K (22)
53-E (27)
96-K (29)
46-D (24)
9-B (11)
76-H (20) -&gt; 24-B (9)
201-W (30)
106-M (1) -&gt; 26-C (20) -&gt; 165-S (4)
157-S (26)
83-H (30)
144-Q (21)
98-L (30)
151-R (16)
139-P (30)
109-M (28)
116-N (5) -&gt; 85-K (23)
158-S (5) -&gt; 84-K (22) -&gt; 20-B (2)
48-D (10)
158-S (30)
50-D (2)
104-M (30)
15-B (30)
178-T (28)
168-S (24)
208-Z (25)
10-B (24) -&gt; 112-M (2)
57-F (21)
22-B (27)
172-S (20)
72-G (30)
78-H (6)
62-G (13) -&gt; 155-S (1) -&gt; 94-K (6) -&gt; 102-L (4)
110-M (7) -&gt; 185-V (22)
150-R (19)
28-C (28)
143-P (30)
135-P (30)
101-L (21) -&gt; 75-H (3)
19-B (14)
85-K (30)
95-K (30)
92-K (30)
97-K (29)
117-N (2) -&gt; 60-G (1) -&gt; 15-B (26)
3-A (30)
72-G (15)
188-V (26)
59-G (30)
66-G (19)
41-C (30)
18-B (24)
91-K (30)
95-K (18) -&gt; 131-P (7)
134-P (21)
175-T (23) -&gt; 8-B (5)
198-W (13)
124-O (30)
69-G (30)
49-D (30)
142-P (26)
59-G (11)
182-U (17) -&gt; 135-P (2)
20-B (30)
40-C (30)
91-K (20)
84-K (30)
205-W (9) -&gt; 41-C (9) -&gt; 176-T (8)
128-P (17) -&gt; 191-V (4)
109-M (30)
121-O (29)
156-S (30)
29-C (30)
85-K (30)
17-B (30)
132-P (15) -&gt; 164-S (2) -&gt; 115-N (7)
Link (capacity 40):
29-C (38)
153-S (33) -&gt; 143-P (3) -&gt; 193-V (3)
149-R (37) -&gt; 195-W (1)
99-L (40)
23-B (40)
111-M (40)
</t>
        </is>
      </c>
      <c r="G21" t="n">
        <v>7200.6445294</v>
      </c>
      <c r="H21" t="n">
        <v>1244380.835933333</v>
      </c>
      <c r="J21">
        <f>C21-(H21+I21*10)</f>
        <v/>
      </c>
      <c r="K21" s="12">
        <f>J21/C21</f>
        <v/>
      </c>
    </row>
    <row r="22">
      <c r="A22" s="9" t="n">
        <v>43745</v>
      </c>
      <c r="B22" t="inlineStr">
        <is>
          <t>{"2": [[[17, 24], [164, 4]], [[44, 30]], [[111, 2], [77, 28]], [[149, 27], [148, 3]], [[165, 30]], [[159, 19], [194, 11]], [[41, 30]], [[172, 30]], [[79, 30]], [[104, 30]], [[6, 23], [187, 7]], [[176, 30]], [[153, 30]], [[208, 30]], [[35, 30]], [[100, 30]], [[83, 20]], [[40, 30]], [[117, 7], [126, 14], [125, 9]], [[121, 12], [143, 11], [193, 7]], [[80, 20], [168, 9]], [[135, 5], [182, 15], [95, 10]], [[81, 30]], [[193, 12], [143, 18]], [[121, 19], [135, 10]]], "1": [[[75, 19]], [[149, 22]], [[24, 8], [25, 14]], [[207, 21]], [[72, 22]], [[119, 10], [2, 12]], [[157, 22]], [[46, 20]], [[188, 22]], [[186, 9], [53, 12]], [[130, 22]], [[83, 20]], [[116, 10], [177, 11], [203, 1]], [[27, 22]]], "0": [[[194, 16]], [[16, 10], [165, 4]], [[156, 15], [39, 1]], [[77, 11]], [[120, 11], [198, 5]], [[151, 16]], [[196, 8], [48, 5]], [[34, 14]], [[9, 15]], [[154, 14]], [[8, 16]], [[108, 11]], [[152, 15]], [[120, 12]], [[199, 1], [91, 6], [81, 6]], [[197, 14]], [[131, 16]], [[151, 9], [173, 7]], [[144, 12]], [[166, 6], [28, 2], [3, 8]], [[97, 13]], [[66, 15]], [[101, 5], [19, 11]]]}</t>
        </is>
      </c>
      <c r="C22" t="n">
        <v>496052.9814666667</v>
      </c>
      <c r="E22" t="inlineStr">
        <is>
          <t>{"0": [[[131, 16]], [[81, 6], [91, 6]], [[154, 14]], [[25, 14], [39, 1]], [[119, 10]], [[151, 16]], [[2, 12]], [[168, 9]], [[151, 9]], [[144, 12], [199, 1]]], "1": [[[46, 20]], [[164, 4], [126, 14]], [[72, 22]], [[135, 15], [173, 7]], [[48, 5], [9, 15]], [[188, 22]], [[149, 19], [111, 2]], [[24, 8], [166, 6]], [[207, 21]], [[27, 22]]], "2": [[[143, 29]], [[95, 10], [28, 2], [8, 16]], [[35, 30]], [[104, 30]], [[197, 14], [117, 7], [125, 9]], [[149, 30]], [[208, 30]], [[121, 1], [17, 24], [101, 5]], [[159, 19], [16, 10]], [[187, 7], [116, 10], [203, 1], [177, 11]], [[40, 30]], [[6, 23]], [[81, 30]], [[186, 9], [75, 19]], [[121, 30]], [[157, 22], [3, 8]], [[120, 23], [198, 5]], [[176, 30]], [[194, 27]], [[34, 14], [53, 12]], [[44, 30]], [[172, 30]], [[196, 8], [130, 22]], [[153, 30]], [[156, 15], [66, 15]], [[80, 20]], [[100, 30]], [[152, 15], [108, 11]], [[19, 11], [193, 19]], [[182, 15], [97, 13]], [[79, 30]], [[41, 30]]], "3": [[[148, 3], [165, 34]], [[83, 40]], [[77, 39]]]}</t>
        </is>
      </c>
      <c r="F22" t="inlineStr">
        <is>
          <t xml:space="preserve">Rigid (capacity 16):
131-P (16)
81-H (6) -&gt; 91-K (6)
154-S (14)
25-C (14) -&gt; 39-C (1)
119-O (10)
151-R (16)
2-A (12)
168-S (9)
151-R (9)
144-Q (12) -&gt; 199-W (1)
8 Metre (capacity 22):
46-D (20)
164-S (4) -&gt; 126-P (14)
72-G (22)
135-P (15) -&gt; 173-T (7)
48-D (5) -&gt; 9-B (15)
188-V (22)
149-R (19) -&gt; 111-M (2)
24-B (8) -&gt; 166-S (6)
207-Y (21)
27-C (22)
11 Metre (capacity 30):
143-P (29)
95-K (10) -&gt; 28-C (2) -&gt; 8-B (16)
35-C (30)
104-M (30)
197-W (14) -&gt; 117-N (7) -&gt; 125-P (9)
149-R (30)
208-Z (30)
121-O (1) -&gt; 17-B (24) -&gt; 101-L (5)
159-S (19) -&gt; 16-B (10)
187-V (7) -&gt; 116-N (10) -&gt; 203-W (1) -&gt; 177-T (11)
40-C (30)
6-B (23)
81-H (30)
186-V (9) -&gt; 75-H (19)
121-O (30)
157-S (22) -&gt; 3-A (8)
120-O (23) -&gt; 198-W (5)
176-T (30)
194-V (27)
34-C (14) -&gt; 53-E (12)
44-D (30)
172-S (30)
196-W (8) -&gt; 130-P (22)
153-S (30)
156-S (15) -&gt; 66-G (15)
80-H (20)
100-L (30)
152-R (15) -&gt; 108-M (11)
19-B (11) -&gt; 193-V (19)
182-U (15) -&gt; 97-K (13)
79-H (30)
41-C (30)
Link (capacity 40):
148-R (3) -&gt; 165-S (34)
83-H (40)
77-H (39)
</t>
        </is>
      </c>
      <c r="G22" t="n">
        <v>3601.0062647</v>
      </c>
      <c r="H22" t="n">
        <v>464705.0618</v>
      </c>
      <c r="J22">
        <f>C22-(H22+I22*10)</f>
        <v/>
      </c>
      <c r="K22" s="12">
        <f>J22/C22</f>
        <v/>
      </c>
      <c r="L22" t="inlineStr">
        <is>
          <t>Fixed split algorithm bug and reworked customer completion to be less aggressive about satisfying demand at the first-encountered stops</t>
        </is>
      </c>
    </row>
    <row r="23">
      <c r="A23" s="10" t="n">
        <v>43768</v>
      </c>
      <c r="B23" t="inlineStr">
        <is>
          <t>{"2": [[[149, 30]], [[172, 30]], [[165, 30]], [[44, 30]], [[149, 24], [148, 6]], [[159, 24], [41, 6]], [[77, 30]], [[15, 28]], [[150, 8], [172, 20]], [[98, 16], [153, 14]], [[194, 30]], [[79, 30]], [[6, 14], [187, 8], [194, 8]], [[104, 30]], [[41, 30]], [[153, 30]], [[176, 16], [35, 5], [209, 9]], [[100, 30]], [[208, 24], [152, 4]], [[16, 30]], [[24, 25], [25, 4], [66, 1]], [[110, 19], [174, 5], [104, 6]], [[35, 30]], [[156, 11], [168, 9], [132, 10]], [[25, 30]], [[59, 28]], [[117, 6], [126, 10], [125, 14]], [[40, 30]], [[92, 30]], [[72, 30]], [[29, 29]], [[139, 15], [40, 15]], [[121, 6], [143, 5], [193, 4], [19, 6], [97, 9]], [[186, 1], [95, 12], [182, 6], [101, 10], [75, 1]], [[33, 30]], [[4, 30]], [[49, 21], [197, 9]], [[32, 27]], [[81, 30]], [[8, 30]], [[55, 30]], [[97, 28]], [[140, 30]]], "0": [[[79, 7], [77, 7]], [[120, 10], [198, 6]], [[96, 16]], [[188, 15], [39, 1]], [[151, 14], [123, 1]], [[46, 16]], [[17, 15], [164, 1]], [[42, 12]], [[134, 10], [171, 2]], [[37, 10], [123, 1]], [[9, 10], [48, 5]], [[62, 1], [155, 1], [87, 1], [57, 13]], [[191, 2], [94, 5]], [[196, 13], [157, 3]], [[34, 16]], [[154, 15]], [[144, 3], [49, 3]], [[63, 16]], [[108, 9], [120, 7]], [[199, 10], [74, 5]], [[93, 9], [70, 7]], [[186, 14], [151, 1]], [[91, 13], [81, 2]], [[53, 13], [95, 3]], [[197, 16]], [[66, 12]], [[131, 12], [8, 4]], [[83, 13]], [[75, 5], [28, 6], [135, 5]]], "1": [[[207, 20]], [[83, 18], [2, 4]], [[82, 22]], [[119, 12], [2, 10]], [[68, 10], [1, 3], [18, 8], [112, 1]], [[18, 7], [200, 15]], [[157, 21]], [[163, 17], [3, 5]], [[192, 22]], [[66, 22]], [[38, 22]], [[33, 9], [4, 11]], [[88, 22]], [[3, 22]]]}</t>
        </is>
      </c>
      <c r="C23" t="n">
        <v>595195.3826666666</v>
      </c>
      <c r="E23" t="inlineStr">
        <is>
          <t>{"2": [[[149, 30]], [[172, 30]], [[165, 30]], [[44, 30]], [[149, 24], [148, 6]], [[159, 24], [41, 6]], [[77, 30]], [[15, 28]], [[150, 8], [172, 20]], [[98, 16], [153, 14]], [[194, 30]], [[79, 30]], [[6, 14], [187, 8], [194, 8]], [[104, 30]], [[41, 30]], [[153, 30]], [[176, 16], [35, 5], [209, 9]], [[100, 30]], [[208, 24], [152, 4]], [[16, 30]], [[24, 25], [25, 4], [66, 30]], [[110, 19], [174, 5], [104, 6]], [[35, 0]], [[156, 11], [168, 9], [132, 10]], [[25, 30]], [[59, 28]], [[117, 6], [126, 10], [125, 14]], [[40, 30]], [[92, 30]], [[72, 30]], [[29, 29]], [[139, 15], [40, 15]], [[121, 6], [143, 5], [193, 4], [19, 6], [97, 30]], [[186, 0], [95, 0], [182, 6], [101, 10], [75, 0]], [[33, 30]], [[4, 30]], [[49, 0], [197, 25]], [[32, 27]], [[81, 30]], [[8, 30]], [[55, 30]], [[97, 28]], [[140, 30]]], "0": [[[79, 16], [77, 16]], [[120, 16], [198, 6]], [[96, 16]], [[188, 15], [39, 1]], [[151, 14], [123, 1]], [[46, 16]], [[17, 15], [164, 1]], [[42, 12]], [[134, 10], [171, 2]], [[37, 10], [123, 0]], [[9, 10], [48, 5]], [[62, 1], [155, 1], [87, 1], [57, 13]], [[191, 2], [94, 5]], [[196, 13], [157, 16]], [[34, 16]], [[154, 15]], [[144, 3], [49, 16]], [[63, 16]], [[108, 9], [120, 7]], [[199, 10], [74, 5]], [[93, 9], [70, 7]], [[186, 0], [151, 0]], [[91, 13], [81, 16]], [[53, 13], [95, 0]], [[197, 16]], [[66, 16]], [[131, 12], [8, 16]], [[83, 16]], [[75, 0], [28, 6], [135, 5]]], "1": [[[207, 20]], [[83, 22], [2, 4]], [[82, 22]], [[119, 12], [2, 0]], [[68, 10], [1, 3], [18, 8], [112, 1]], [[18, 0], [200, 15]], [[157, 22]], [[163, 17], [3, 5]], [[192, 22]], [[66, 22]], [[38, 22]], [[33, 22], [4, 22]], [[88, 22]], [[3, 22]]]}</t>
        </is>
      </c>
      <c r="F23" t="inlineStr">
        <is>
          <t xml:space="preserve">11 Metre (capacity 30):
149-R (30)
172-S (30)
165-S (30)
44-D (30)
149-R (24) -&gt; 148-R (6)
159-S (24) -&gt; 41-C (6)
77-H (30)
15-B (28)
150-R (8) -&gt; 172-S (20)
98-L (16) -&gt; 153-S (14)
194-V (30)
79-H (30)
6-B (14) -&gt; 187-V (8) -&gt; 194-V (8)
104-M (30)
41-C (30)
153-S (30)
176-T (16) -&gt; 35-C (5) -&gt; 209-Z (9)
100-L (30)
208-Z (24) -&gt; 152-R (4)
16-B (30)
24-B (25) -&gt; 25-C (4) -&gt; 66-G (30)
110-M (19) -&gt; 174-T (5) -&gt; 104-M (6)
35-C (0)
156-S (11) -&gt; 168-S (9) -&gt; 132-P (10)
25-C (30)
59-G (28)
117-N (6) -&gt; 126-P (10) -&gt; 125-P (14)
40-C (30)
92-K (30)
72-G (30)
29-C (29)
139-P (15) -&gt; 40-C (15)
121-O (6) -&gt; 143-P (5) -&gt; 193-V (4) -&gt; 19-B (6) -&gt; 97-K (30)
186-V (0) -&gt; 95-K (0) -&gt; 182-U (6) -&gt; 101-L (10) -&gt; 75-H (0)
33-C (30)
4-A (30)
49-D (0) -&gt; 197-W (25)
32-C (27)
81-H (30)
8-B (30)
55-E (30)
97-K (28)
140-P (30)
Rigid (capacity 16):
79-H (16) -&gt; 77-H (16)
120-O (16) -&gt; 198-W (6)
96-K (16)
188-V (15) -&gt; 39-C (1)
151-R (14) -&gt; 123-O (1)
46-D (16)
17-B (15) -&gt; 164-S (1)
42-C (12)
134-P (10) -&gt; 171-S (2)
37-C (10) -&gt; 123-O (0)
9-B (10) -&gt; 48-D (5)
62-G (1) -&gt; 155-S (1) -&gt; 87-K (1) -&gt; 57-F (13)
191-V (2) -&gt; 94-K (5)
196-W (13) -&gt; 157-S (16)
34-C (16)
154-S (15)
144-Q (3) -&gt; 49-D (16)
63-G (16)
108-M (9) -&gt; 120-O (7)
199-W (10) -&gt; 74-G (5)
93-K (9) -&gt; 70-G (7)
186-V (0) -&gt; 151-R (0)
91-K (13) -&gt; 81-H (16)
53-E (13) -&gt; 95-K (0)
197-W (16)
66-G (16)
131-P (12) -&gt; 8-B (16)
83-H (16)
75-H (0) -&gt; 28-C (6) -&gt; 135-P (5)
8 Metre (capacity 22):
207-Y (20)
83-H (22) -&gt; 2-A (4)
82-H (22)
119-O (12) -&gt; 2-A (0)
68-G (10) -&gt; 1-A (3) -&gt; 18-B (8) -&gt; 112-M (1)
18-B (0) -&gt; 200-W (15)
157-S (22)
163-S (17) -&gt; 3-A (5)
192-V (22)
66-G (22)
38-C (22)
33-C (22) -&gt; 4-A (22)
88-K (22)
3-A (22)
</t>
        </is>
      </c>
      <c r="G23" t="n">
        <v>3600.8390132</v>
      </c>
      <c r="H23" t="n">
        <v>595195.3826666666</v>
      </c>
      <c r="J23">
        <f>C23-(H23+I23*10)</f>
        <v/>
      </c>
      <c r="K23" s="12">
        <f>J23/C23</f>
        <v/>
      </c>
    </row>
    <row r="24">
      <c r="A24" s="8" t="n">
        <v>43795</v>
      </c>
      <c r="B24" t="inlineStr">
        <is>
          <t>{"3": [[[22, 36]], [[41, 39]], [[23, 40]], [[85, 30]], []], "1": [[[156, 17], [132, 5]], [[17, 10], [164, 1], [197, 11]], [[207, 22]], [[83, 22]], [[119, 12], [2, 10]], [[46, 20]], [[188, 20]], [[151, 20]], [[56, 11], [118, 9]], [[72, 15], [18, 7]], [[58, 15], [22, 7]], [[142, 22]], [[50, 2], [78, 6], [113, 4], [94, 6], [102, 4]], [[35, 21]], [[168, 13], [17, 7]], [[163, 18], [3, 4]], [[186, 22]], [[205, 9], [45, 6], [206, 7]], [[144, 21], [106, 1]], [[157, 10], [28, 11], [11, 1]], [[121, 4], [143, 6], [193, 7], [185, 5]], [[135, 11], [95, 3], [182, 7]], [[151, 22]], [[173, 13], [131, 7]], [[40, 22]], [[57, 21]], [[89, 22]], [[158, 22]], [[84, 22]]], "2": [[[59, 30]], [[154, 1], [68, 8], [1, 21]], [[72, 30]], [[29, 30]], [[18, 17], [200, 13]], [[96, 27]], [[152, 4], [15, 26]], [[139, 30]], [[24, 9], [25, 7], [59, 11]], [[40, 30]], [[117, 2], [126, 14], [125, 14]], [[157, 15], [95, 15]], [[135, 15], [33, 5], [182, 10]], [[121, 14], [143, 15]], [[66, 19], [168, 11]], [[69, 30]], [[153, 30]], [[91, 27]], [[49, 30]], [[208, 30]], [[29, 10], [1, 20]], [[12, 20]], [[81, 5], [91, 23]], [[193, 6], [19, 12], [101, 10]], [[104, 12], [100, 15], [153, 3]], [[95, 30]], [[201, 30]], [[111, 30]], [[99, 30]], [[124, 30]], [[150, 30]], [[109, 30]], [[104, 30]], [[15, 30]], [[98, 30]], [[99, 10], [26, 20]], [[149, 30]], [[150, 19], [149, 7], [165, 4]], [[110, 7], [176, 8], [174, 14], [60, 1]], [[172, 20], [111, 10]], [[109, 28]], [[156, 20], [132, 10]], [[10, 30]], [[76, 20], [10, 10]], [[17, 29], [164, 1]], [[53, 14], [130, 16]], [[3, 26], [51, 4]], [[29, 28]], [[154, 30]], [[11, 2], [208, 11], [97, 14]], [[69, 30]], [[157, 1], [193, 6], [143, 12], [121, 11]], [[178, 28], [61, 2]], [[45, 7], [175, 23]], [[185, 17]], [[19, 2], [28, 17], [101, 11]], [[69, 30]], [], [[147, 7]], [[85, 30]], [[20, 30]], [[84, 30]], [[116, 5], [85, 23]], [[20, 18]], [[92, 30]]], "0": [[[7, 4], [188, 6], [39, 5]], [[120, 9], [198, 6]], [[80, 16]], [[69, 15]], [[134, 13]], [[92, 16]], [[112, 2], [198, 7], [42, 1]], [[51, 12]], [[62, 13], [155, 1], [87, 2]], [[47, 12], [166, 4]], [[128, 14]], [[105, 5], [46, 4], [115, 7]], [[191, 4], [48, 10], [96, 2]], [[186, 16]], [[134, 8], [171, 5]], [[93, 10], [151, 6]], [[8, 5], [33, 5]], [[142, 4], [12, 11]], [[130, 3], [53, 13]], [[13, 16]], [[9, 11]], [[97, 15]], [[75, 3], [135, 6]], [[90, 16]], [[128, 1]], [[128, 1]], [[128, 1]], [[195, 1]], [[83, 16]], [[69, 7]], [[158, 13]]]}</t>
        </is>
      </c>
      <c r="C24" t="n">
        <v>1381861.717933334</v>
      </c>
      <c r="E24" t="inlineStr">
        <is>
          <t>{"0": [[[100, 15]], [[2, 10]], [[83, 16]], [[150, 16]], [[174, 14]], [[13, 16]], [[18, 16]], [[12, 16]], [[166, 4], [25, 7]], [[62, 13]], [[51, 16]], [[118, 9]], [[165, 4], [104, 16]], [[29, 16]], [[206, 7]], [[109, 16]], [[33, 10]], [[109, 16]], [[208, 16]], [[156, 16], [7, 4]], [[69, 16]], [[158, 16]], [[200, 13]], [[91, 16]], [[42, 1]], [[132, 15]], [[15, 16]], [[109, 16]], [[158, 16]], [[81, 5]], [[45, 13]], [[12, 1]], [[113, 4], [78, 6], [171, 5]], [[173, 13], [143, 16]], [[56, 11]], [[164, 2], [110, 7], [117, 2], [61, 2]], [[58, 15]], [[116, 5], [60, 1]], [[9, 11]], [[59, 16]], [[1, 16], [195, 1]], [[152, 4], [48, 10]], [[168, 16], [8, 5], [41, 16]], [[112, 2], [68, 8], [154, 16]], [[19, 14]], [[120, 9]], [[126, 14]], [[10, 16]], [[40, 16]], [[115, 7]], [[47, 12]]], "1": [[[89, 22]], [[15, 16]], [[135, 22]], [[69, 22]], [[105, 5], [22, 22]], [[92, 22]], [[23, 22]], [[168, 22]], [[72, 22], [150, 22]], [[87, 2], [155, 1], [94, 6], [119, 12]], [[185, 22]], [[11, 3], [17, 22]], [[40, 22], [197, 11]], [[39, 5], [66, 0]], [[101, 21]], [[75, 3]], [[20, 22], [158, 22]], [[91, 22]], [[69, 22]], [[106, 1], [149, 22], [111, 22]], [[193, 19]]], "2": [[[150, 30]], [[93, 10], [95, 18]], [[85, 23]], [[22, 30]], [[205, 9], [125, 14]], [[41, 30]], [[84, 30]], [[1, 30]], [[111, 30]], [[186, 8], [69, 30]], [[59, 30]], [[91, 30]], [[69, 30]], [[134, 21], [18, 0]], [[149, 30]], [[151, 30]], [[139, 30]], [[156, 30]], [[90, 16]], [[144, 21]], [[85, 30]], [[76, 20]], [[80, 16]], [[24, 9], [109, 30]], [[57, 21]], [[128, 17]], [[15, 30]], [[163, 18], [176, 8], [153, 3]], [[104, 30]], [[98, 30]], [[83, 30]], [[102, 4]], [[154, 30]], [[201, 30]], [[92, 30]], [[121, 29]], [[95, 30]], [[20, 30]], [[29, 30]], [[99, 30]], [[208, 30]], [[147, 7], [84, 22]], [[28, 28]], [[135, 2]], [[207, 22]], [[191, 4], [182, 17]], [[151, 18], [50, 2]], [[10, 30]], [[172, 20], [99, 10]], [[124, 30]], [[49, 30]], [[130, 19]], [[53, 27]], [[142, 26]], [[72, 30]], [[46, 24]], [[135, 30], [3, 30]], [[96, 29]], [[131, 7], [26, 20]], [[35, 21]], [[23, 30]], [[157, 26]], [[178, 28]], [[186, 30]], [[153, 30]], [[198, 13]], [[85, 30]], [[17, 30]], [[40, 30]], [[29, 30]], [[188, 26]], [[97, 29]], [[175, 23], [66, 0]], [[143, 30]]]}</t>
        </is>
      </c>
      <c r="F24" t="inlineStr">
        <is>
          <t xml:space="preserve">Rigid (capacity 16):
100-L (15)
2-A (10)
83-H (16)
150-R (16)
174-T (14)
13-B (16)
18-B (16)
12-B (16)
166-S (4) -&gt; 25-C (7)
62-G (13)
51-D (16)
118-N (9)
165-S (4) -&gt; 104-M (16)
29-C (16)
206-W (7)
109-M (16)
33-C (10)
109-M (16)
208-Z (16)
156-S (16) -&gt; 7-B (4)
69-G (16)
158-S (16)
200-W (13)
91-K (16)
42-C (1)
132-P (15)
15-B (16)
109-M (16)
158-S (16)
81-H (5)
45-D (13)
12-B (1)
113-M (4) -&gt; 78-H (6) -&gt; 171-S (5)
173-T (13) -&gt; 143-P (16)
56-F (11)
164-S (2) -&gt; 110-M (7) -&gt; 117-N (2) -&gt; 61-G (2)
58-G (15)
116-N (5) -&gt; 60-G (1)
9-B (11)
59-G (16)
1-A (16) -&gt; 195-W (1)
152-R (4) -&gt; 48-D (10)
168-S (16) -&gt; 8-B (5) -&gt; 41-C (16)
112-M (2) -&gt; 68-G (8) -&gt; 154-S (16)
19-B (14)
120-O (9)
126-P (14)
10-B (16)
40-C (16)
115-N (7)
47-D (12)
8 Metre (capacity 22):
89-K (22)
15-B (16)
135-P (22)
69-G (22)
105-M (5) -&gt; 22-B (22)
92-K (22)
23-B (22)
168-S (22)
72-G (22) -&gt; 150-R (22)
87-K (2) -&gt; 155-S (1) -&gt; 94-K (6) -&gt; 119-O (12)
185-V (22)
11-B (3) -&gt; 17-B (22)
40-C (22) -&gt; 197-W (11)
39-C (5) -&gt; 66-G (0)
101-L (21)
75-H (3)
20-B (22) -&gt; 158-S (22)
91-K (22)
69-G (22)
106-M (1) -&gt; 149-R (22) -&gt; 111-M (22)
193-V (19)
11 Metre (capacity 30):
150-R (30)
93-K (10) -&gt; 95-K (18)
85-K (23)
22-B (30)
205-W (9) -&gt; 125-P (14)
41-C (30)
84-K (30)
1-A (30)
111-M (30)
186-V (8) -&gt; 69-G (30)
59-G (30)
91-K (30)
69-G (30)
134-P (21) -&gt; 18-B (0)
149-R (30)
151-R (30)
139-P (30)
156-S (30)
90-K (16)
144-Q (21)
85-K (30)
76-H (20)
80-H (16)
24-B (9) -&gt; 109-M (30)
57-F (21)
128-P (17)
15-B (30)
163-S (18) -&gt; 176-T (8) -&gt; 153-S (3)
104-M (30)
98-L (30)
83-H (30)
102-L (4)
154-S (30)
201-W (30)
92-K (30)
121-O (29)
95-K (30)
20-B (30)
29-C (30)
99-L (30)
208-Z (30)
147-R (7) -&gt; 84-K (22)
28-C (28)
135-P (2)
207-Y (22)
191-V (4) -&gt; 182-U (17)
151-R (18) -&gt; 50-D (2)
10-B (30)
172-S (20) -&gt; 99-L (10)
124-O (30)
49-D (30)
130-P (19)
53-E (27)
142-P (26)
72-G (30)
46-D (24)
135-P (30) -&gt; 3-A (30)
96-K (29)
131-P (7) -&gt; 26-C (20)
35-C (21)
23-B (30)
157-S (26)
178-T (28)
186-V (30)
153-S (30)
198-W (13)
85-K (30)
17-B (30)
40-C (30)
29-C (30)
188-V (26)
97-K (29)
175-T (23) -&gt; 66-G (0)
143-P (30)
</t>
        </is>
      </c>
      <c r="G24" t="n">
        <v>3601.3254473</v>
      </c>
      <c r="H24" t="n">
        <v>1338925.967433334</v>
      </c>
      <c r="J24">
        <f>C24-(H24+I24*10)</f>
        <v/>
      </c>
      <c r="K24" s="12">
        <f>J24/C24</f>
        <v/>
      </c>
    </row>
    <row r="25">
      <c r="A25" s="9" t="n">
        <v>43745</v>
      </c>
      <c r="B25" t="inlineStr">
        <is>
          <t>{"2": [[[17, 24], [164, 4]], [[44, 30]], [[111, 2], [77, 28]], [[149, 27], [148, 3]], [[165, 30]], [[159, 19], [194, 11]], [[41, 30]], [[172, 30]], [[79, 30]], [[104, 30]], [[6, 23], [187, 7]], [[176, 30]], [[153, 30]], [[208, 30]], [[35, 30]], [[100, 30]], [[83, 20]], [[40, 30]], [[117, 7], [126, 14], [125, 9]], [[121, 12], [143, 11], [193, 7]], [[80, 20], [168, 9]], [[135, 5], [182, 15], [95, 10]], [[81, 30]], [[193, 12], [143, 18]], [[121, 19], [135, 10]]], "1": [[[75, 19]], [[149, 22]], [[24, 8], [25, 14]], [[207, 21]], [[72, 22]], [[119, 10], [2, 12]], [[157, 22]], [[46, 20]], [[188, 22]], [[186, 9], [53, 12]], [[130, 22]], [[83, 20]], [[116, 10], [177, 11], [203, 1]], [[27, 22]]], "0": [[[194, 16]], [[16, 10], [165, 4]], [[156, 15], [39, 1]], [[77, 11]], [[120, 11], [198, 5]], [[151, 16]], [[196, 8], [48, 5]], [[34, 14]], [[9, 15]], [[154, 14]], [[8, 16]], [[108, 11]], [[152, 15]], [[120, 12]], [[199, 1], [91, 6], [81, 6]], [[197, 14]], [[131, 16]], [[151, 9], [173, 7]], [[144, 12]], [[166, 6], [28, 2], [3, 8]], [[97, 13]], [[66, 15]], [[101, 5], [19, 11]]]}</t>
        </is>
      </c>
      <c r="C25" t="n">
        <v>496052.9814666667</v>
      </c>
      <c r="E25" t="inlineStr">
        <is>
          <t>{"0": [[[154, 14]]], "1": [[[2, 12], [119, 10]], [[24, 8], [25, 14]], [[80, 20]], [[116, 10], [203, 1], [177, 11]], [[144, 12], [16, 10]], [[72, 22]]], "2": [[[8, 16], [53, 12]], [[121, 30]], [[79, 30]], [[120, 23], [198, 5]], [[152, 15], [34, 14]], [[81, 6], [164, 4], [166, 6], [126, 14]], [[111, 2], [77, 9], [149, 19]], [[143, 29]], [[149, 30]], [[194, 27]], [[153, 30]], [[81, 30]], [[135, 15], [9, 15]], [[208, 30]], [[100, 30]], [[95, 10], [193, 19], [121, 1]], [[46, 20], [168, 9]], [[77, 30]], [[27, 22], [187, 7]], [[176, 30]], [[48, 5], [196, 8], [108, 11]], [[151, 25]], [[101, 5], [17, 24]], [[130, 22], [173, 7]], [[40, 30]], [[125, 9], [197, 14], [117, 7]], [[6, 23]], [[172, 30]], [[35, 30]], [[41, 30]], [[104, 30]], [[156, 15], [66, 15]], [[44, 30]], [[199, 1], [91, 6], [188, 22], [39, 1]], [[75, 19], [19, 11]], [[186, 9], [131, 16]], [[3, 8], [157, 22]], [[28, 2], [182, 15], [97, 13]]], "3": [[[207, 21], [159, 19]], [[83, 40]], [[148, 3], [165, 34]]]}</t>
        </is>
      </c>
      <c r="F25" t="inlineStr">
        <is>
          <t xml:space="preserve">Rigid (capacity 16):
154-S (14)
8 Metre (capacity 22):
2-A (12) -&gt; 119-O (10)
24-B (8) -&gt; 25-C (14)
80-H (20)
116-N (10) -&gt; 203-W (1) -&gt; 177-T (11)
144-Q (12) -&gt; 16-B (10)
72-G (22)
11 Metre (capacity 30):
8-B (16) -&gt; 53-E (12)
121-O (30)
79-H (30)
120-O (23) -&gt; 198-W (5)
152-R (15) -&gt; 34-C (14)
81-H (6) -&gt; 164-S (4) -&gt; 166-S (6) -&gt; 126-P (14)
111-M (2) -&gt; 77-H (9) -&gt; 149-R (19)
143-P (29)
149-R (30)
194-V (27)
153-S (30)
81-H (30)
135-P (15) -&gt; 9-B (15)
208-Z (30)
100-L (30)
95-K (10) -&gt; 193-V (19) -&gt; 121-O (1)
46-D (20) -&gt; 168-S (9)
77-H (30)
27-C (22) -&gt; 187-V (7)
176-T (30)
48-D (5) -&gt; 196-W (8) -&gt; 108-M (11)
151-R (25)
101-L (5) -&gt; 17-B (24)
130-P (22) -&gt; 173-T (7)
40-C (30)
125-P (9) -&gt; 197-W (14) -&gt; 117-N (7)
6-B (23)
172-S (30)
35-C (30)
41-C (30)
104-M (30)
156-S (15) -&gt; 66-G (15)
44-D (30)
199-W (1) -&gt; 91-K (6) -&gt; 188-V (22) -&gt; 39-C (1)
75-H (19) -&gt; 19-B (11)
186-V (9) -&gt; 131-P (16)
3-A (8) -&gt; 157-S (22)
28-C (2) -&gt; 182-U (15) -&gt; 97-K (13)
Link (capacity 40):
207-Y (21) -&gt; 159-S (19)
83-H (40)
148-R (3) -&gt; 165-S (34)
</t>
        </is>
      </c>
      <c r="G25" t="n">
        <v>7048.7007023</v>
      </c>
      <c r="H25" t="n">
        <v>448073.0931333331</v>
      </c>
      <c r="J25">
        <f>C25-(H25+I25*10)</f>
        <v/>
      </c>
      <c r="K25" s="12">
        <f>J25/C25</f>
        <v/>
      </c>
      <c r="L25" t="inlineStr">
        <is>
          <t>Customer completion bugfixes and merged consecutive stops at same customer in archive routes</t>
        </is>
      </c>
      <c r="M25" t="n">
        <v>83</v>
      </c>
    </row>
    <row r="26">
      <c r="A26" s="10" t="n">
        <v>43768</v>
      </c>
      <c r="B26" t="inlineStr">
        <is>
          <t>{"2": [[[149, 30]], [[172, 30]], [[165, 30]], [[44, 30]], [[149, 24], [148, 6]], [[159, 24], [41, 6]], [[77, 30]], [[15, 28]], [[150, 8], [172, 20]], [[98, 16], [153, 14]], [[194, 30]], [[79, 30]], [[6, 14], [187, 8], [194, 8]], [[104, 30]], [[41, 30]], [[153, 30]], [[176, 16], [35, 5], [209, 9]], [[100, 30]], [[208, 24], [152, 4]], [[16, 30]], [[24, 25], [25, 4], [66, 1]], [[110, 19], [174, 5], [104, 6]], [[35, 30]], [[156, 11], [168, 9], [132, 10]], [[25, 30]], [[59, 28]], [[117, 6], [126, 10], [125, 14]], [[40, 30]], [[92, 30]], [[72, 30]], [[29, 29]], [[139, 15], [40, 15]], [[121, 6], [143, 5], [193, 4], [19, 6], [97, 9]], [[186, 1], [95, 12], [182, 6], [101, 10], [75, 1]], [[33, 30]], [[4, 30]], [[49, 21], [197, 9]], [[32, 27]], [[81, 30]], [[8, 30]], [[55, 30]], [[97, 28]], [[140, 30]]], "0": [[[79, 7], [77, 7]], [[120, 10], [198, 6]], [[96, 16]], [[188, 15], [39, 1]], [[151, 14], [123, 1]], [[46, 16]], [[17, 15], [164, 1]], [[42, 12]], [[134, 10], [171, 2]], [[37, 10], [123, 1]], [[9, 10], [48, 5]], [[62, 1], [155, 1], [87, 1], [57, 13]], [[191, 2], [94, 5]], [[196, 13], [157, 3]], [[34, 16]], [[154, 15]], [[144, 3], [49, 3]], [[63, 16]], [[108, 9], [120, 7]], [[199, 10], [74, 5]], [[93, 9], [70, 7]], [[186, 14], [151, 1]], [[91, 13], [81, 2]], [[53, 13], [95, 3]], [[197, 16]], [[66, 12]], [[131, 12], [8, 4]], [[83, 13]], [[75, 5], [28, 6], [135, 5]]], "1": [[[207, 20]], [[83, 18], [2, 4]], [[82, 22]], [[119, 12], [2, 10]], [[68, 10], [1, 3], [18, 8], [112, 1]], [[18, 7], [200, 15]], [[157, 21]], [[163, 17], [3, 5]], [[192, 22]], [[66, 22]], [[38, 22]], [[33, 9], [4, 11]], [[88, 22]], [[3, 22]]]}</t>
        </is>
      </c>
      <c r="C26" t="n">
        <v>595195.3826666666</v>
      </c>
      <c r="E26" t="inlineStr">
        <is>
          <t>{"0": [[[151, 15]], [[199, 10]], [[155, 1], [62, 1], [57, 13]], [[188, 15], [39, 1]]], "1": [[[192, 22]], [[38, 22]], [[82, 22]], [[207, 20]]], "2": [[[96, 16], [42, 12]], [[2, 14], [119, 12]], [[46, 16], [91, 13]], [[63, 16], [53, 13]], [[131, 12], [4, 11]], [[33, 30]], [[121, 6], [143, 5], [17, 15], [8, 4]], [[100, 30]], [[153, 30]], [[120, 17], [112, 1], [198, 6]], [[55, 30]], [[88, 22], [74, 5]], [[97, 7], [101, 10], [75, 6], [19, 6]], [[182, 6], [157, 24]], [[3, 27], [191, 2]], [[9, 10], [163, 17]], [[208, 24]], [[149, 30]], [[172, 30]], [[165, 30]], [[148, 6], [149, 24]], [[16, 30]], [[159, 24], [41, 6]], [[18, 15], [200, 15]], [[150, 8], [172, 20]], [[35, 30]], [[153, 14], [98, 16]], [[6, 14], [194, 8], [187, 8]], [[41, 30]], [[194, 30]], [[140, 30]], [[209, 9], [176, 16], [35, 5]], [[81, 30]], [[164, 1], [49, 24]], [[174, 5], [104, 6], [110, 19]], [[104, 30]], [[37, 10], [93, 9], [70, 7]], [[152, 4], [108, 9], [34, 16]], [[44, 30]], [[1, 3], [154, 15], [68, 10]], [[168, 9], [156, 11], [132, 10]], [[126, 10], [117, 6], [125, 14]], [[40, 30]], [[196, 13], [135, 5], [33, 9]], [[32, 27]], [[92, 30]], [[97, 30]], [[186, 15], [134, 10], [171, 2]], [[24, 25], [25, 4]], [[25, 30]], [[29, 29]], [[59, 28], [81, 2]], [[48, 5], [197, 25]], [[72, 30]], [[4, 30]], [[40, 15], [139, 15]], [[15, 28]], [[193, 4], [28, 6], [95, 15]], [[8, 30]]], "3": [[[123, 2], [87, 1], [94, 5], [83, 31]], [[66, 35]], [[79, 37], [144, 3]], [[77, 37]]]}</t>
        </is>
      </c>
      <c r="F26" t="inlineStr">
        <is>
          <t xml:space="preserve">Rigid (capacity 16):
151-R (15)
199-W (10)
155-S (1) -&gt; 62-G (1) -&gt; 57-F (13)
188-V (15) -&gt; 39-C (1)
8 Metre (capacity 22):
192-V (22)
38-C (22)
82-H (22)
207-Y (20)
11 Metre (capacity 30):
96-K (16) -&gt; 42-C (12)
2-A (14) -&gt; 119-O (12)
46-D (16) -&gt; 91-K (13)
63-G (16) -&gt; 53-E (13)
131-P (12) -&gt; 4-A (11)
33-C (30)
121-O (6) -&gt; 143-P (5) -&gt; 17-B (15) -&gt; 8-B (4)
100-L (30)
153-S (30)
120-O (17) -&gt; 112-M (1) -&gt; 198-W (6)
55-E (30)
88-K (22) -&gt; 74-G (5)
97-K (7) -&gt; 101-L (10) -&gt; 75-H (6) -&gt; 19-B (6)
182-U (6) -&gt; 157-S (24)
3-A (27) -&gt; 191-V (2)
9-B (10) -&gt; 163-S (17)
208-Z (24)
149-R (30)
172-S (30)
165-S (30)
148-R (6) -&gt; 149-R (24)
16-B (30)
159-S (24) -&gt; 41-C (6)
18-B (15) -&gt; 200-W (15)
150-R (8) -&gt; 172-S (20)
35-C (30)
153-S (14) -&gt; 98-L (16)
6-B (14) -&gt; 194-V (8) -&gt; 187-V (8)
41-C (30)
194-V (30)
140-P (30)
209-Z (9) -&gt; 176-T (16) -&gt; 35-C (5)
81-H (30)
164-S (1) -&gt; 49-D (24)
174-T (5) -&gt; 104-M (6) -&gt; 110-M (19)
104-M (30)
37-C (10) -&gt; 93-K (9) -&gt; 70-G (7)
152-R (4) -&gt; 108-M (9) -&gt; 34-C (16)
44-D (30)
1-A (3) -&gt; 154-S (15) -&gt; 68-G (10)
168-S (9) -&gt; 156-S (11) -&gt; 132-P (10)
126-P (10) -&gt; 117-N (6) -&gt; 125-P (14)
40-C (30)
196-W (13) -&gt; 135-P (5) -&gt; 33-C (9)
32-C (27)
92-K (30)
97-K (30)
186-V (15) -&gt; 134-P (10) -&gt; 171-S (2)
24-B (25) -&gt; 25-C (4)
25-C (30)
29-C (29)
59-G (28) -&gt; 81-H (2)
48-D (5) -&gt; 197-W (25)
72-G (30)
4-A (30)
40-C (15) -&gt; 139-P (15)
15-B (28)
193-V (4) -&gt; 28-C (6) -&gt; 95-K (15)
8-B (30)
Link (capacity 40):
123-O (2) -&gt; 87-K (1) -&gt; 94-K (5) -&gt; 83-H (31)
66-G (35)
79-H (37) -&gt; 144-Q (3)
77-H (37)
</t>
        </is>
      </c>
      <c r="G26" t="n">
        <v>7200.4963603</v>
      </c>
      <c r="H26" t="n">
        <v>559057.7403333329</v>
      </c>
      <c r="J26">
        <f>C26-(H26+I26*10)</f>
        <v/>
      </c>
      <c r="K26" s="12">
        <f>J26/C26</f>
        <v/>
      </c>
      <c r="M26" t="n">
        <v>127</v>
      </c>
    </row>
    <row r="27">
      <c r="A27" s="8" t="n">
        <v>43795</v>
      </c>
      <c r="B27" t="inlineStr">
        <is>
          <t>{"3": [[[22, 36]], [[41, 39]], [[23, 40]], [[85, 30]]], "1": [[[156, 17], [132, 5]], [[17, 10], [164, 1], [197, 11]], [[207, 22]], [[83, 22]], [[119, 12], [2, 10]], [[46, 20]], [[188, 20]], [[151, 20]], [[56, 11], [118, 9]], [[72, 15], [18, 7]], [[58, 15], [22, 7]], [[142, 22]], [[50, 2], [78, 6], [113, 4], [94, 6], [102, 4]], [[35, 21]], [[168, 13], [17, 7]], [[163, 18], [3, 4]], [[186, 22]], [[205, 9], [45, 6], [206, 7]], [[144, 21], [106, 1]], [[157, 10], [28, 11], [11, 1]], [[121, 4], [143, 6], [193, 7], [185, 5]], [[135, 11], [95, 3], [182, 7]], [[151, 22]], [[173, 13], [131, 7]], [[40, 22]], [[57, 21]], [[89, 22]], [[158, 22]], [[84, 22]]], "2": [[[59, 30]], [[154, 1], [68, 8], [1, 21]], [[72, 30]], [[29, 30]], [[18, 17], [200, 13]], [[96, 27]], [[152, 4], [15, 26]], [[139, 30]], [[24, 9], [25, 7], [59, 11]], [[40, 30]], [[117, 2], [126, 14], [125, 14]], [[157, 15], [95, 15]], [[135, 15], [33, 5], [182, 10]], [[121, 14], [143, 15]], [[66, 19], [168, 11]], [[69, 30]], [[153, 30]], [[91, 27]], [[49, 30]], [[208, 30]], [[29, 10], [1, 20]], [[12, 20]], [[81, 5], [91, 23]], [[193, 6], [19, 12], [101, 10]], [[104, 12], [100, 15], [153, 3]], [[95, 30]], [[201, 30]], [[111, 30]], [[99, 30]], [[124, 30]], [[150, 30]], [[109, 30]], [[104, 30]], [[15, 30]], [[98, 30]], [[99, 10], [26, 20]], [[149, 30]], [[150, 19], [149, 7], [165, 4]], [[110, 7], [176, 8], [174, 14], [60, 1]], [[172, 20], [111, 10]], [[109, 28]], [[156, 20], [132, 10]], [[10, 30]], [[76, 20], [10, 10]], [[17, 29], [164, 1]], [[53, 14], [130, 16]], [[3, 26], [51, 4]], [[29, 28]], [[154, 30]], [[11, 2], [208, 11], [97, 14]], [[69, 30]], [[157, 1], [193, 6], [143, 12], [121, 11]], [[178, 28], [61, 2]], [[45, 7], [175, 23]], [[185, 17]], [[19, 2], [28, 17], [101, 11]], [[69, 30]], [[147, 7]], [[85, 30]], [[20, 30]], [[84, 30]], [[116, 5], [85, 23]], [[20, 18]], [[92, 30]]], "0": [[[7, 4], [188, 6], [39, 5]], [[120, 9], [198, 6]], [[80, 16]], [[69, 15]], [[134, 13]], [[92, 16]], [[112, 2], [198, 7], [42, 1]], [[51, 12]], [[62, 13], [155, 1], [87, 2]], [[47, 12], [166, 4]], [[128, 14]], [[105, 5], [46, 4], [115, 7]], [[191, 4], [48, 10], [96, 2]], [[186, 16]], [[134, 8], [171, 5]], [[93, 10], [151, 6]], [[8, 5], [33, 5]], [[142, 4], [12, 11]], [[130, 3], [53, 13]], [[13, 16]], [[9, 11]], [[97, 15]], [[75, 3], [135, 6]], [[90, 16]], [[128, 1]], [[128, 1]], [[128, 1]], [[195, 1]], [[83, 16]], [[69, 7]], [[158, 13]]]}</t>
        </is>
      </c>
      <c r="C27" t="n">
        <v>1381861.717933334</v>
      </c>
      <c r="E27" t="inlineStr">
        <is>
          <t>{"0": [[[40, 16]], [[153, 16]], [[197, 11]], [[143, 16]], [[198, 13]], [[40, 16], [10, 10]], [[8, 5], [131, 7]], [[91, 16]], [[60, 1], [176, 8]], [[154, 15]], [[39, 5]], [[80, 16]], [[78, 6]], [[154, 16]], [[29, 16]], [[100, 15]], [[200, 13]], [[18, 16]], [[19, 14]], [[18, 8], [83, 16]], [[91, 16]], [[174, 14], [42, 1]], [[90, 16]]], "1": [[[59, 22]], [[29, 22]], [[59, 19]], [[152, 4], [13, 16]], [[173, 13], [118, 9]], [[68, 8]], [[35, 21]], [[76, 20]], [[69, 22]], [[69, 22]], [[172, 20]], [[1, 22]], [[125, 14], [11, 3], [81, 5]], [[193, 19]], [[101, 21]], [[153, 17]], [[1, 19]], [[66, 19]], [[62, 13], [155, 1], [87, 2], [94, 6]], [[143, 17]], [[102, 4], [91, 18]], [[207, 22]], [[89, 22]]], "2": [[[95, 18]], [[51, 16]], [[166, 4], [132, 15]], [[72, 30]], [[95, 30]], [[163, 18], [56, 11]], [[158, 30]], [[185, 22], [61, 2], [117, 2]], [[151, 30]], [[10, 30]], [[83, 30]], [[182, 17], [119, 12]], [[175, 23]], [[49, 30]], [[40, 30]], [[113, 4], [57, 21]], [[206, 7], [45, 13], [23, 10]], [[205, 9], [150, 19], [106, 1]], [[53, 27]], [[109, 30]], [[104, 30]], [[96, 29]], [[98, 30]], [[164, 2], [109, 28]], [[3, 30]], [[191, 4], [157, 26]], [[105, 5], [46, 24]], [[168, 24], [7, 4]], [[150, 30]], [[20, 30]], [[115, 7], [25, 7], [92, 16]], [[195, 1], [128, 17]], [[99, 30]], [[178, 28]], [[92, 30]], [[97, 29]], [[151, 18], [186, 8]], [[15, 30]], [[17, 24]], [[93, 10], [112, 2]], [[142, 26]], [[23, 30]], [[201, 30]], [[124, 30]], [[116, 5], [84, 22]], [[2, 10]], [[130, 19], [171, 5]], [[15, 26]], [[165, 4], [22, 30]], [[28, 28]], [[29, 30]], [[22, 21]], [[144, 21], [24, 9]], [[110, 7], [158, 5], [20, 18]], [[147, 7], [85, 23]], [[69, 30]], [[121, 29]], [[47, 12], [58, 15]], [[188, 26]], [[72, 15], [120, 9]], [[208, 11], [9, 11]], [[85, 30]], [[186, 30]], [[208, 30]], [[26, 20], [99, 10]], [[126, 14], [104, 12]], [[139, 30]], [[75, 3], [17, 22]], [[134, 21]], [[85, 30]], [[84, 30]]], "3": [[[135, 32]], [[156, 37]], [[149, 37]], [[111, 40]], [[41, 39]], [[50, 2], [12, 31]], [[69, 38]], [[33, 10], [48, 10]]]}</t>
        </is>
      </c>
      <c r="F27" t="inlineStr">
        <is>
          <t xml:space="preserve">Rigid (capacity 16):
40-C (16)
153-S (16)
197-W (11)
143-P (16)
198-W (13)
40-C (16) -&gt; 10-B (10)
8-B (5) -&gt; 131-P (7)
91-K (16)
60-G (1) -&gt; 176-T (8)
154-S (15)
39-C (5)
80-H (16)
78-H (6)
154-S (16)
29-C (16)
100-L (15)
200-W (13)
18-B (16)
19-B (14)
18-B (8) -&gt; 83-H (16)
91-K (16)
174-T (14) -&gt; 42-C (1)
90-K (16)
8 Metre (capacity 22):
59-G (22)
29-C (22)
59-G (19)
152-R (4) -&gt; 13-B (16)
173-T (13) -&gt; 118-N (9)
68-G (8)
35-C (21)
76-H (20)
69-G (22)
69-G (22)
172-S (20)
1-A (22)
125-P (14) -&gt; 11-B (3) -&gt; 81-H (5)
193-V (19)
101-L (21)
153-S (17)
1-A (19)
66-G (19)
62-G (13) -&gt; 155-S (1) -&gt; 87-K (2) -&gt; 94-K (6)
143-P (17)
102-L (4) -&gt; 91-K (18)
207-Y (22)
89-K (22)
11 Metre (capacity 30):
95-K (18)
51-D (16)
166-S (4) -&gt; 132-P (15)
72-G (30)
95-K (30)
163-S (18) -&gt; 56-F (11)
158-S (30)
185-V (22) -&gt; 61-G (2) -&gt; 117-N (2)
151-R (30)
10-B (30)
83-H (30)
182-U (17) -&gt; 119-O (12)
175-T (23)
49-D (30)
40-C (30)
113-M (4) -&gt; 57-F (21)
206-W (7) -&gt; 45-D (13) -&gt; 23-B (10)
205-W (9) -&gt; 150-R (19) -&gt; 106-M (1)
53-E (27)
109-M (30)
104-M (30)
96-K (29)
98-L (30)
164-S (2) -&gt; 109-M (28)
3-A (30)
191-V (4) -&gt; 157-S (26)
105-M (5) -&gt; 46-D (24)
168-S (24) -&gt; 7-B (4)
150-R (30)
20-B (30)
115-N (7) -&gt; 25-C (7) -&gt; 92-K (16)
195-W (1) -&gt; 128-P (17)
99-L (30)
178-T (28)
92-K (30)
97-K (29)
151-R (18) -&gt; 186-V (8)
15-B (30)
17-B (24)
93-K (10) -&gt; 112-M (2)
142-P (26)
23-B (30)
201-W (30)
124-O (30)
116-N (5) -&gt; 84-K (22)
2-A (10)
130-P (19) -&gt; 171-S (5)
15-B (26)
165-S (4) -&gt; 22-B (30)
28-C (28)
29-C (30)
22-B (21)
144-Q (21) -&gt; 24-B (9)
110-M (7) -&gt; 158-S (5) -&gt; 20-B (18)
147-R (7) -&gt; 85-K (23)
69-G (30)
121-O (29)
47-D (12) -&gt; 58-G (15)
188-V (26)
72-G (15) -&gt; 120-O (9)
208-Z (11) -&gt; 9-B (11)
85-K (30)
186-V (30)
208-Z (30)
26-C (20) -&gt; 99-L (10)
126-P (14) -&gt; 104-M (12)
139-P (30)
75-H (3) -&gt; 17-B (22)
134-P (21)
85-K (30)
84-K (30)
Link (capacity 40):
135-P (32)
156-S (37)
149-R (37)
111-M (40)
41-C (39)
50-D (2) -&gt; 12-B (31)
69-G (38)
33-C (10) -&gt; 48-D (10)
</t>
        </is>
      </c>
      <c r="G27" t="n">
        <v>7888.9231545</v>
      </c>
      <c r="H27" t="n">
        <v>1204977.810166667</v>
      </c>
      <c r="J27">
        <f>C27-(H27+I27*10)</f>
        <v/>
      </c>
      <c r="K27" s="12">
        <f>J27/C27</f>
        <v/>
      </c>
      <c r="M27" t="n">
        <v>172</v>
      </c>
    </row>
    <row r="28">
      <c r="B28" t="inlineStr">
        <is>
          <t>{"3": [[[22, 36]], [[41, 39]], [[23, 40]], [[85, 30]]], "1": [[[156, 17], [132, 5]], [[17, 10], [164, 1], [197, 11]], [[207, 22]], [[83, 22]], [[119, 12], [2, 10]], [[46, 20]], [[188, 20]], [[151, 20]], [[56, 11], [118, 9]], [[72, 15], [18, 7]], [[58, 15], [22, 7]], [[142, 22]], [[50, 2], [78, 6], [113, 4], [94, 6], [102, 4]], [[35, 21]], [[168, 13], [17, 7]], [[163, 18], [3, 4]], [[186, 22]], [[205, 9], [45, 6], [206, 7]], [[144, 21], [106, 1]], [[157, 10], [28, 11], [11, 1]], [[121, 4], [143, 6], [193, 7], [185, 5]], [[135, 11], [95, 3], [182, 7]], [[151, 22]], [[173, 13], [131, 7]], [[40, 22]], [[57, 21]], [[89, 22]], [[158, 22]], [[84, 22]]], "2": [[[59, 30]], [[154, 1], [68, 8], [1, 21]], [[72, 30]], [[29, 30]], [[18, 17], [200, 13]], [[96, 27]], [[152, 4], [15, 26]], [[139, 30]], [[24, 9], [25, 7], [59, 11]], [[40, 30]], [[117, 2], [126, 14], [125, 14]], [[157, 15], [95, 15]], [[135, 15], [33, 5], [182, 10]], [[121, 14], [143, 15]], [[66, 19], [168, 11]], [[69, 30]], [[153, 30]], [[91, 27]], [[49, 30]], [[208, 30]], [[29, 10], [1, 20]], [[12, 20]], [[81, 5], [91, 23]], [[193, 6], [19, 12], [101, 10]], [[104, 12], [100, 15], [153, 3]], [[95, 30]], [[201, 30]], [[111, 30]], [[99, 30]], [[124, 30]], [[150, 30]], [[109, 30]], [[104, 30]], [[15, 30]], [[98, 30]], [[99, 10], [26, 20]], [[149, 30]], [[150, 19], [149, 7], [165, 4]], [[110, 7], [176, 8], [174, 14], [60, 1]], [[172, 20], [111, 10]], [[109, 28]], [[156, 20], [132, 10]], [[10, 30]], [[76, 20], [10, 10]], [[17, 29], [164, 1]], [[53, 14], [130, 16]], [[3, 26], [51, 4]], [[29, 28]], [[154, 30]], [[11, 2], [208, 11], [97, 14]], [[69, 30]], [[157, 1], [193, 6], [143, 12], [121, 11]], [[178, 28], [61, 2]], [[45, 7], [175, 23]], [[185, 17]], [[19, 2], [28, 17], [101, 11]], [[69, 30]], [[147, 7]], [[85, 30]], [[20, 30]], [[84, 30]], [[116, 5], [85, 23]], [[20, 18]], [[92, 30]]], "0": [[[7, 4], [188, 6], [39, 5]], [[120, 9], [198, 6]], [[80, 16]], [[69, 15]], [[134, 13]], [[92, 16]], [[112, 2], [198, 7], [42, 1]], [[51, 12]], [[62, 13], [155, 1], [87, 2]], [[47, 12], [166, 4]], [[128, 14]], [[105, 5], [46, 4], [115, 7]], [[191, 4], [48, 10], [96, 2]], [[186, 16]], [[134, 8], [171, 5]], [[93, 10], [151, 6]], [[8, 5], [33, 5]], [[142, 4], [12, 11]], [[130, 3], [53, 13]], [[13, 16]], [[9, 11]], [[97, 15]], [[75, 3], [135, 6]], [[90, 16]], [[128, 1]], [[128, 1]], [[128, 1]], [[195, 1]], [[83, 16]], [[69, 7]], [[158, 13]]]}</t>
        </is>
      </c>
      <c r="C28" t="n">
        <v>1381861.717933334</v>
      </c>
    </row>
  </sheetData>
  <autoFilter ref="A1:A28"/>
  <conditionalFormatting sqref="K1:K1048576 L1:M1">
    <cfRule type="colorScale" priority="1">
      <colorScale>
        <cfvo type="min"/>
        <cfvo type="num" val="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Aaron Shuttleworth</dc:creator>
  <dcterms:created xsi:type="dcterms:W3CDTF">2020-03-29T06:49:31Z</dcterms:created>
  <dcterms:modified xsi:type="dcterms:W3CDTF">2020-09-04T17:36:28Z</dcterms:modified>
  <cp:lastModifiedBy>Aaron Shuttleworth</cp:lastModifiedBy>
</cp:coreProperties>
</file>