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Graphs" sheetId="1" state="visible" r:id="rId1"/>
    <sheet name="Run Data" sheetId="2" state="visible" r:id="rId2"/>
    <sheet name="Case Study" sheetId="3" state="visible" r:id="rId3"/>
  </sheets>
  <definedNames>
    <definedName name="_xlnm._FilterDatabase" localSheetId="2" hidden="1">'Case Study'!$A$1:$A$28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9" fontId="2" fillId="0" borderId="0"/>
    <xf numFmtId="0" fontId="3" fillId="2" borderId="0"/>
    <xf numFmtId="0" fontId="4" fillId="3" borderId="0"/>
    <xf numFmtId="0" fontId="5" fillId="4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0" fontId="0" fillId="0" borderId="0" pivotButton="0" quotePrefix="0" xfId="1"/>
    <xf numFmtId="10" fontId="1" fillId="0" borderId="0" pivotButton="0" quotePrefix="0" xfId="1"/>
    <xf numFmtId="1" fontId="2" fillId="0" borderId="0" pivotButton="0" quotePrefix="0" xfId="1"/>
    <xf numFmtId="0" fontId="1" fillId="0" borderId="0" pivotButton="0" quotePrefix="0" xfId="0"/>
    <xf numFmtId="0" fontId="2" fillId="0" borderId="0" pivotButton="0" quotePrefix="0" xfId="1"/>
    <xf numFmtId="0" fontId="0" fillId="0" borderId="0" applyAlignment="1" pivotButton="0" quotePrefix="0" xfId="0">
      <alignment wrapText="1"/>
    </xf>
    <xf numFmtId="15" fontId="4" fillId="3" borderId="0" pivotButton="0" quotePrefix="0" xfId="3"/>
    <xf numFmtId="15" fontId="3" fillId="2" borderId="0" pivotButton="0" quotePrefix="0" xfId="2"/>
    <xf numFmtId="15" fontId="5" fillId="4" borderId="0" pivotButton="0" quotePrefix="0" xfId="4"/>
    <xf numFmtId="0" fontId="0" fillId="0" borderId="0" pivotButton="0" quotePrefix="0" xfId="0"/>
    <xf numFmtId="10" fontId="2" fillId="0" borderId="0" pivotButton="0" quotePrefix="0" xfId="1"/>
    <xf numFmtId="164" fontId="0" fillId="0" borderId="0" pivotButton="0" quotePrefix="0" xfId="1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5">
    <cellStyle name="Normal" xfId="0" builtinId="0"/>
    <cellStyle name="Percent" xfId="1" builtinId="5"/>
    <cellStyle name="Good" xfId="2" builtinId="26"/>
    <cellStyle name="Bad" xfId="3" builtinId="27"/>
    <cellStyle name="Neutral" xfId="4" builtinId="28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187.2671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19414360208584"/>
          <y val="0.06861548481337387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172.95837812</v>
                </pt>
                <pt idx="1">
                  <v>265.35310027</v>
                </pt>
                <pt idx="2">
                  <v>364.21926135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209.98448915</v>
                </pt>
                <pt idx="1">
                  <v>310.78821514</v>
                </pt>
                <pt idx="2">
                  <v>559.6389866999999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283594063377457"/>
          <y val="0.0842100248088257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Graphs!$I$2:$I$4</f>
              <numCache>
                <formatCode>0.00%</formatCode>
                <ptCount val="3"/>
                <pt idx="0">
                  <v>0.0046</v>
                </pt>
                <pt idx="1">
                  <v>0.00932</v>
                </pt>
                <pt idx="2">
                  <v>0.003628999999999999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Graphs!$I$5:$I$7</f>
              <numCache>
                <formatCode>0.00%</formatCode>
                <ptCount val="3"/>
                <pt idx="0">
                  <v>-0.005195</v>
                </pt>
                <pt idx="1">
                  <v>0.010691</v>
                </pt>
                <pt idx="2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592587608161028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3 Vehicles</v>
          </tx>
          <spPr>
            <a:solidFill>
              <a:schemeClr val="accent2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Graphs!$J$2:$J$4</f>
              <numCache>
                <formatCode>0</formatCode>
                <ptCount val="3"/>
                <pt idx="0">
                  <v>8</v>
                </pt>
                <pt idx="1">
                  <v>8</v>
                </pt>
                <pt idx="2">
                  <v>7</v>
                </pt>
              </numCache>
            </numRef>
          </val>
        </ser>
        <ser>
          <idx val="1"/>
          <order val="1"/>
          <tx>
            <v>5 Vehicles</v>
          </tx>
          <spPr>
            <a:solidFill>
              <a:schemeClr val="accent1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Graphs!$J$5:$J$7</f>
              <numCache>
                <formatCode>0</formatCode>
                <ptCount val="3"/>
                <pt idx="0">
                  <v>5</v>
                </pt>
                <pt idx="1">
                  <v>4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188400"/>
        <axId val="297081680"/>
      </bar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  <max val="1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identical solutions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363818692338548"/>
          <y val="0.02495077282610884"/>
          <w val="0.08460767313833063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Graphs!#REF!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 Solution Cost Difference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ayout>
        <manualLayout>
          <xMode val="edge"/>
          <yMode val="edge"/>
          <wMode val="factor"/>
          <hMode val="factor"/>
          <x val="0.1652627356598476"/>
          <y val="0.043664220820651"/>
          <w val="0.1072784414225545"/>
          <h val="0.11075636019357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v>3 Vehicles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triang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Graphs!$H$2:$H$4</f>
              <numCache>
                <formatCode>General</formatCode>
                <ptCount val="3"/>
                <pt idx="0">
                  <v>172.95837812</v>
                </pt>
                <pt idx="1">
                  <v>265.35310027</v>
                </pt>
                <pt idx="2">
                  <v>364.21926135</v>
                </pt>
              </numCache>
            </numRef>
          </val>
          <smooth val="0"/>
        </ser>
        <ser>
          <idx val="1"/>
          <order val="1"/>
          <tx>
            <v>5 Vehicles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Graphs!$A$5:$A$7</f>
              <numCache>
                <formatCode>General</formatCode>
                <ptCount val="3"/>
                <pt idx="0">
                  <v>6</v>
                </pt>
                <pt idx="1">
                  <v>9</v>
                </pt>
                <pt idx="2">
                  <v>12</v>
                </pt>
              </numCache>
            </numRef>
          </cat>
          <val>
            <numRef>
              <f>Graphs!$H$5:$H$7</f>
              <numCache>
                <formatCode>General</formatCode>
                <ptCount val="3"/>
                <pt idx="0">
                  <v>209.98448915</v>
                </pt>
                <pt idx="1">
                  <v>310.78821514</v>
                </pt>
                <pt idx="2">
                  <v>559.6389866999999</v>
                </pt>
              </numCache>
            </numRef>
          </val>
          <smooth val="0"/>
        </ser>
        <ser>
          <idx val="2"/>
          <order val="2"/>
          <tx>
            <v>3 Vehicles</v>
          </tx>
          <spPr>
            <a:ln>
              <a:solidFill>
                <a:schemeClr val="accent2"/>
              </a:solidFill>
              <a:prstDash val="dash"/>
            </a:ln>
          </spPr>
          <marker>
            <symbol val="triangle"/>
            <size val="5"/>
            <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spPr>
          </marker>
          <val>
            <numRef>
              <f>Graphs!$C$2:$C$4</f>
              <numCache>
                <formatCode>General</formatCode>
                <ptCount val="3"/>
                <pt idx="0">
                  <v>0.7198</v>
                </pt>
                <pt idx="1">
                  <v>19.7221</v>
                </pt>
                <pt idx="2">
                  <v>110.2811</v>
                </pt>
              </numCache>
            </numRef>
          </val>
          <smooth val="0"/>
        </ser>
        <ser>
          <idx val="3"/>
          <order val="3"/>
          <tx>
            <v>5 Vehicles</v>
          </tx>
          <spPr>
            <a:ln>
              <a:solidFill>
                <a:schemeClr val="accent1"/>
              </a:solidFill>
              <a:prstDash val="dash"/>
            </a:ln>
          </spPr>
          <marker>
            <symbol val="circle"/>
            <size val="5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val>
            <numRef>
              <f>Graphs!$C$5:$C$7</f>
              <numCache>
                <formatCode>General</formatCode>
                <ptCount val="3"/>
                <pt idx="0">
                  <v>2.2959</v>
                </pt>
                <pt idx="1">
                  <v>61.30619999999999</v>
                </pt>
                <pt idx="2">
                  <v>187.2671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6188400"/>
        <axId val="297081680"/>
      </lineChart>
      <catAx>
        <axId val="1461884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97081680"/>
        <crosses val="autoZero"/>
        <auto val="1"/>
        <lblAlgn val="ctr"/>
        <lblOffset val="100"/>
        <noMultiLvlLbl val="0"/>
      </catAx>
      <valAx>
        <axId val="297081680"/>
        <scaling>
          <logBase val="10"/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6188400"/>
        <crosses val="autoZero"/>
        <crossBetween val="between"/>
      </valAx>
    </plotArea>
    <legend>
      <legendPos val="l"/>
      <legendEntry>
        <idx val="2"/>
        <delete val="1"/>
      </legendEntry>
      <legendEntry>
        <idx val="3"/>
        <delete val="1"/>
      </legendEntry>
      <layout>
        <manualLayout>
          <xMode val="edge"/>
          <yMode val="edge"/>
          <wMode val="factor"/>
          <hMode val="factor"/>
          <x val="0.1283594063377457"/>
          <y val="0.08421002480882571"/>
          <w val="0.1072526223030786"/>
          <h val="0.1052638817192207"/>
        </manualLayout>
      </layout>
      <overlay val="1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9</row>
      <rowOff>14287</rowOff>
    </from>
    <to>
      <col>10</col>
      <colOff>304800</colOff>
      <row>30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0</colOff>
      <row>9</row>
      <rowOff>0</rowOff>
    </from>
    <to>
      <col>23</col>
      <colOff>600075</colOff>
      <row>30</row>
      <rowOff>71438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32</row>
      <rowOff>0</rowOff>
    </from>
    <to>
      <col>10</col>
      <colOff>304800</colOff>
      <row>53</row>
      <rowOff>71438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0</colOff>
      <row>32</row>
      <rowOff>0</rowOff>
    </from>
    <to>
      <col>23</col>
      <colOff>600075</colOff>
      <row>53</row>
      <rowOff>71438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55</row>
      <rowOff>0</rowOff>
    </from>
    <to>
      <col>10</col>
      <colOff>304800</colOff>
      <row>76</row>
      <rowOff>71438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25</col>
      <colOff>0</colOff>
      <row>9</row>
      <rowOff>0</rowOff>
    </from>
    <to>
      <col>37</col>
      <colOff>600075</colOff>
      <row>30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zoomScaleNormal="100" workbookViewId="0">
      <selection activeCell="L7" sqref="L7"/>
    </sheetView>
  </sheetViews>
  <sheetFormatPr baseColWidth="8" defaultRowHeight="15"/>
  <cols>
    <col width="8" bestFit="1" customWidth="1" style="18" min="1" max="1"/>
    <col width="10" bestFit="1" customWidth="1" style="18" min="2" max="2"/>
    <col width="16" bestFit="1" customWidth="1" style="18" min="3" max="3"/>
    <col width="12.140625" bestFit="1" customWidth="1" style="18" min="4" max="4"/>
    <col width="12.42578125" bestFit="1" customWidth="1" style="18" min="5" max="5"/>
    <col width="9.5703125" customWidth="1" style="18" min="7" max="7"/>
    <col width="9.42578125" customWidth="1" style="18" min="8" max="8"/>
  </cols>
  <sheetData>
    <row r="1" customFormat="1" s="5">
      <c r="A1" s="5" t="inlineStr">
        <is>
          <t># Customers</t>
        </is>
      </c>
      <c r="B1" s="5" t="inlineStr">
        <is>
          <t># Vehicles</t>
        </is>
      </c>
      <c r="C1" s="5" t="inlineStr">
        <is>
          <t>Average Time (s)</t>
        </is>
      </c>
      <c r="D1" s="5" t="inlineStr">
        <is>
          <t>Min Time (s)</t>
        </is>
      </c>
      <c r="E1" s="5" t="inlineStr">
        <is>
          <t>Max Time (s)</t>
        </is>
      </c>
      <c r="F1" s="5" t="inlineStr">
        <is>
          <t>Std. Dev.</t>
        </is>
      </c>
      <c r="G1" s="5" t="inlineStr">
        <is>
          <t>Meta Eval Diff</t>
        </is>
      </c>
      <c r="H1" s="5" t="inlineStr">
        <is>
          <t>Meta Solve Time</t>
        </is>
      </c>
      <c r="I1" s="5" t="inlineStr">
        <is>
          <t>Meta Solution Diff</t>
        </is>
      </c>
      <c r="J1" s="5" t="inlineStr">
        <is>
          <t>Number of identical solutions</t>
        </is>
      </c>
      <c r="K1" s="5" t="inlineStr">
        <is>
          <t>Outliers</t>
        </is>
      </c>
    </row>
    <row r="2">
      <c r="A2">
        <f>OFFSET('Run Data'!A$2, (ROWS(Graphs!A$1:A2)-2)*10,0,1,1)</f>
        <v/>
      </c>
      <c r="B2">
        <f>OFFSET('Run Data'!B$2, (ROWS(Graphs!B$1:B2)-2)*10,0,1,1)</f>
        <v/>
      </c>
      <c r="C2">
        <f>AVERAGE(OFFSET('Run Data'!$E$2, (ROWS(Graphs!C$1:C2)-2)*10,0,10,1))</f>
        <v/>
      </c>
      <c r="D2">
        <f>MIN(OFFSET('Run Data'!$E$2, (ROWS(Graphs!D$1:D2)-2)*10,0,10,1))</f>
        <v/>
      </c>
      <c r="E2">
        <f>MAX(OFFSET('Run Data'!$E$2, (ROWS(Graphs!E$1:E2)-2)*10,0,10,1))</f>
        <v/>
      </c>
      <c r="F2">
        <f>_xlfn.STDEV.S(OFFSET('Run Data'!$E$2, (ROWS(Graphs!F$1:F2)-2)*10,0,10,1))</f>
        <v/>
      </c>
      <c r="G2" s="12">
        <f>AVERAGE(OFFSET('Run Data'!$M$2, (ROWS(Graphs!G$1:G2)-2)*10,0,10,1))</f>
        <v/>
      </c>
      <c r="H2" s="6">
        <f>AVERAGE(OFFSET('Run Data'!$P$2, (ROWS(Graphs!H$1:H2)-2)*10,0,10,1))</f>
        <v/>
      </c>
      <c r="I2" s="2">
        <f>AVERAGE(OFFSET('Run Data'!$S$2, (ROWS(Graphs!I$1:I2)-2)*10,0,10,1))</f>
        <v/>
      </c>
      <c r="J2" s="4">
        <f>COUNTIF(OFFSET('Run Data'!$S$2, (ROWS(Graphs!J$1:J2)-2)*10,0,10,1), "=0")</f>
        <v/>
      </c>
      <c r="K2" s="4">
        <f>COUNTIF(OFFSET('Run Data'!$E$2, (ROWS(Graphs!K$1:K2)-2)*10,0,10,1), "&lt;-0.1")</f>
        <v/>
      </c>
    </row>
    <row r="3">
      <c r="A3">
        <f>OFFSET('Run Data'!A$2, (ROWS(Graphs!A$1:A3)-2)*10,0,1,1)</f>
        <v/>
      </c>
      <c r="B3">
        <f>OFFSET('Run Data'!B$2, (ROWS(Graphs!B$1:B3)-2)*10,0,1,1)</f>
        <v/>
      </c>
      <c r="C3">
        <f>AVERAGE(OFFSET('Run Data'!$E$2, (ROWS(Graphs!C$1:C3)-2)*10,0,10,1))</f>
        <v/>
      </c>
      <c r="D3">
        <f>MIN(OFFSET('Run Data'!$E$2, (ROWS(Graphs!D$1:D3)-2)*10,0,10,1))</f>
        <v/>
      </c>
      <c r="E3">
        <f>MAX(OFFSET('Run Data'!$E$2, (ROWS(Graphs!E$1:E3)-2)*10,0,10,1))</f>
        <v/>
      </c>
      <c r="F3">
        <f>_xlfn.STDEV.S(OFFSET('Run Data'!$E$2, (ROWS(Graphs!F$1:F3)-2)*10,0,10,1))</f>
        <v/>
      </c>
      <c r="G3" s="12">
        <f>AVERAGE(OFFSET('Run Data'!$M$2, (ROWS(Graphs!G$1:G3)-2)*10,0,10,1))</f>
        <v/>
      </c>
      <c r="H3" s="6">
        <f>AVERAGE(OFFSET('Run Data'!$P$2, (ROWS(Graphs!H$1:H3)-2)*10,0,10,1))</f>
        <v/>
      </c>
      <c r="I3" s="2">
        <f>AVERAGE(OFFSET('Run Data'!$S$2, (ROWS(Graphs!I$1:I3)-2)*10,0,10,1))</f>
        <v/>
      </c>
      <c r="J3" s="4">
        <f>COUNTIF(OFFSET('Run Data'!$S$2, (ROWS(Graphs!J$1:J3)-2)*10,0,10,1), "=0")</f>
        <v/>
      </c>
      <c r="K3" s="4">
        <f>COUNTIF(OFFSET('Run Data'!$E$2, (ROWS(Graphs!K$1:K3)-2)*10,0,10,1), "&lt;-0.1")</f>
        <v/>
      </c>
    </row>
    <row r="4">
      <c r="A4">
        <f>OFFSET('Run Data'!A$2, (ROWS(Graphs!A$1:A4)-2)*10,0,1,1)</f>
        <v/>
      </c>
      <c r="B4">
        <f>OFFSET('Run Data'!B$2, (ROWS(Graphs!B$1:B4)-2)*10,0,1,1)</f>
        <v/>
      </c>
      <c r="C4">
        <f>AVERAGE(OFFSET('Run Data'!$E$2, (ROWS(Graphs!C$1:C4)-2)*10,0,10,1))</f>
        <v/>
      </c>
      <c r="D4">
        <f>MIN(OFFSET('Run Data'!$E$2, (ROWS(Graphs!D$1:D4)-2)*10,0,10,1))</f>
        <v/>
      </c>
      <c r="E4">
        <f>MAX(OFFSET('Run Data'!$E$2, (ROWS(Graphs!E$1:E4)-2)*10,0,10,1))</f>
        <v/>
      </c>
      <c r="F4">
        <f>_xlfn.STDEV.S(OFFSET('Run Data'!$E$2, (ROWS(Graphs!F$1:F4)-2)*10,0,10,1))</f>
        <v/>
      </c>
      <c r="G4" s="12">
        <f>AVERAGE(OFFSET('Run Data'!$M$2, (ROWS(Graphs!G$1:G4)-2)*10,0,10,1))</f>
        <v/>
      </c>
      <c r="H4" s="6">
        <f>AVERAGE(OFFSET('Run Data'!$P$2, (ROWS(Graphs!H$1:H4)-2)*10,0,10,1))</f>
        <v/>
      </c>
      <c r="I4" s="2">
        <f>AVERAGE(OFFSET('Run Data'!$S$2, (ROWS(Graphs!I$1:I4)-2)*10,0,10,1))</f>
        <v/>
      </c>
      <c r="J4" s="4">
        <f>COUNTIF(OFFSET('Run Data'!$S$2, (ROWS(Graphs!J$1:J4)-2)*10,0,10,1), "=0")</f>
        <v/>
      </c>
      <c r="K4" s="4">
        <f>COUNTIF(OFFSET('Run Data'!$E$2, (ROWS(Graphs!K$1:K4)-2)*10,0,10,1), "&lt;-0.1")</f>
        <v/>
      </c>
    </row>
    <row r="5">
      <c r="A5">
        <f>OFFSET('Run Data'!A$2, (ROWS(Graphs!A$1:A5)-2)*10,0,1,1)</f>
        <v/>
      </c>
      <c r="B5">
        <f>OFFSET('Run Data'!B$2, (ROWS(Graphs!B$1:B5)-2)*10,0,1,1)</f>
        <v/>
      </c>
      <c r="C5">
        <f>AVERAGE(OFFSET('Run Data'!$E$2, (ROWS(Graphs!C$1:C5)-2)*10,0,10,1))</f>
        <v/>
      </c>
      <c r="D5">
        <f>MIN(OFFSET('Run Data'!$E$2, (ROWS(Graphs!D$1:D5)-2)*10,0,10,1))</f>
        <v/>
      </c>
      <c r="E5">
        <f>MAX(OFFSET('Run Data'!$E$2, (ROWS(Graphs!E$1:E5)-2)*10,0,10,1))</f>
        <v/>
      </c>
      <c r="F5">
        <f>_xlfn.STDEV.S(OFFSET('Run Data'!$E$2, (ROWS(Graphs!F$1:F5)-2)*10,0,10,1))</f>
        <v/>
      </c>
      <c r="G5" s="12">
        <f>AVERAGE(OFFSET('Run Data'!$M$2, (ROWS(Graphs!G$1:G5)-2)*10,0,10,1))</f>
        <v/>
      </c>
      <c r="H5" s="6">
        <f>AVERAGE(OFFSET('Run Data'!$P$2, (ROWS(Graphs!H$1:H5)-2)*10,0,10,1))</f>
        <v/>
      </c>
      <c r="I5" s="2">
        <f>AVERAGE(OFFSET('Run Data'!$S$2, (ROWS(Graphs!I$1:I5)-2)*10,0,10,1))</f>
        <v/>
      </c>
      <c r="J5" s="4">
        <f>COUNTIF(OFFSET('Run Data'!$S$2, (ROWS(Graphs!J$1:J5)-2)*10,0,10,1), "=0")</f>
        <v/>
      </c>
      <c r="K5" s="4">
        <f>COUNTIF(OFFSET('Run Data'!$E$2, (ROWS(Graphs!K$1:K5)-2)*10,0,10,1), "&lt;-0.1")</f>
        <v/>
      </c>
    </row>
    <row r="6">
      <c r="A6">
        <f>OFFSET('Run Data'!A$2, (ROWS(Graphs!A$1:A6)-2)*10,0,1,1)</f>
        <v/>
      </c>
      <c r="B6">
        <f>OFFSET('Run Data'!B$2, (ROWS(Graphs!B$1:B6)-2)*10,0,1,1)</f>
        <v/>
      </c>
      <c r="C6">
        <f>AVERAGE(OFFSET('Run Data'!$E$2, (ROWS(Graphs!C$1:C6)-2)*10,0,10,1))</f>
        <v/>
      </c>
      <c r="D6">
        <f>MIN(OFFSET('Run Data'!$E$2, (ROWS(Graphs!D$1:D6)-2)*10,0,10,1))</f>
        <v/>
      </c>
      <c r="E6">
        <f>MAX(OFFSET('Run Data'!$E$2, (ROWS(Graphs!E$1:E6)-2)*10,0,10,1))</f>
        <v/>
      </c>
      <c r="F6">
        <f>_xlfn.STDEV.S(OFFSET('Run Data'!$E$2, (ROWS(Graphs!F$1:F6)-2)*10,0,10,1))</f>
        <v/>
      </c>
      <c r="G6" s="12">
        <f>AVERAGE(OFFSET('Run Data'!$M$2, (ROWS(Graphs!G$1:G6)-2)*10,0,10,1))</f>
        <v/>
      </c>
      <c r="H6" s="6">
        <f>AVERAGE(OFFSET('Run Data'!$P$2, (ROWS(Graphs!H$1:H6)-2)*10,0,10,1))</f>
        <v/>
      </c>
      <c r="I6" s="2">
        <f>AVERAGE(OFFSET('Run Data'!$S$2, (ROWS(Graphs!I$1:I6)-2)*10,0,10,1))</f>
        <v/>
      </c>
      <c r="J6" s="4">
        <f>COUNTIF(OFFSET('Run Data'!$S$2, (ROWS(Graphs!J$1:J6)-2)*10,0,10,1), "=0")</f>
        <v/>
      </c>
      <c r="K6" s="4">
        <f>COUNTIF(OFFSET('Run Data'!$E$2, (ROWS(Graphs!K$1:K6)-2)*10,0,10,1), "&lt;-0.1")</f>
        <v/>
      </c>
    </row>
    <row r="7">
      <c r="A7">
        <f>OFFSET('Run Data'!A$2, (ROWS(Graphs!A$1:A7)-2)*10,0,1,1)</f>
        <v/>
      </c>
      <c r="B7">
        <f>OFFSET('Run Data'!B$2, (ROWS(Graphs!B$1:B7)-2)*10,0,1,1)</f>
        <v/>
      </c>
      <c r="C7">
        <f>AVERAGE(OFFSET('Run Data'!$E$2, (ROWS(Graphs!C$1:C7)-2)*10,0,10,1))</f>
        <v/>
      </c>
      <c r="D7">
        <f>MIN(OFFSET('Run Data'!$E$2, (ROWS(Graphs!D$1:D7)-2)*10,0,10,1))</f>
        <v/>
      </c>
      <c r="E7">
        <f>MAX(OFFSET('Run Data'!$E$2, (ROWS(Graphs!E$1:E7)-2)*10,0,10,1))</f>
        <v/>
      </c>
      <c r="F7">
        <f>_xlfn.STDEV.S(OFFSET('Run Data'!$E$2, (ROWS(Graphs!F$1:F7)-2)*10,0,10,1))</f>
        <v/>
      </c>
      <c r="G7" s="12">
        <f>AVERAGE(OFFSET('Run Data'!$M$2, (ROWS(Graphs!G$1:G7)-2)*10,0,10,1))</f>
        <v/>
      </c>
      <c r="H7" s="6">
        <f>AVERAGE(OFFSET('Run Data'!$P$2, (ROWS(Graphs!H$1:H7)-2)*10,0,10,1))</f>
        <v/>
      </c>
      <c r="I7" s="2">
        <f>AVERAGE(OFFSET('Run Data'!$S$2, (ROWS(Graphs!I$1:I7)-2)*10,0,10,1))</f>
        <v/>
      </c>
      <c r="J7" s="4">
        <f>COUNTIF(OFFSET('Run Data'!$S$2, (ROWS(Graphs!J$1:J7)-2)*10,0,10,1), "=0")</f>
        <v/>
      </c>
      <c r="K7" s="4">
        <f>COUNTIF(OFFSET('Run Data'!$E$2, (ROWS(Graphs!K$1:K7)-2)*10,0,10,1), "&lt;-0.1")</f>
        <v/>
      </c>
    </row>
  </sheetData>
  <conditionalFormatting sqref="I2:I7">
    <cfRule type="cellIs" priority="1" operator="notBetween" dxfId="8">
      <formula>-0.1</formula>
      <formula>0.1</formula>
    </cfRule>
    <cfRule type="cellIs" priority="2" operator="greaterThan" dxfId="4">
      <formula>0</formula>
    </cfRule>
    <cfRule type="cellIs" priority="3" operator="lessThan" dxfId="0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0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baseColWidth="8" defaultRowHeight="15"/>
  <cols>
    <col width="8" bestFit="1" customWidth="1" style="18" min="1" max="1"/>
    <col width="10" customWidth="1" style="18" min="2" max="2"/>
    <col width="5.85546875" bestFit="1" customWidth="1" style="18" min="3" max="3"/>
    <col width="14.140625" bestFit="1" customWidth="1" style="18" min="4" max="4"/>
    <col width="13.28515625" bestFit="1" customWidth="1" style="18" min="5" max="5"/>
    <col width="15.28515625" bestFit="1" customWidth="1" style="18" min="6" max="6"/>
    <col width="15.28515625" customWidth="1" style="18" min="7" max="7"/>
    <col width="150.7109375" customWidth="1" style="17" min="8" max="8"/>
    <col width="9.140625" customWidth="1" style="17" min="9" max="9"/>
    <col width="12.140625" bestFit="1" customWidth="1" style="17" min="10" max="10"/>
    <col width="13.85546875" customWidth="1" style="18" min="11" max="11"/>
    <col hidden="1" width="13.85546875" customWidth="1" style="12" min="12" max="12"/>
    <col width="13.85546875" customWidth="1" style="18" min="13" max="14"/>
    <col width="13.28515625" customWidth="1" style="18" min="15" max="15"/>
    <col width="16" bestFit="1" customWidth="1" style="18" min="16" max="16"/>
    <col width="14.85546875" bestFit="1" customWidth="1" style="18" min="17" max="17"/>
    <col width="19.28515625" customWidth="1" style="18" min="18" max="18"/>
    <col width="14.140625" customWidth="1" style="18" min="19" max="19"/>
    <col width="13.5703125" bestFit="1" customWidth="1" style="18" min="20" max="20"/>
    <col width="14.5703125" bestFit="1" customWidth="1" style="18" min="21" max="22"/>
    <col width="14.140625" customWidth="1" style="18" min="23" max="23"/>
  </cols>
  <sheetData>
    <row r="1">
      <c r="A1" s="5" t="inlineStr">
        <is>
          <t># Stores</t>
        </is>
      </c>
      <c r="B1" s="5" t="inlineStr">
        <is>
          <t># Vehicles</t>
        </is>
      </c>
      <c r="C1" s="5" t="inlineStr">
        <is>
          <t>Run #</t>
        </is>
      </c>
      <c r="D1" s="5" t="inlineStr">
        <is>
          <t>Solve time (m)</t>
        </is>
      </c>
      <c r="E1" s="5" t="inlineStr">
        <is>
          <t>Solve time (s)</t>
        </is>
      </c>
      <c r="F1" s="5" t="inlineStr">
        <is>
          <t>Solve Time (ms)</t>
        </is>
      </c>
      <c r="G1" s="5" t="inlineStr">
        <is>
          <t>Objective Value</t>
        </is>
      </c>
      <c r="H1" s="1" t="inlineStr">
        <is>
          <t>CPLEX Generated Text File</t>
        </is>
      </c>
      <c r="J1" s="1" t="inlineStr">
        <is>
          <t>Math Routes</t>
        </is>
      </c>
      <c r="K1" s="5" t="inlineStr">
        <is>
          <t>Math Objective (evaluated by meta)</t>
        </is>
      </c>
      <c r="L1" s="3" t="inlineStr">
        <is>
          <t>Evaluation difference (Before removal of empty stops)</t>
        </is>
      </c>
      <c r="M1" s="5" t="inlineStr">
        <is>
          <t>Evaluation difference (After empty stop removal</t>
        </is>
      </c>
      <c r="N1" s="5" t="inlineStr">
        <is>
          <t>Meta Routes</t>
        </is>
      </c>
      <c r="O1" s="5" t="inlineStr">
        <is>
          <t>Meta Routes (Pretty)</t>
        </is>
      </c>
      <c r="P1" s="5" t="inlineStr">
        <is>
          <t>Meta Solve Time</t>
        </is>
      </c>
      <c r="Q1" s="5" t="inlineStr">
        <is>
          <t>Meta Objective</t>
        </is>
      </c>
      <c r="R1" s="5" t="inlineStr">
        <is>
          <t>Meta Difference (%, compared to original math objective value)</t>
        </is>
      </c>
      <c r="S1" s="5" t="inlineStr">
        <is>
          <t>Meta Difference (%, compared to meta evaluation of math objective)</t>
        </is>
      </c>
      <c r="T1" s="5" t="inlineStr">
        <is>
          <t>Simple evaluation</t>
        </is>
      </c>
      <c r="U1" s="5" t="inlineStr">
        <is>
          <t>Math objective</t>
        </is>
      </c>
      <c r="V1" s="5" t="inlineStr">
        <is>
          <t>Meta objective</t>
        </is>
      </c>
      <c r="W1" s="5" t="inlineStr">
        <is>
          <t>Meta Difference (%, compared to meta evaluation of math objective)</t>
        </is>
      </c>
    </row>
    <row r="2" ht="15" customHeight="1" s="18">
      <c r="A2" t="n">
        <v>6</v>
      </c>
      <c r="B2" t="n">
        <v>3</v>
      </c>
      <c r="C2" t="n">
        <v>1</v>
      </c>
      <c r="D2">
        <f>E2/60</f>
        <v/>
      </c>
      <c r="E2">
        <f>F2/1000</f>
        <v/>
      </c>
      <c r="F2" t="n">
        <v>520</v>
      </c>
      <c r="G2" t="n">
        <v>638.451337998</v>
      </c>
      <c r="H2" s="16" t="inlineStr">
        <is>
          <t>Input:
Customer 1 has 1 pallets demand and window 0-24 at (88.745986748, 13.683034029) and average unload time 0.130608961
Customer 2 has 6 pallets demand and window 0-24 at (-75.073673081, -55.328621248) and average unload time 0.081785933
Customer 3 has 8 pallets demand and window 0-24 at (-42.233727457, -45.128817879) and average unload time 0.023139576
Customer 4 has 11 pallets demand and window 0-24 at (75.470962998, -46.93762535) and average unload time 0.059326284
Customer 5 has 4 pallets demand and window 21-22 at (21.322896222, -75.267078727) and average unload time 0.151670817
Customer 6 has 11 pallets demand and window 0-24 at (-51.403147778, -50.716522956) and average unload time 0.049867781
Vehicle SP1 is a Rigid with capacity 16, distance cost 0.969655291, and time cost 11.546773336
Vehicle SP2 is a Rigid with capacity 16, distance cost 0.969655291, and time cost 11.546773336
Vehicle SP3 is a 11 metre with capacity 30, distance cost 1.344293968, and time cost 11.868464509
Output:
Vehicle SP2 travels from Depot to 5 to deliver 4 pallets. Expected unload start time is 21
Vehicle SP2 travels from 1 to DepotReturn to deliver 0 pallets. Expected unload start time is 25.051917881
Vehicle SP2 travels from 4 to 1 to deliver 1 pallets. Expected unload start time is 23.798876045
Vehicle SP2 travels from 5 to 4 to deliver 11 pallets. Expected unload start time is 22.370572477
Vehicle SP3 travels from Depot to 3 to deliver 8 pallets. Expected unload start time is 0.772606984
Vehicle SP3 travels from 2 to DepotReturn to deliver 0 pallets. Expected unload start time is 3.598395594
Vehicle SP3 travels from 3 to 6 to deliver 11 pallets. Expected unload start time is 1.09194631
Vehicle SP3 travels from 6 to 2 to deliver 6 pallets. Expected unload start time is 1.941937696
Objective value: 638.451337998
Solve time: 520</t>
        </is>
      </c>
      <c r="J2" t="inlineStr">
        <is>
          <t>{"0": [[[5, 4], [4, 11], [1, 1]]], "1": [[[3, 8], [6, 11], [2, 6]]]}</t>
        </is>
      </c>
      <c r="K2" t="n">
        <v>638.4513379340638</v>
      </c>
      <c r="M2" s="12">
        <f>ROUND((K2-G2)/G2,5)</f>
        <v/>
      </c>
      <c r="N2" s="12" t="inlineStr">
        <is>
          <t>{"0": [[[5, 4], [4, 11], [1, 1]]], "1": [[[2, 6], [6, 11], [3, 8]]]}</t>
        </is>
      </c>
      <c r="O2" t="inlineStr">
        <is>
          <t xml:space="preserve">Rigid (capacity 16):
5 (4) -&gt; 4 (11) -&gt; 1 (1)
11 metre (capacity 30):
2 (6) -&gt; 6 (11) -&gt; 3 (8)
</t>
        </is>
      </c>
      <c r="P2" t="n">
        <v>154.8558374</v>
      </c>
      <c r="Q2" t="n">
        <v>638.4513379340638</v>
      </c>
      <c r="R2" s="12">
        <f>ROUND((Q2-G2)/G2,5)</f>
        <v/>
      </c>
      <c r="S2" s="13">
        <f>ROUND((Q2-K2)/K2,5)</f>
        <v/>
      </c>
      <c r="U2" t="n">
        <v>607.8712085577376</v>
      </c>
      <c r="V2" t="n">
        <v>607.8712085577376</v>
      </c>
      <c r="W2" s="13">
        <f>ROUND((V2-U2)/U2,5)</f>
        <v/>
      </c>
    </row>
    <row r="3" ht="15" customHeight="1" s="18">
      <c r="A3" t="n">
        <v>6</v>
      </c>
      <c r="B3" t="n">
        <v>3</v>
      </c>
      <c r="C3" t="n">
        <v>2</v>
      </c>
      <c r="D3">
        <f>E3/60</f>
        <v/>
      </c>
      <c r="E3">
        <f>F3/1000</f>
        <v/>
      </c>
      <c r="F3" t="n">
        <v>953</v>
      </c>
      <c r="G3" t="n">
        <v>813.058687987</v>
      </c>
      <c r="H3" s="16" t="inlineStr">
        <is>
          <t>Input:
Customer 1 has 11 pallets demand and window 0-24 at (-83.981331869, -80.525508605) and average unload time 0.05799798
Customer 2 has 12 pallets demand and window 0-24 at (45.906640807, -58.873076327) and average unload time 0.053197454
Customer 3 has 13 pallets demand and window 0-24 at (-44.81411948, -72.297197477) and average unload time 0.026280814
Customer 4 has 2 pallets demand and window 0-24 at (30.290011986, 96.773020679) and average unload time 0.096525931
Customer 5 has 12 pallets demand and window 0-24 at (63.799510321, 99.909261289) and average unload time 0.032046897
Customer 6 has 1 pallets demand and window 0-24 at (-42.416120426, -87.824113096) and average unload time 0.073062171
Vehicle SP1 is a 8 metre with capacity 22, distance cost 0.864670398, and time cost 11.532670121
Vehicle SP2 is a 8 metre with capacity 22, distance cost 0.864670398, and time cost 11.532670121
Vehicle SP3 is a 11 metre with capacity 30, distance cost 1.354959968, and time cost 9.593274595
Output:
Vehicle SP1 travels from Depot to 2 to deliver 12 pallets. Expected unload start time is 0.933195015
Vehicle SP1 travels from 2 to DepotReturn to deliver 0 pallets. Expected unload start time is 2.504759478
Vehicle SP2 travels from Depot to 4 to deliver 2 pallets. Expected unload start time is 1.267533429
Vehicle SP2 travels from 4 to 5 to deliver 12 pallets. Expected unload start time is 1.881284576
Vehicle SP2 travels from 5 to DepotReturn to deliver 0 pallets. Expected unload start time is 3.747624037
Vehicle SP3 travels from Depot to 3 to deliver 13 pallets. Expected unload start time is 1.063249006
Vehicle SP3 travels from 1 to DepotReturn to deliver 0 pallets. Expected unload start time is 4.294210897
Vehicle SP3 travels from 3 to 6 to deliver 1 pallets. Expected unload start time is 1.601287076
Vehicle SP3 travels from 6 to 1 to deliver 11 pallets. Expected unload start time is 2.201863529
Objective value: 813.058687987
Solve time: 953</t>
        </is>
      </c>
      <c r="J3" t="inlineStr">
        <is>
          <t>{"0": [[[2, 12]], [[4, 2], [5, 12]]], "1": [[[3, 13], [6, 1], [1, 11]]]}</t>
        </is>
      </c>
      <c r="K3" t="n">
        <v>813.0586880328467</v>
      </c>
      <c r="M3" s="12">
        <f>ROUND((K3-G3)/G3,5)</f>
        <v/>
      </c>
      <c r="N3" s="12" t="inlineStr">
        <is>
          <t>{"0": [[[2, 12]], [[4, 2], [5, 12]]], "1": [[[3, 13], [6, 1], [1, 11]]]}</t>
        </is>
      </c>
      <c r="O3" t="inlineStr">
        <is>
          <t xml:space="preserve">8 metre (capacity 22):
2 (12)
4 (2) -&gt; 5 (12)
11 metre (capacity 30):
3 (13) -&gt; 6 (1) -&gt; 1 (11)
</t>
        </is>
      </c>
      <c r="P3" t="n">
        <v>161.1596345</v>
      </c>
      <c r="Q3" t="n">
        <v>813.0586880328467</v>
      </c>
      <c r="R3" s="12">
        <f>ROUND((Q3-G3)/G3,5)</f>
        <v/>
      </c>
      <c r="S3" s="13">
        <f>ROUND((Q3-K3)/K3,5)</f>
        <v/>
      </c>
      <c r="U3" t="n">
        <v>788.9363954883892</v>
      </c>
      <c r="V3" t="n">
        <v>788.9363954883892</v>
      </c>
      <c r="W3" s="13">
        <f>ROUND((V3-U3)/U3,5)</f>
        <v/>
      </c>
    </row>
    <row r="4" ht="15" customHeight="1" s="18">
      <c r="A4" t="n">
        <v>6</v>
      </c>
      <c r="B4" t="n">
        <v>3</v>
      </c>
      <c r="C4" t="n">
        <v>3</v>
      </c>
      <c r="D4">
        <f>E4/60</f>
        <v/>
      </c>
      <c r="E4">
        <f>F4/1000</f>
        <v/>
      </c>
      <c r="F4" t="n">
        <v>908</v>
      </c>
      <c r="G4" t="n">
        <v>779.193824247</v>
      </c>
      <c r="H4" s="16" t="inlineStr">
        <is>
          <t>Input:
Customer 1 has 11 pallets demand and window 7-8 at (45.233334162, 44.509786409) and average unload time 0.074005012
Customer 2 has 9 pallets demand and window 0-24 at (53.29432872, 69.982553168) and average unload time 0.161144993
Customer 3 has 4 pallets demand and window 16-17 at (30.513696271, 59.101747631) and average unload time 0.06705221
Customer 4 has 3 pallets demand and window 0-24 at (48.31514343, -94.101584836) and average unload time 0.042690212
Customer 5 has 4 pallets demand and window 17-18 at (-73.853491466, -94.557798846) and average unload time 0.048290154
Customer 6 has 5 pallets demand and window 0-24 at (82.03804872, -5.121080159) and average unload time 0.143690855
Vehicle SP1 is a 8 metre with capacity 22, distance cost 0.783174372, and time cost 13.854168345
Vehicle SP2 is a Rigid with capacity 16, distance cost 1.120440805, and time cost 9.595072244
Vehicle SP3 is a 11 metre with capacity 30, distance cost 1.438498372, and time cost 10.298181238
Output:
Vehicle SP1 travels from Depot to 6 to deliver 5 pallets. Expected unload start time is 13.436899924
Vehicle SP1 travels from 4 to 5 to deliver 4 pallets. Expected unload start time is 17
Vehicle SP1 travels from 5 to DepotReturn to deliver 0 pallets. Expected unload start time is 18.69292703
Vehicle SP1 travels from 6 to 4 to deliver 3 pallets. Expected unload start time is 15.34481078
Vehicle SP3 travels from Depot to 1 to deliver 11 pallets. Expected unload start time is 8
Vehicle SP3 travels from 1 to 2 to deliver 9 pallets. Expected unload start time is 14.234122877
Vehicle SP3 travels from 2 to 3 to deliver 4 pallets. Expected unload start time is 16
Vehicle SP3 travels from 3 to DepotReturn to deliver 0 pallets. Expected unload start time is 17.099632904
Objective value: 779.193824247
Solve time: 908</t>
        </is>
      </c>
      <c r="J4" t="inlineStr">
        <is>
          <t>{"0": [[[6, 5], [4, 3], [5, 4]]], "1": [], "2": [[[1, 11], [2, 9], [3, 4]]]}</t>
        </is>
      </c>
      <c r="K4" t="n">
        <v>789.4920054354812</v>
      </c>
      <c r="M4" s="12">
        <f>ROUND((K4-G4)/G4,5)</f>
        <v/>
      </c>
      <c r="N4" s="12" t="inlineStr">
        <is>
          <t>{"0": [[[6, 5], [4, 3], [5, 4]]], "1": [[]], "2": [[[1, 11], [2, 9], [3, 4]]]}</t>
        </is>
      </c>
      <c r="O4" t="inlineStr">
        <is>
          <t xml:space="preserve">8 metre (capacity 22):
6 (5) -&gt; 4 (3) -&gt; 5 (4)
Rigid (capacity 16):
11 metre (capacity 30):
1 (11) -&gt; 2 (9) -&gt; 3 (4)
</t>
        </is>
      </c>
      <c r="P4" t="n">
        <v>191.9536535</v>
      </c>
      <c r="Q4" t="n">
        <v>789.4920054354812</v>
      </c>
      <c r="R4" s="12">
        <f>ROUND((Q4-G4)/G4,5)</f>
        <v/>
      </c>
      <c r="S4" s="13">
        <f>ROUND((Q4-K4)/K4,5)</f>
        <v/>
      </c>
      <c r="U4" t="n">
        <v>686.3314631659716</v>
      </c>
      <c r="V4" t="n">
        <v>686.3314631659716</v>
      </c>
      <c r="W4" s="13">
        <f>ROUND((V4-U4)/U4,5)</f>
        <v/>
      </c>
    </row>
    <row r="5" ht="15" customHeight="1" s="18">
      <c r="A5" t="n">
        <v>6</v>
      </c>
      <c r="B5" t="n">
        <v>3</v>
      </c>
      <c r="C5" t="n">
        <v>4</v>
      </c>
      <c r="D5">
        <f>E5/60</f>
        <v/>
      </c>
      <c r="E5">
        <f>F5/1000</f>
        <v/>
      </c>
      <c r="F5" t="n">
        <v>894</v>
      </c>
      <c r="G5" t="n">
        <v>872.840853739</v>
      </c>
      <c r="H5" s="16" t="inlineStr">
        <is>
          <t>Input:
Customer 1 has 9 pallets demand and window 0-24 at (95.024623342, -9.49913031) and average unload time 0.133373374
Customer 2 has 3 pallets demand and window 22-23 at (-75.595459923, -21.106461171) and average unload time 0.040072745
Customer 3 has 12 pallets demand and window 0-24 at (3.522768303, -88.054999455) and average unload time 0.031919519
Customer 4 has 11 pallets demand and window 0-24 at (3.431553717, 63.080539544) and average unload time 0.07595748
Customer 5 has 10 pallets demand and window 0-24 at (87.047779223, -95.985034567) and average unload time 0.031339021
Customer 6 has 5 pallets demand and window 0-24 at (22.562390171, 55.484446669) and average unload time 0.109047047
Vehicle SP1 is a 8 metre with capacity 22, distance cost 0.845291524, and time cost 10.713996162
Vehicle SP2 is a 11 metre with capacity 30, distance cost 1.321173802, and time cost 7.050889306
Vehicle SP3 is a Rigid with capacity 16, distance cost 1.070982002, and time cost 12.765827496
Output:
Vehicle SP1 travels from Depot to 5 to deliver 10 pallets. Expected unload start time is 1.619724259
Vehicle SP1 travels from 1 to DepotReturn to deliver 0 pallets. Expected unload start time is 5.412865103
Vehicle SP1 travels from 5 to 1 to deliver 9 pallets. Expected unload start time is 3.018776827
Vehicle SP2 travels from Depot to 6 to deliver 5 pallets. Expected unload start time is 0.748705682
Vehicle SP2 travels from 4 to DepotReturn to deliver 0 pallets. Expected unload start time is 3.176442297
Vehicle SP2 travels from 6 to 4 to deliver 11 pallets. Expected unload start time is 1.551237418
Vehicle SP3 travels from Depot to 3 to deliver 12 pallets. Expected unload start time is 21.220131011
Vehicle SP3 travels from 2 to DepotReturn to deliver 0 pallets. Expected unload start time is 24
Vehicle SP3 travels from 3 to 2 to deliver 3 pallets. Expected unload start time is 22.898698479
Objective value: 872.840853739
Solve time: 894</t>
        </is>
      </c>
      <c r="J5" t="inlineStr">
        <is>
          <t>{"0": [[[5, 10], [1, 9]]], "1": [[[6, 5], [4, 11]]], "2": [[[3, 12], [2, 3]]]}</t>
        </is>
      </c>
      <c r="K5" t="n">
        <v>872.8408537938346</v>
      </c>
      <c r="M5" s="12">
        <f>ROUND((K5-G5)/G5,5)</f>
        <v/>
      </c>
      <c r="N5" s="12" t="inlineStr">
        <is>
          <t>{"0": [[[5, 10], [1, 9]]], "1": [[[6, 5], [4, 11]]], "2": [[[3, 12], [2, 3]]]}</t>
        </is>
      </c>
      <c r="O5" t="inlineStr">
        <is>
          <t xml:space="preserve">8 metre (capacity 22):
5 (10) -&gt; 1 (9)
11 metre (capacity 30):
6 (5) -&gt; 4 (11)
Rigid (capacity 16):
3 (12) -&gt; 2 (3)
</t>
        </is>
      </c>
      <c r="P5" t="n">
        <v>165.8297304</v>
      </c>
      <c r="Q5" t="n">
        <v>872.8408537938346</v>
      </c>
      <c r="R5" s="12">
        <f>ROUND((Q5-G5)/G5,5)</f>
        <v/>
      </c>
      <c r="S5" s="13">
        <f>ROUND((Q5-K5)/K5,5)</f>
        <v/>
      </c>
      <c r="U5" t="n">
        <v>840.4624628971646</v>
      </c>
      <c r="V5" t="n">
        <v>840.4624628971646</v>
      </c>
      <c r="W5" s="13">
        <f>ROUND((V5-U5)/U5,5)</f>
        <v/>
      </c>
    </row>
    <row r="6" ht="15" customHeight="1" s="18">
      <c r="A6" t="n">
        <v>6</v>
      </c>
      <c r="B6" t="n">
        <v>3</v>
      </c>
      <c r="C6" t="n">
        <v>5</v>
      </c>
      <c r="D6">
        <f>E6/60</f>
        <v/>
      </c>
      <c r="E6">
        <f>F6/1000</f>
        <v/>
      </c>
      <c r="F6" t="n">
        <v>748</v>
      </c>
      <c r="G6" t="n">
        <v>532.0418050009999</v>
      </c>
      <c r="H6" s="16" t="inlineStr">
        <is>
          <t>Input:
Customer 1 has 12 pallets demand and window 0-24 at (-76.214202615, -23.71719883) and average unload time 0.058905509
Customer 2 has 1 pallets demand and window 0-24 at (-62.878983335, -83.037842997) and average unload time 0.065642546
Customer 3 has 7 pallets demand and window 0-24 at (44.312610452, -97.146058772) and average unload time 0.056177762
Customer 4 has 8 pallets demand and window 0-24 at (-39.958578966, -42.318951104) and average unload time 0.124214355
Customer 5 has 7 pallets demand and window 0-24 at (58.924212094, -99.36731356) and average unload time 0.078347412
Customer 6 has 7 pallets demand and window 0-24 at (34.552869517, 32.29307384) and average unload time 0.069519087
Vehicle SP1 is a 8 metre with capacity 22, distance cost 0.896430372, and time cost 7.058394725
Vehicle SP2 is a Rigid with capacity 16, distance cost 1.160686953, and time cost 14.182613162
Vehicle SP3 is a 11 metre with capacity 30, distance cost 0.761523466, and time cost 9.063314365
Output:
Vehicle SP1 travels from Depot to 1 to deliver 12 pallets. Expected unload start time is 0.997740432
Vehicle SP1 travels from 1 to 2 to deliver 1 pallets. Expected unload start time is 2.464619581
Vehicle SP1 travels from 2 to 4 to deliver 8 pallets. Expected unload start time is 3.114344352
Vehicle SP1 travels from 4 to DepotReturn to deliver 0 pallets. Expected unload start time is 4.835595878
Vehicle SP3 travels from Depot to 3 to deliver 7 pallets. Expected unload start time is 1.33469122
Vehicle SP3 travels from 3 to 5 to deliver 7 pallets. Expected unload start time is 1.912678987
Vehicle SP3 travels from 5 to 6 to deliver 7 pallets. Expected unload start time is 4.134823994
Vehicle SP3 travels from 6 to DepotReturn to deliver 0 pallets. Expected unload start time is 5.212635372
Objective value: 532.041805001
Solve time: 748</t>
        </is>
      </c>
      <c r="J6" t="inlineStr">
        <is>
          <t>{"0": [[[1, 12], [2, 1], [4, 8]]], "1": [], "2": [[[3, 7], [5, 7], [6, 7]]]}</t>
        </is>
      </c>
      <c r="K6" t="n">
        <v>532.0418049721413</v>
      </c>
      <c r="M6" s="12">
        <f>ROUND((K6-G6)/G6,5)</f>
        <v/>
      </c>
      <c r="N6" s="12" t="inlineStr">
        <is>
          <t>{"0": [[[4, 8], [2, 1], [1, 12]]], "1": [[]], "2": [[[6, 7], [5, 7], [3, 7]]]}</t>
        </is>
      </c>
      <c r="O6" t="inlineStr">
        <is>
          <t xml:space="preserve">8 metre (capacity 22):
4 (8) -&gt; 2 (1) -&gt; 1 (12)
Rigid (capacity 16):
11 metre (capacity 30):
6 (7) -&gt; 5 (7) -&gt; 3 (7)
</t>
        </is>
      </c>
      <c r="P6" t="n">
        <v>157.7872276000001</v>
      </c>
      <c r="Q6" t="n">
        <v>532.0418049721413</v>
      </c>
      <c r="R6" s="12">
        <f>ROUND((Q6-G6)/G6,5)</f>
        <v/>
      </c>
      <c r="S6" s="13">
        <f>ROUND((Q6-K6)/K6,5)</f>
        <v/>
      </c>
      <c r="U6" t="n">
        <v>506.6298814062009</v>
      </c>
      <c r="V6" t="n">
        <v>506.6298814062009</v>
      </c>
      <c r="W6" s="13">
        <f>ROUND((V6-U6)/U6,5)</f>
        <v/>
      </c>
    </row>
    <row r="7" ht="15" customHeight="1" s="18">
      <c r="A7" t="n">
        <v>6</v>
      </c>
      <c r="B7" t="n">
        <v>3</v>
      </c>
      <c r="C7" t="n">
        <v>6</v>
      </c>
      <c r="D7">
        <f>E7/60</f>
        <v/>
      </c>
      <c r="E7">
        <f>F7/1000</f>
        <v/>
      </c>
      <c r="F7" t="n">
        <v>535</v>
      </c>
      <c r="G7" t="n">
        <v>796.513978327</v>
      </c>
      <c r="H7" s="16" t="inlineStr">
        <is>
          <t>Input:
Customer 1 has 9 pallets demand and window 0-24 at (-86.955775214, -63.064112652) and average unload time 0.028204478
Customer 2 has 5 pallets demand and window 0-24 at (-2.203976832, 25.076449715) and average unload time 0.129828651
Customer 3 has 8 pallets demand and window 0-24 at (92.53058932, 37.378900539) and average unload time 0.121502146
Customer 4 has 11 pallets demand and window 0-24 at (-7.135368702, 78.135274024) and average unload time 0.066321353
Customer 5 has 12 pallets demand and window 0-24 at (2.733140472, 78.355625924) and average unload time 0.135954315
Customer 6 has 11 pallets demand and window 0-24 at (78.864771275, -26.107442629) and average unload time 0.039782841
Vehicle SP1 is a Rigid with capacity 16, distance cost 0.852230203, and time cost 12.993780898
Vehicle SP2 is a 11 metre with capacity 30, distance cost 1.216235785, and time cost 7.399865012
Vehicle SP3 is a 11 metre with capacity 30, distance cost 1.216235785, and time cost 7.399865012
Output:
Vehicle SP1 travels from Depot to 1 to deliver 9 pallets. Expected unload start time is 1.342711177
Vehicle SP1 travels from 1 to DepotReturn to deliver 0 pallets. Expected unload start time is 2.93926266
Vehicle SP2 travels from Depot to 5 to deliver 12 pallets. Expected unload start time is 0.980040989
Vehicle SP2 travels from 2 to DepotReturn to deliver 0 pallets. Expected unload start time is 5.094315716
Vehicle SP2 travels from 4 to 2 to deliver 5 pallets. Expected unload start time is 4.130508492
Vehicle SP2 travels from 5 to 4 to deliver 11 pallets. Expected unload start time is 2.734879883
Vehicle SP3 travels from Depot to 3 to deliver 8 pallets. Expected unload start time is 1.24744064
Vehicle SP3 travels from 3 to 6 to deliver 11 pallets. Expected unload start time is 3.031214231
Vehicle SP3 travels from 6 to DepotReturn to deliver 0 pallets. Expected unload start time is 4.507247566
Objective value: 796.513978327
Solve time: 535</t>
        </is>
      </c>
      <c r="J7" t="inlineStr">
        <is>
          <t>{"0": [[[1, 9]]], "1": [[[5, 12], [4, 11], [2, 5]], [[3, 8], [6, 11]]]}</t>
        </is>
      </c>
      <c r="K7" t="n">
        <v>796.5139784858068</v>
      </c>
      <c r="M7" s="12">
        <f>ROUND((K7-G7)/G7,5)</f>
        <v/>
      </c>
      <c r="N7" s="12" t="inlineStr">
        <is>
          <t>{"0": [[[1, 9]]], "1": [[[6, 11], [3, 8]], [[5, 12], [4, 11], [2, 5]]]}</t>
        </is>
      </c>
      <c r="O7" t="inlineStr">
        <is>
          <t xml:space="preserve">Rigid (capacity 16):
1 (9)
11 metre (capacity 30):
6 (11) -&gt; 3 (8)
5 (12) -&gt; 4 (11) -&gt; 2 (5)
</t>
        </is>
      </c>
      <c r="P7" t="n">
        <v>154.3588529</v>
      </c>
      <c r="Q7" t="n">
        <v>796.5139784858068</v>
      </c>
      <c r="R7" s="12">
        <f>ROUND((Q7-G7)/G7,5)</f>
        <v/>
      </c>
      <c r="S7" s="13">
        <f>ROUND((Q7-K7)/K7,5)</f>
        <v/>
      </c>
      <c r="U7" t="n">
        <v>760.5100181390749</v>
      </c>
      <c r="V7" t="n">
        <v>760.5100181390749</v>
      </c>
      <c r="W7" s="13">
        <f>ROUND((V7-U7)/U7,5)</f>
        <v/>
      </c>
    </row>
    <row r="8" ht="15" customHeight="1" s="18">
      <c r="A8" t="n">
        <v>6</v>
      </c>
      <c r="B8" t="n">
        <v>3</v>
      </c>
      <c r="C8" t="n">
        <v>7</v>
      </c>
      <c r="D8">
        <f>E8/60</f>
        <v/>
      </c>
      <c r="E8">
        <f>F8/1000</f>
        <v/>
      </c>
      <c r="F8" t="n">
        <v>674</v>
      </c>
      <c r="G8" t="n">
        <v>774.225380478</v>
      </c>
      <c r="H8" s="16" t="inlineStr">
        <is>
          <t>Input:
Customer 1 has 10 pallets demand and window 0-24 at (0.213590436, -21.555245939) and average unload time 0.025150633
Customer 2 has 7 pallets demand and window 0-24 at (33.6863666, -85.515101605) and average unload time 0.042767265
Customer 3 has 1 pallets demand and window 0-24 at (44.101260203, 98.913548804) and average unload time 0.047393159
Customer 4 has 10 pallets demand and window 0-24 at (94.241797128, -12.821384491) and average unload time 0.040858585
Customer 5 has 3 pallets demand and window 15-16 at (8.602093211, -78.074462606) and average unload time 0.143839089
Customer 6 has 5 pallets demand and window 20-21 at (19.256616273, -68.872615667) and average unload time 0.132578777
Vehicle SP1 is a 11 metre with capacity 30, distance cost 1.367436547, and time cost 11.396776044
Vehicle SP2 is a Rigid with capacity 16, distance cost 1.129594605, and time cost 12.674212081
Vehicle SP3 is a Rigid with capacity 16, distance cost 1.129594605, and time cost 12.674212081
Output:
Vehicle SP1 travels from Depot to 1 to deliver 10 pallets. Expected unload start time is 15.034264534
Vehicle SP1 travels from 1 to 5 to deliver 3 pallets. Expected unload start time is 16
Vehicle SP1 travels from 2 to 6 to deliver 5 pallets. Expected unload start time is 20
Vehicle SP1 travels from 5 to 2 to deliver 7 pallets. Expected unload start time is 16.75857419
Vehicle SP1 travels from 6 to DepotReturn to deliver 0 pallets. Expected unload start time is 21.556819083
Vehicle SP3 travels from Depot to 3 to deliver 1 pallets. Expected unload start time is 1.353745458
Vehicle SP3 travels from 3 to 4 to deliver 10 pallets. Expected unload start time is 2.932006874
Vehicle SP3 travels from 4 to DepotReturn to deliver 0 pallets. Expected unload start time is 4.529467206
Objective value: 774.225380478
Solve time: 674</t>
        </is>
      </c>
      <c r="J8" t="inlineStr">
        <is>
          <t>{"0": [[[1, 10], [5, 3], [2, 7], [6, 5]]], "1": [[[3, 1], [4, 10]]]}</t>
        </is>
      </c>
      <c r="K8" t="n">
        <v>779.8894337260737</v>
      </c>
      <c r="M8" s="12">
        <f>ROUND((K8-G8)/G8,5)</f>
        <v/>
      </c>
      <c r="N8" s="12" t="inlineStr">
        <is>
          <t>{"0": [[[3, 1], [4, 10], [2, 7], [5, 3], [6, 5]]], "1": [[[1, 10]]]}</t>
        </is>
      </c>
      <c r="O8" t="inlineStr">
        <is>
          <t xml:space="preserve">11 metre (capacity 30):
3 (1) -&gt; 4 (10) -&gt; 2 (7) -&gt; 5 (3) -&gt; 6 (5)
Rigid (capacity 16):
1 (10)
</t>
        </is>
      </c>
      <c r="P8" t="n">
        <v>175.1238964000001</v>
      </c>
      <c r="Q8" t="n">
        <v>772.6741840988848</v>
      </c>
      <c r="R8" s="12">
        <f>ROUND((Q8-G8)/G8,5)</f>
        <v/>
      </c>
      <c r="S8" s="13">
        <f>ROUND((Q8-K8)/K8,5)</f>
        <v/>
      </c>
      <c r="U8" t="n">
        <v>719.3032455616758</v>
      </c>
      <c r="V8" t="n">
        <v>715.5619210524117</v>
      </c>
      <c r="W8" s="13">
        <f>ROUND((V8-U8)/U8,5)</f>
        <v/>
      </c>
    </row>
    <row r="9" ht="15" customHeight="1" s="18">
      <c r="A9" t="n">
        <v>6</v>
      </c>
      <c r="B9" t="n">
        <v>3</v>
      </c>
      <c r="C9" t="n">
        <v>8</v>
      </c>
      <c r="D9">
        <f>E9/60</f>
        <v/>
      </c>
      <c r="E9">
        <f>F9/1000</f>
        <v/>
      </c>
      <c r="F9" t="n">
        <v>517</v>
      </c>
      <c r="G9" t="n">
        <v>743.321439975</v>
      </c>
      <c r="H9" s="16" t="inlineStr">
        <is>
          <t>Input:
Customer 1 has 10 pallets demand and window 0-24 at (-30.039929549, 79.749397984) and average unload time 0.082908088
Customer 2 has 1 pallets demand and window 0-24 at (-9.278302154, 64.903225528) and average unload time 0.153643755
Customer 3 has 5 pallets demand and window 22-23 at (71.474311126, 46.251182189) and average unload time 0.08994961
Customer 4 has 5 pallets demand and window 0-24 at (50.789556248, -49.32225413) and average unload time 0.137296382
Customer 5 has 4 pallets demand and window 0-24 at (-97.670782613, -97.164623663) and average unload time 0.056554591
Customer 6 has 6 pallets demand and window 0-24 at (-71.797106031, 76.430215127) and average unload time 0.031352825
Vehicle SP1 is a Rigid with capacity 16, distance cost 0.919138851, and time cost 10.850393571
Vehicle SP2 is a Rigid with capacity 16, distance cost 0.919138851, and time cost 10.850393571
Vehicle SP3 is a 11 metre with capacity 30, distance cost 0.938862547, and time cost 8.197263019
Output:
Vehicle SP1 travels from Depot to 4 to deliver 5 pallets. Expected unload start time is 0.884966788
Vehicle SP1 travels from 4 to DepotReturn to deliver 0 pallets. Expected unload start time is 2.456415487
Vehicle SP3 travels from Depot to 5 to deliver 4 pallets. Expected unload start time is 17.530394479
Vehicle SP3 travels from 1 to 2 to deliver 1 pallets. Expected unload start time is 21.810372166
Vehicle SP3 travels from 2 to 3 to deliver 5 pallets. Expected unload start time is 23
Vehicle SP3 travels from 3 to DepotReturn to deliver 0 pallets. Expected unload start time is 24.513919454
Vehicle SP3 travels from 5 to 6 to deliver 6 pallets. Expected unload start time is 19.950518294
Vehicle SP3 travels from 6 to 1 to deliver 10 pallets. Expected unload start time is 20.662246318
Objective value: 743.321439975
Solve time: 517</t>
        </is>
      </c>
      <c r="J9" t="inlineStr">
        <is>
          <t>{"0": [[[4, 5]]], "1": [[[5, 4], [6, 6], [1, 10], [2, 1], [3, 5]]]}</t>
        </is>
      </c>
      <c r="K9" t="n">
        <v>743.3214397132895</v>
      </c>
      <c r="M9" s="12">
        <f>ROUND((K9-G9)/G9,5)</f>
        <v/>
      </c>
      <c r="N9" s="12" t="inlineStr">
        <is>
          <t>{"0": [[[4, 5]]], "1": [[[5, 4], [6, 6], [1, 10], [2, 1], [3, 5]]]}</t>
        </is>
      </c>
      <c r="O9" t="inlineStr">
        <is>
          <t xml:space="preserve">Rigid (capacity 16):
4 (5)
11 metre (capacity 30):
5 (4) -&gt; 6 (6) -&gt; 1 (10) -&gt; 2 (1) -&gt; 3 (5)
</t>
        </is>
      </c>
      <c r="P9" t="n">
        <v>164.4392475999998</v>
      </c>
      <c r="Q9" t="n">
        <v>743.3214397132895</v>
      </c>
      <c r="R9" s="12">
        <f>ROUND((Q9-G9)/G9,5)</f>
        <v/>
      </c>
      <c r="S9" s="13">
        <f>ROUND((Q9-K9)/K9,5)</f>
        <v/>
      </c>
      <c r="U9" t="n">
        <v>720.7340698970215</v>
      </c>
      <c r="V9" t="n">
        <v>720.7340698970215</v>
      </c>
      <c r="W9" s="13">
        <f>ROUND((V9-U9)/U9,5)</f>
        <v/>
      </c>
    </row>
    <row r="10" ht="15" customHeight="1" s="18">
      <c r="A10" t="n">
        <v>6</v>
      </c>
      <c r="B10" t="n">
        <v>3</v>
      </c>
      <c r="C10" t="n">
        <v>9</v>
      </c>
      <c r="D10">
        <f>E10/60</f>
        <v/>
      </c>
      <c r="E10">
        <f>F10/1000</f>
        <v/>
      </c>
      <c r="F10" t="n">
        <v>722</v>
      </c>
      <c r="G10" t="n">
        <v>665.371838131</v>
      </c>
      <c r="H10" s="16" t="inlineStr">
        <is>
          <t>Input:
Customer 1 has 1 pallets demand and window 0-24 at (-4.441665602, 15.786087126) and average unload time 0.049045068
Customer 2 has 2 pallets demand and window 7-8 at (-36.282646535, 67.098206665) and average unload time 0.030448922
Customer 3 has 14 pallets demand and window 23-24 at (-49.980149384, -18.458935967) and average unload time 0.156038213
Customer 4 has 4 pallets demand and window 0-24 at (59.686927034, 4.61543464) and average unload time 0.161356023
Customer 5 has 6 pallets demand and window 0-24 at (46.230984355, 26.973851325) and average unload time 0.150942137
Customer 6 has 6 pallets demand and window 12-13 at (61.311986594, 95.763056129) and average unload time 0.117775864
Vehicle SP1 is a 11 metre with capacity 30, distance cost 1.085296509, and time cost 14.623232929
Vehicle SP2 is a 8 metre with capacity 22, distance cost 1.23822741, and time cost 11.031645553
Vehicle SP3 is a 11 metre with capacity 30, distance cost 1.085296509, and time cost 14.623232929
Output:
Vehicle SP1 travels from Depot to 1 to deliver 1 pallets. Expected unload start time is 7.196097569
Vehicle SP1 travels from 1 to 2 to deliver 2 pallets. Expected unload start time is 8
Vehicle SP1 travels from 2 to 6 to deliver 6 pallets. Expected unload start time is 12
Vehicle SP1 travels from 4 to DepotReturn to deliver 0 pallets. Expected unload start time is 16.212523224
Vehicle SP1 travels from 5 to 4 to deliver 4 pallets. Expected unload start time is 14.818785246
Vehicle SP1 travels from 6 to 5 to deliver 6 pallets. Expected unload start time is 13.586942011
Vehicle SP3 travels from Depot to 3 to deliver 14 pallets. Expected unload start time is 23
Vehicle SP3 travels from 3 to DepotReturn to deliver 0 pallets. Expected unload start time is 25.850533716
Objective value: 665.371838131
Solve time: 722</t>
        </is>
      </c>
      <c r="J10" t="inlineStr">
        <is>
          <t>{"0": [[[1, 1], [2, 2], [6, 6], [5, 6], [4, 4]], [[3, 14]]], "1": []}</t>
        </is>
      </c>
      <c r="K10" t="n">
        <v>678.5606762090117</v>
      </c>
      <c r="M10" s="12">
        <f>ROUND((K10-G10)/G10,5)</f>
        <v/>
      </c>
      <c r="N10" s="12" t="inlineStr">
        <is>
          <t>{"0": [[[1, 1], [2, 2], [6, 6], [5, 6], [4, 4]], [[3, 14]]], "1": [[]]}</t>
        </is>
      </c>
      <c r="O10" t="inlineStr">
        <is>
          <t xml:space="preserve">11 metre (capacity 30):
1 (1) -&gt; 2 (2) -&gt; 6 (6) -&gt; 5 (6) -&gt; 4 (4)
3 (14)
8 metre (capacity 22):
</t>
        </is>
      </c>
      <c r="P10" t="n">
        <v>225.7582986</v>
      </c>
      <c r="Q10" t="n">
        <v>678.5606762090117</v>
      </c>
      <c r="R10" s="12">
        <f>ROUND((Q10-G10)/G10,5)</f>
        <v/>
      </c>
      <c r="S10" s="13">
        <f>ROUND((Q10-K10)/K10,5)</f>
        <v/>
      </c>
      <c r="U10" t="n">
        <v>559.7943291449662</v>
      </c>
      <c r="V10" t="n">
        <v>559.7943291449662</v>
      </c>
      <c r="W10" s="13">
        <f>ROUND((V10-U10)/U10,5)</f>
        <v/>
      </c>
    </row>
    <row r="11" ht="15" customHeight="1" s="18">
      <c r="A11" t="n">
        <v>6</v>
      </c>
      <c r="B11" t="n">
        <v>3</v>
      </c>
      <c r="C11" t="n">
        <v>10</v>
      </c>
      <c r="D11">
        <f>E11/60</f>
        <v/>
      </c>
      <c r="E11">
        <f>F11/1000</f>
        <v/>
      </c>
      <c r="F11" t="n">
        <v>727</v>
      </c>
      <c r="G11" t="n">
        <v>653.255284093</v>
      </c>
      <c r="H11" s="16" t="inlineStr">
        <is>
          <t>Input:
Customer 1 has 2 pallets demand and window 0-24 at (75.850893706, -61.939431109) and average unload time 0.068097081
Customer 2 has 5 pallets demand and window 0-24 at (7.763314528, -18.563144169) and average unload time 0.072995627
Customer 3 has 11 pallets demand and window 0-24 at (-57.458634828, -58.308522188) and average unload time 0.121590778
Customer 4 has 5 pallets demand and window 0-24 at (8.235921484, 52.209551679) and average unload time 0.092340107
Customer 5 has 10 pallets demand and window 19-20 at (-93.92797468, -26.779411611) and average unload time 0.054205226
Customer 6 has 10 pallets demand and window 0-24 at (62.688212804, -20.726264693) and average unload time 0.136899464
Vehicle SP1 is a 11 metre with capacity 30, distance cost 0.962199175, and time cost 8.235319061
Vehicle SP2 is a Rigid with capacity 16, distance cost 1.143915938, and time cost 10.274207374
Vehicle SP3 is a Rigid with capacity 16, distance cost 1.143915938, and time cost 10.274207374
Output:
Vehicle SP1 travels from Depot to 2 to deliver 4 pallets. Expected unload start time is 16.813182835
Vehicle SP1 travels from 2 to 3 to deliver 11 pallets. Expected unload start time is 18.059890249
Vehicle SP1 travels from 3 to 5 to deliver 10 pallets. Expected unload start time is 20
Vehicle SP1 travels from 4 to DepotReturn to deliver 0 pallets. Expected unload start time is 23.278671862
Vehicle SP1 travels from 5 to 4 to deliver 5 pallets. Expected unload start time is 22.156281854
Vehicle SP2 travels from Depot to 2 to deliver 1 pallets. Expected unload start time is 0.25151397
Vehicle SP2 travels from 1 to 6 to deliver 10 pallets. Expected unload start time is 2.010636648
Vehicle SP2 travels from 2 to 1 to deliver 2 pallets. Expected unload start time is 1.333641395
Vehicle SP2 travels from 6 to DepotReturn to deliver 0 pallets. Expected unload start time is 4.204952251
Objective value: 653.255284093
Solve time: 727</t>
        </is>
      </c>
      <c r="J11" t="inlineStr">
        <is>
          <t>{"0": [[[2, 4], [3, 11], [5, 10], [4, 5]]], "1": [[[2, 1], [1, 2], [6, 10]]]}</t>
        </is>
      </c>
      <c r="K11" t="n">
        <v>649.8381449394853</v>
      </c>
      <c r="M11" s="12">
        <f>ROUND((K11-G11)/G11,5)</f>
        <v/>
      </c>
      <c r="N11" s="12" t="inlineStr">
        <is>
          <t>{"0": [[[3, 11], [5, 10], [4, 5]]], "1": [[[2, 5]], [[1, 2], [6, 10]]]}</t>
        </is>
      </c>
      <c r="O11" t="inlineStr">
        <is>
          <t xml:space="preserve">11 metre (capacity 30):
3 (11) -&gt; 5 (10) -&gt; 4 (5)
Rigid (capacity 16):
2 (5)
1 (2) -&gt; 6 (10)
</t>
        </is>
      </c>
      <c r="P11" t="n">
        <v>178.3174023000001</v>
      </c>
      <c r="Q11" t="n">
        <v>685.7417399532771</v>
      </c>
      <c r="R11" s="12">
        <f>ROUND((Q11-G11)/G11,5)</f>
        <v/>
      </c>
      <c r="S11" s="13">
        <f>ROUND((Q11-K11)/K11,5)</f>
        <v/>
      </c>
      <c r="U11" t="n">
        <v>615.355168952241</v>
      </c>
      <c r="V11" t="n">
        <v>647.2463051245879</v>
      </c>
      <c r="W11" s="13">
        <f>ROUND((V11-U11)/U11,5)</f>
        <v/>
      </c>
    </row>
    <row r="12" ht="15" customHeight="1" s="18">
      <c r="A12" t="n">
        <v>9</v>
      </c>
      <c r="B12" t="n">
        <v>3</v>
      </c>
      <c r="C12" t="n">
        <v>1</v>
      </c>
      <c r="D12">
        <f>E12/60</f>
        <v/>
      </c>
      <c r="E12">
        <f>F12/1000</f>
        <v/>
      </c>
      <c r="F12" t="n">
        <v>4298</v>
      </c>
      <c r="G12" t="n">
        <v>664.142857262</v>
      </c>
      <c r="H12" s="16" t="inlineStr">
        <is>
          <t>Input:
Customer 1 has 4 pallets demand and window 0-24 at (-75.232159038, 50.651970496) and average unload time 0.04190377
Customer 2 has 8 pallets demand and window 0-24 at (-96.846639189, -60.158093906) and average unload time 0.042988264
Customer 3 has 4 pallets demand and window 0-24 at (45.664234234, 0.727339747) and average unload time 0.063438252
Customer 4 has 7 pallets demand and window 0-24 at (16.417783423, 25.645519173) and average unload time 0.020869582
Customer 5 has 5 pallets demand and window 0-24 at (17.774671062, 7.054072652) and average unload time 0.121386428
Customer 6 has 7 pallets demand and window 18-19 at (-79.145413936, -87.086455664) and average unload time 0.026540957
Customer 7 has 4 pallets demand and window 0-24 at (43.201939756, 71.952112418) and average unload time 0.033818959
Customer 8 has 6 pallets demand and window 0-24 at (59.948291914, 5.538052902) and average unload time 0.104957159
Customer 9 has 6 pallets demand and window 0-24 at (-22.468218313, -13.59057265) and average unload time 0.084756841
Vehicle SP1 is a 11 metre with capacity 30, distance cost 0.796373564, and time cost 14.142957055
Vehicle SP2 is a Rigid with capacity 16, distance cost 0.943917879, and time cost 7.099952725
Vehicle SP3 is a 8 metre with capacity 22, distance cost 1.08564923, and time cost 11.653980348
Output:
Vehicle SP1 travels from Depot to 4 to deliver 0 pallets. Expected unload start time is 13.366293409
Vehicle SP1 travels from 1 to 2 to deliver 8 pallets. Expected unload start time is 17.253277625
Vehicle SP1 travels from 2 to 6 to deliver 7 pallets. Expected unload start time is 18
Vehicle SP1 travels from 4 to 7 to deliver 4 pallets. Expected unload start time is 14.034978172
Vehicle SP1 travels from 6 to 9 to deliver 6 pallets. Expected unload start time is 19.345928753
Vehicle SP1 travels from 7 to 1 to deliver 4 pallets. Expected unload start time is 15.674432139
Vehicle SP1 travels from 9 to DepotReturn to deliver 0 pallets. Expected unload start time is 20.182704779
Vehicle SP3 travels from Depot to 4 to deliver 7 pallets. Expected unload start time is 20.979185343
Vehicle SP3 travels from 3 to 5 to deliver 5 pallets. Expected unload start time is 23.154027181
Vehicle SP3 travels from 4 to 8 to deliver 6 pallets. Expected unload start time is 21.724649093
Vehicle SP3 travels from 5 to DepotReturn to deliver 0 pallets. Expected unload start time is 24.000000005
Vehicle SP3 travels from 8 to 3 to deliver 4 pallets. Expected unload start time is 22.542797056
Objective value: 664.142857262
Solve time: 4298</t>
        </is>
      </c>
      <c r="J12" t="inlineStr">
        <is>
          <t>{"0": [[[4, 0], [7, 4], [1, 4], [2, 8], [6, 7], [9, 6]]], "1": [], "2": [[[4, 7], [8, 6], [3, 4], [5, 5]]]}</t>
        </is>
      </c>
      <c r="K12" t="n">
        <v>667.7763169555091</v>
      </c>
      <c r="M12" s="12">
        <f>ROUND((K12-G12)/G12,5)</f>
        <v/>
      </c>
      <c r="N12" s="12" t="inlineStr">
        <is>
          <t>{"0": [[[9, 6], [6, 7], [2, 8], [1, 4], [7, 4]]], "1": [[]], "2": [[[5, 5], [3, 4], [8, 6], [4, 7]]]}</t>
        </is>
      </c>
      <c r="O12" t="inlineStr">
        <is>
          <t xml:space="preserve">11 metre (capacity 30):
9 (6) -&gt; 6 (7) -&gt; 2 (8) -&gt; 1 (4) -&gt; 7 (4)
Rigid (capacity 16):
8 metre (capacity 22):
5 (5) -&gt; 3 (4) -&gt; 8 (6) -&gt; 4 (7)
</t>
        </is>
      </c>
      <c r="P12" t="n">
        <v>235.8595543</v>
      </c>
      <c r="Q12" t="n">
        <v>667.7763169555091</v>
      </c>
      <c r="R12" s="12">
        <f>ROUND((Q12-G12)/G12,5)</f>
        <v/>
      </c>
      <c r="S12" s="13">
        <f>ROUND((Q12-K12)/K12,5)</f>
        <v/>
      </c>
      <c r="U12" t="n">
        <v>629.7560921710331</v>
      </c>
      <c r="V12" t="n">
        <v>629.7369311852657</v>
      </c>
      <c r="W12" s="13">
        <f>ROUND((V12-U12)/U12,5)</f>
        <v/>
      </c>
    </row>
    <row r="13" ht="15" customHeight="1" s="18">
      <c r="A13" t="n">
        <v>9</v>
      </c>
      <c r="B13" t="n">
        <v>3</v>
      </c>
      <c r="C13" t="n">
        <v>2</v>
      </c>
      <c r="D13">
        <f>E13/60</f>
        <v/>
      </c>
      <c r="E13">
        <f>F13/1000</f>
        <v/>
      </c>
      <c r="F13" t="n">
        <v>1602</v>
      </c>
      <c r="G13" t="n">
        <v>632.299838547</v>
      </c>
      <c r="H13" s="16" t="inlineStr">
        <is>
          <t>Input:
Customer 1 has 5 pallets demand and window 0-24 at (82.730266657, -76.803786278) and average unload time 0.053372082
Customer 2 has 1 pallets demand and window 0-24 at (-55.384324328, -70.387322481) and average unload time 0.117300871
Customer 3 has 4 pallets demand and window 0-24 at (-7.618793788, 67.076025379) and average unload time 0.080207388
Customer 4 has 7 pallets demand and window 0-24 at (19.835655374, 48.999532309) and average unload time 0.08911421
Customer 5 has 2 pallets demand and window 0-24 at (99.698178895, 56.107639972) and average unload time 0.026173773
Customer 6 has 2 pallets demand and window 0-24 at (-54.139655012, -72.770583286) and average unload time 0.054692943
Customer 7 has 1 pallets demand and window 0-24 at (-44.674673577, 64.536913048) and average unload time 0.080974522
Customer 8 has 2 pallets demand and window 0-24 at (5.492887164, -21.447289703) and average unload time 0.14424403
Customer 9 has 7 pallets demand and window 13-14 at (6.474619223, -29.144936458) and average unload time 0.07336878
Vehicle SP1 is a 8 metre with capacity 22, distance cost 1.399264986, and time cost 13.211508329
Vehicle SP2 is a Rigid with capacity 16, distance cost 1.14410586, and time cost 12.682579208
Vehicle SP3 is a 11 metre with capacity 30, distance cost 0.709232825, and time cost 14.567836222
Output:
Vehicle SP2 travels from Depot to 8 to deliver 2 pallets. Expected unload start time is 0.276743915
Vehicle SP2 travels from 8 to DepotReturn to deliver 0 pallets. Expected unload start time is 0.84197589
Vehicle SP3 travels from Depot to 9 to deliver 7 pallets. Expected unload start time is 14
Vehicle SP3 travels from 1 to 5 to deliver 2 pallets. Expected unload start time is 19.356567226
Vehicle SP3 travels from 2 to 6 to deliver 2 pallets. Expected unload start time is 15.593827537
Vehicle SP3 travels from 3 to 7 to deliver 1 pallets. Expected unload start time is 22.230944441
Vehicle SP3 travels from 4 to 3 to deliver 4 pallets. Expected unload start time is 21.445830272
Vehicle SP3 travels from 5 to 4 to deliver 7 pallets. Expected unload start time is 20.411142591
Vehicle SP3 travels from 6 to 1 to deliver 5 pallets. Expected unload start time is 17.414830083
Vehicle SP3 travels from 7 to DepotReturn to deliver 0 pallets. Expected unload start time is 23.293056664
Vehicle SP3 travels from 9 to 2 to deliver 1 pallets. Expected unload start time is 15.442917855
Objective value: 632.299838547
Solve time: 1602</t>
        </is>
      </c>
      <c r="J13" t="inlineStr">
        <is>
          <t>{"0": [], "1": [[[8, 2]]], "2": [[[9, 7], [2, 1], [6, 2], [1, 5], [5, 2], [4, 7], [3, 4], [7, 1]]]}</t>
        </is>
      </c>
      <c r="K13" t="n">
        <v>632.2998388405235</v>
      </c>
      <c r="M13" s="12">
        <f>ROUND((K13-G13)/G13,5)</f>
        <v/>
      </c>
      <c r="N13" s="12" t="inlineStr">
        <is>
          <t>{"0": [[]], "1": [[[8, 2]]], "2": [[[9, 7], [2, 1], [6, 2], [1, 5], [5, 2], [4, 7], [3, 4], [7, 1]]]}</t>
        </is>
      </c>
      <c r="O13" t="inlineStr">
        <is>
          <t xml:space="preserve">8 metre (capacity 22):
Rigid (capacity 16):
8 (2)
11 metre (capacity 30):
9 (7) -&gt; 2 (1) -&gt; 6 (2) -&gt; 1 (5) -&gt; 5 (2) -&gt; 4 (7) -&gt; 3 (4) -&gt; 7 (1)
</t>
        </is>
      </c>
      <c r="P13" t="n">
        <v>218.5622214</v>
      </c>
      <c r="Q13" t="n">
        <v>632.2998388405235</v>
      </c>
      <c r="R13" s="12">
        <f>ROUND((Q13-G13)/G13,5)</f>
        <v/>
      </c>
      <c r="S13" s="13">
        <f>ROUND((Q13-K13)/K13,5)</f>
        <v/>
      </c>
      <c r="U13" t="n">
        <v>598.2659663419413</v>
      </c>
      <c r="V13" t="n">
        <v>598.2659663419413</v>
      </c>
      <c r="W13" s="13">
        <f>ROUND((V13-U13)/U13,5)</f>
        <v/>
      </c>
    </row>
    <row r="14" ht="15" customHeight="1" s="18">
      <c r="A14" t="n">
        <v>9</v>
      </c>
      <c r="B14" t="n">
        <v>3</v>
      </c>
      <c r="C14" t="n">
        <v>3</v>
      </c>
      <c r="D14">
        <f>E14/60</f>
        <v/>
      </c>
      <c r="E14">
        <f>F14/1000</f>
        <v/>
      </c>
      <c r="F14" t="n">
        <v>4861</v>
      </c>
      <c r="G14" t="n">
        <v>934.6808202559999</v>
      </c>
      <c r="H14" s="16" t="inlineStr">
        <is>
          <t>Input:
Customer 1 has 7 pallets demand and window 5-6 at (-60.422549047, -10.274650244) and average unload time 0.018767487
Customer 2 has 6 pallets demand and window 0-24 at (-75.879646711, 88.778960603) and average unload time 0.145132694
Customer 3 has 7 pallets demand and window 6-7 at (-19.371377623, 33.486940362) and average unload time 0.019405158
Customer 4 has 6 pallets demand and window 0-24 at (68.698121113, -33.809845838) and average unload time 0.021426329
Customer 5 has 6 pallets demand and window 0-24 at (-24.465145637, 83.743705605) and average unload time 0.117340142
Customer 6 has 6 pallets demand and window 10-11 at (90.108743949, -52.931862004) and average unload time 0.038762625
Customer 7 has 4 pallets demand and window 23-24 at (-32.631608294, 35.585239696) and average unload time 0.130941049
Customer 8 has 8 pallets demand and window 0-24 at (89.485827219, 15.825330767) and average unload time 0.153165864
Customer 9 has 8 pallets demand and window 0-24 at (6.155131876, 6.962621909) and average unload time 0.154599424
Vehicle SP1 is a 11 metre with capacity 30, distance cost 1.29141309, and time cost 10.451989989
Vehicle SP2 is a 8 metre with capacity 22, distance cost 1.426630205, and time cost 14.941381257
Vehicle SP3 is a Rigid with capacity 16, distance cost 0.79099461, and time cost 11.051666993
Output:
Vehicle SP1 travels from Depot to 9 to deliver 8 pallets. Expected unload start time is 6.630869135
Vehicle SP1 travels from 4 to DepotReturn to deliver 0 pallets. Expected unload start time is 12.67705577
Vehicle SP1 travels from 6 to 4 to deliver 6 pallets. Expected unload start time is 11.591407679
Vehicle SP1 travels from 8 to 6 to deliver 6 pallets. Expected unload start time is 11
Vehicle SP1 travels from 9 to 8 to deliver 8 pallets. Expected unload start time is 8.91517291
Vehicle SP2 travels from Depot to 1 to deliver 7 pallets. Expected unload start time is 6
Vehicle SP2 travels from 1 to 3 to deliver 7 pallets. Expected unload start time is 6.881401104
Vehicle SP2 travels from 3 to DepotReturn to deliver 0 pallets. Expected unload start time is 7.500815258
Vehicle SP3 travels from Depot to 5 to deliver 6 pallets. Expected unload start time is 20.922453429
Vehicle SP3 travels from 2 to 7 to deliver 4 pallets. Expected unload start time is 24
Vehicle SP3 travels from 5 to 2 to deliver 6 pallets. Expected unload start time is 22.272250221
Vehicle SP3 travels from 7 to DepotReturn to deliver 0 pallets. Expected unload start time is 25.127286558
Objective value: 934.680820256
Solve time: 4861</t>
        </is>
      </c>
      <c r="J14" t="inlineStr">
        <is>
          <t>{"0": [[[9, 8], [8, 8], [6, 6], [4, 6]]], "1": [[[1, 7], [3, 7]]], "2": [[[5, 6], [2, 6], [7, 4]]]}</t>
        </is>
      </c>
      <c r="K14" t="n">
        <v>934.0682967456817</v>
      </c>
      <c r="M14" s="12">
        <f>ROUND((K14-G14)/G14,5)</f>
        <v/>
      </c>
      <c r="N14" s="12" t="inlineStr">
        <is>
          <t>{"0": [[[4, 6], [6, 6], [8, 8], [9, 8]]], "1": [[[1, 7], [3, 7]]], "2": [[[5, 6], [2, 6], [7, 4]]]}</t>
        </is>
      </c>
      <c r="O14" t="inlineStr">
        <is>
          <t xml:space="preserve">11 metre (capacity 30):
4 (6) -&gt; 6 (6) -&gt; 8 (8) -&gt; 9 (8)
8 metre (capacity 22):
1 (7) -&gt; 3 (7)
Rigid (capacity 16):
5 (6) -&gt; 2 (6) -&gt; 7 (4)
</t>
        </is>
      </c>
      <c r="P14" t="n">
        <v>287.8112921000001</v>
      </c>
      <c r="Q14" t="n">
        <v>934.0682967456817</v>
      </c>
      <c r="R14" s="12">
        <f>ROUND((Q14-G14)/G14,5)</f>
        <v/>
      </c>
      <c r="S14" s="13">
        <f>ROUND((Q14-K14)/K14,5)</f>
        <v/>
      </c>
      <c r="U14" t="n">
        <v>875.6021156551393</v>
      </c>
      <c r="V14" t="n">
        <v>875.6021156551393</v>
      </c>
      <c r="W14" s="13">
        <f>ROUND((V14-U14)/U14,5)</f>
        <v/>
      </c>
    </row>
    <row r="15" ht="15" customHeight="1" s="18">
      <c r="A15" t="n">
        <v>9</v>
      </c>
      <c r="B15" t="n">
        <v>3</v>
      </c>
      <c r="C15" t="n">
        <v>4</v>
      </c>
      <c r="D15">
        <f>E15/60</f>
        <v/>
      </c>
      <c r="E15">
        <f>F15/1000</f>
        <v/>
      </c>
      <c r="F15" t="n">
        <v>5983</v>
      </c>
      <c r="G15" t="n">
        <v>530.300118915</v>
      </c>
      <c r="H15" s="16" t="inlineStr">
        <is>
          <t>Input:
Customer 1 has 4 pallets demand and window 0-24 at (-17.122652046, -62.220040716) and average unload time 0.103717085
Customer 2 has 3 pallets demand and window 0-24 at (-83.712253158, -35.821446982) and average unload time 0.025207595
Customer 3 has 7 pallets demand and window 0-24 at (36.802395957, -82.642841638) and average unload time 0.02149681
Customer 4 has 1 pallets demand and window 0-24 at (-74.854278087, 68.438576999) and average unload time 0.046861962
Customer 5 has 6 pallets demand and window 0-24 at (-61.652451392, -31.014953632) and average unload time 0.06003141
Customer 6 has 8 pallets demand and window 0-24 at (22.332940394, -88.926321239) and average unload time 0.039107863
Customer 7 has 4 pallets demand and window 0-24 at (4.608444528, 12.610781198) and average unload time 0.022403583
Customer 8 has 9 pallets demand and window 0-24 at (4.339849143, 17.457251356) and average unload time 0.06061255
Customer 9 has 2 pallets demand and window 0-24 at (-70.152325961, -21.585837251) and average unload time 0.156448893
Vehicle SP1 is a 11 metre with capacity 30, distance cost 0.834114224, and time cost 9.630754614
Vehicle SP2 is a 11 metre with capacity 30, distance cost 0.834114224, and time cost 9.630754614
Vehicle SP3 is a Rigid with capacity 16, distance cost 1.284229253, and time cost 14.440821219
Output:
Vehicle SP1 travels from Depot to 7 to deliver 4 pallets. Expected unload start time is 20.036695663
Vehicle SP1 travels from 2 to 5 to deliver 6 pallets. Expected unload start time is 24
Vehicle SP1 travels from 4 to 9 to deliver 2 pallets. Expected unload start time is 23.083509677
Vehicle SP1 travels from 5 to DepotReturn to deliver 0 pallets. Expected unload start time is 25.222865263
Vehicle SP1 travels from 7 to 8 to deliver 9 pallets. Expected unload start time is 20.186983838
Vehicle SP1 travels from 8 to 4 to deliver 1 pallets. Expected unload start time is 21.909808696
Vehicle SP1 travels from 9 to 2 to deliver 3 pallets. Expected unload start time is 23.642160201
Vehicle SP2 travels from Depot to 1 to deliver 4 pallets. Expected unload start time is 0.806663526
Vehicle SP2 travels from 1 to 6 to deliver 8 pallets. Expected unload start time is 1.817084289
Vehicle SP2 travels from 3 to DepotReturn to deliver 0 pallets. Expected unload start time is 3.608446975
Vehicle SP2 travels from 6 to 3 to deliver 7 pallets. Expected unload start time is 2.327133358
Objective value: 530.300118915
Solve time: 5983</t>
        </is>
      </c>
      <c r="J15" t="inlineStr">
        <is>
          <t>{"0": [[[7, 4], [8, 9], [4, 1], [9, 2], [2, 3], [5, 6]], [[1, 4], [6, 8], [3, 7]]], "1": []}</t>
        </is>
      </c>
      <c r="K15" t="n">
        <v>530.3001190185752</v>
      </c>
      <c r="M15" s="12">
        <f>ROUND((K15-G15)/G15,5)</f>
        <v/>
      </c>
      <c r="N15" s="12" t="inlineStr">
        <is>
          <t>{"0": [[[7, 4], [8, 9], [4, 1], [9, 2], [2, 3], [5, 6]], [[1, 4], [6, 8], [3, 7]]], "1": [[]]}</t>
        </is>
      </c>
      <c r="O15" t="inlineStr">
        <is>
          <t xml:space="preserve">11 metre (capacity 30):
7 (4) -&gt; 8 (9) -&gt; 4 (1) -&gt; 9 (2) -&gt; 2 (3) -&gt; 5 (6)
1 (4) -&gt; 6 (8) -&gt; 3 (7)
Rigid (capacity 16):
</t>
        </is>
      </c>
      <c r="P15" t="n">
        <v>220.4948400999999</v>
      </c>
      <c r="Q15" t="n">
        <v>530.3001190185752</v>
      </c>
      <c r="R15" s="12">
        <f>ROUND((Q15-G15)/G15,5)</f>
        <v/>
      </c>
      <c r="S15" s="13">
        <f>ROUND((Q15-K15)/K15,5)</f>
        <v/>
      </c>
      <c r="U15" t="n">
        <v>508.0636004548157</v>
      </c>
      <c r="V15" t="n">
        <v>508.0636004548157</v>
      </c>
      <c r="W15" s="13">
        <f>ROUND((V15-U15)/U15,5)</f>
        <v/>
      </c>
    </row>
    <row r="16" ht="15" customHeight="1" s="18">
      <c r="A16" t="n">
        <v>9</v>
      </c>
      <c r="B16" t="n">
        <v>3</v>
      </c>
      <c r="C16" t="n">
        <v>5</v>
      </c>
      <c r="D16">
        <f>E16/60</f>
        <v/>
      </c>
      <c r="E16">
        <f>F16/1000</f>
        <v/>
      </c>
      <c r="F16" t="n">
        <v>2370</v>
      </c>
      <c r="G16" t="n">
        <v>795.4260236390001</v>
      </c>
      <c r="H16" s="16" t="inlineStr">
        <is>
          <t>Input:
Customer 1 has 3 pallets demand and window 0-24 at (28.632354265, -73.127218283) and average unload time 0.054164982
Customer 2 has 3 pallets demand and window 0-24 at (18.288894917, 93.626566412) and average unload time 0.089387598
Customer 3 has 4 pallets demand and window 0-24 at (24.770634176, -21.225047995) and average unload time 0.067527586
Customer 4 has 7 pallets demand and window 0-24 at (-58.216623921, 54.398213684) and average unload time 0.134533959
Customer 5 has 6 pallets demand and window 0-24 at (-28.716584931, -17.508842922) and average unload time 0.054779007
Customer 6 has 8 pallets demand and window 0-24 at (57.779192629, -18.4720919) and average unload time 0.121353156
Customer 7 has 2 pallets demand and window 0-24 at (31.209259736, 34.953925533) and average unload time 0.018254377
Customer 8 has 4 pallets demand and window 0-24 at (13.282702971, -4.650219195) and average unload time 0.075054924
Customer 9 has 1 pallets demand and window 0-24 at (-56.674026923, 71.482821509) and average unload time 0.150299858
Vehicle SP1 is a 11 metre with capacity 30, distance cost 1.476093988, and time cost 12.305676449
Vehicle SP2 is a 8 metre with capacity 22, distance cost 1.163044675, and time cost 12.73139481
Vehicle SP3 is a 11 metre with capacity 30, distance cost 1.476093988, and time cost 12.305676449
Output:
Vehicle SP2 travels from Depot to 7 to deliver 2 pallets. Expected unload start time is 0.585741358
Vehicle SP2 travels from 2 to 9 to deliver 1 pallets. Expected unload start time is 2.618456883
Vehicle SP2 travels from 4 to 5 to deliver 6 pallets. Expected unload start time is 4.896459299
Vehicle SP2 travels from 5 to DepotReturn to deliver 0 pallets. Expected unload start time is 5.645550142
Vehicle SP2 travels from 7 to 2 to deliver 3 pallets. Expected unload start time is 1.373230161
Vehicle SP2 travels from 9 to 4 to deliver 7 pallets. Expected unload start time is 2.983183094
Vehicle SP3 travels from Depot to 8 to deliver 4 pallets. Expected unload start time is 20.559201342
Vehicle SP3 travels from 1 to 3 to deliver 4 pallets. Expected unload start time is 24
Vehicle SP3 travels from 3 to DepotReturn to deliver 0 pallets. Expected unload start time is 24.677864671
Vehicle SP3 travels from 6 to 1 to deliver 3 pallets. Expected unload start time is 23.186934612
Vehicle SP3 travels from 8 to 6 to deliver 8 pallets. Expected unload start time is 21.441843478
Objective value: 795.426023639
Solve time: 2370</t>
        </is>
      </c>
      <c r="J16" t="inlineStr">
        <is>
          <t>{"0": [[[8, 4], [6, 8], [1, 3], [3, 4]]], "1": [[[7, 2], [2, 3], [9, 1], [4, 7], [5, 6]]]}</t>
        </is>
      </c>
      <c r="K16" t="n">
        <v>795.4260237259559</v>
      </c>
      <c r="M16" s="12">
        <f>ROUND((K16-G16)/G16,5)</f>
        <v/>
      </c>
      <c r="N16" s="12" t="inlineStr">
        <is>
          <t>{"0": [[[3, 4], [1, 3], [6, 8], [8, 4]]], "1": [[[7, 2], [2, 3], [9, 1], [4, 7], [5, 6]]]}</t>
        </is>
      </c>
      <c r="O16" t="inlineStr">
        <is>
          <t xml:space="preserve">11 metre (capacity 30):
3 (4) -&gt; 1 (3) -&gt; 6 (8) -&gt; 8 (4)
8 metre (capacity 22):
7 (2) -&gt; 2 (3) -&gt; 9 (1) -&gt; 4 (7) -&gt; 5 (6)
</t>
        </is>
      </c>
      <c r="P16" t="n">
        <v>201.9459771000001</v>
      </c>
      <c r="Q16" t="n">
        <v>795.4260237259559</v>
      </c>
      <c r="R16" s="12">
        <f>ROUND((Q16-G16)/G16,5)</f>
        <v/>
      </c>
      <c r="S16" s="13">
        <f>ROUND((Q16-K16)/K16,5)</f>
        <v/>
      </c>
      <c r="U16" t="n">
        <v>752.4949209428721</v>
      </c>
      <c r="V16" t="n">
        <v>752.4949209428721</v>
      </c>
      <c r="W16" s="13">
        <f>ROUND((V16-U16)/U16,5)</f>
        <v/>
      </c>
    </row>
    <row r="17" ht="15" customHeight="1" s="18">
      <c r="A17" t="n">
        <v>9</v>
      </c>
      <c r="B17" t="n">
        <v>3</v>
      </c>
      <c r="C17" t="n">
        <v>6</v>
      </c>
      <c r="D17">
        <f>E17/60</f>
        <v/>
      </c>
      <c r="E17">
        <f>F17/1000</f>
        <v/>
      </c>
      <c r="F17" t="n">
        <v>1147</v>
      </c>
      <c r="G17" t="n">
        <v>606.838436731</v>
      </c>
      <c r="H17" s="16" t="inlineStr">
        <is>
          <t>Input:
Customer 1 has 6 pallets demand and window 0-24 at (-60.568374544, 70.559817371) and average unload time 0.108112715
Customer 2 has 2 pallets demand and window 19-20 at (-54.424366108, -7.926366272) and average unload time 0.048445281
Customer 3 has 5 pallets demand and window 0-24 at (-23.428075148, -2.76708159) and average unload time 0.136658602
Customer 4 has 6 pallets demand and window 0-24 at (7.226419419, 59.20712151) and average unload time 0.074099978
Customer 5 has 2 pallets demand and window 0-24 at (-89.997511976, 33.827316979) and average unload time 0.065295742
Customer 6 has 2 pallets demand and window 0-24 at (-98.688856151, 10.473251915) and average unload time 0.093884607
Customer 7 has 7 pallets demand and window 0-24 at (-44.274447049, -68.852834016) and average unload time 0.082634734
Customer 8 has 7 pallets demand and window 10-11 at (-25.895357285, 33.80974362) and average unload time 0.053921667
Customer 9 has 4 pallets demand and window 0-24 at (76.7422329, 9.582722012) and average unload time 0.05384889
Vehicle SP1 is a 8 metre with capacity 22, distance cost 1.268360123, and time cost 13.673079327
Vehicle SP2 is a 11 metre with capacity 30, distance cost 0.819357294, and time cost 7.146459583
Vehicle SP3 is a Rigid with capacity 16, distance cost 1.103871704, and time cost 11.521216326
Output:
Vehicle SP2 travels from Depot to 9 to deliver 4 pallets. Expected unload start time is 13.947061976
Vehicle SP2 travels from 1 to 5 to deliver 2 pallets. Expected unload start time is 17.77094896
Vehicle SP2 travels from 2 to 7 to deliver 7 pallets. Expected unload start time is 19.868967238
Vehicle SP2 travels from 4 to 1 to deliver 6 pallets. Expected unload start time is 16.533928766
Vehicle SP2 travels from 5 to 6 to deliver 2 pallets. Expected unload start time is 18.213026754
Vehicle SP2 travels from 6 to 2 to deliver 2 pallets. Expected unload start time is 19
Vehicle SP2 travels from 7 to DepotReturn to deliver 0 pallets. Expected unload start time is 21.470651198
Vehicle SP2 travels from 9 to 4 to deliver 6 pallets. Expected unload start time is 15.230094336
Vehicle SP3 travels from Depot to 8 to deliver 7 pallets. Expected unload start time is 10
Vehicle SP3 travels from 3 to DepotReturn to deliver 0 pallets. Expected unload start time is 11.813880485
Vehicle SP3 travels from 8 to 3 to deliver 5 pallets. Expected unload start time is 10.835700994
Objective value: 606.838436731
Solve time: 1147</t>
        </is>
      </c>
      <c r="J17" t="inlineStr">
        <is>
          <t>{"0": [], "1": [[[9, 4], [4, 6], [1, 6], [5, 2], [6, 2], [2, 2], [7, 7]]], "2": [[[8, 7], [3, 5]]]}</t>
        </is>
      </c>
      <c r="K17" t="n">
        <v>606.8384365344339</v>
      </c>
      <c r="M17" s="12">
        <f>ROUND((K17-G17)/G17,5)</f>
        <v/>
      </c>
      <c r="N17" s="12" t="inlineStr">
        <is>
          <t>{"0": [[]], "1": [[[9, 4], [4, 6], [1, 6], [5, 2], [6, 2], [2, 2], [7, 7]]], "2": [[[3, 5], [8, 7]]]}</t>
        </is>
      </c>
      <c r="O17" t="inlineStr">
        <is>
          <t xml:space="preserve">8 metre (capacity 22):
11 metre (capacity 30):
9 (4) -&gt; 4 (6) -&gt; 1 (6) -&gt; 5 (2) -&gt; 6 (2) -&gt; 2 (2) -&gt; 7 (7)
Rigid (capacity 16):
3 (5) -&gt; 8 (7)
</t>
        </is>
      </c>
      <c r="P17" t="n">
        <v>263.7487778</v>
      </c>
      <c r="Q17" t="n">
        <v>606.8384365344339</v>
      </c>
      <c r="R17" s="12">
        <f>ROUND((Q17-G17)/G17,5)</f>
        <v/>
      </c>
      <c r="S17" s="13">
        <f>ROUND((Q17-K17)/K17,5)</f>
        <v/>
      </c>
      <c r="U17" t="n">
        <v>578.1636012277588</v>
      </c>
      <c r="V17" t="n">
        <v>578.1636012277588</v>
      </c>
      <c r="W17" s="13">
        <f>ROUND((V17-U17)/U17,5)</f>
        <v/>
      </c>
    </row>
    <row r="18" ht="15" customHeight="1" s="18">
      <c r="A18" t="n">
        <v>9</v>
      </c>
      <c r="B18" t="n">
        <v>3</v>
      </c>
      <c r="C18" t="n">
        <v>7</v>
      </c>
      <c r="D18">
        <f>E18/60</f>
        <v/>
      </c>
      <c r="E18">
        <f>F18/1000</f>
        <v/>
      </c>
      <c r="F18" t="n">
        <v>4908</v>
      </c>
      <c r="G18" t="n">
        <v>732.6729184880001</v>
      </c>
      <c r="H18" s="16" t="inlineStr">
        <is>
          <t>Input:
Customer 1 has 2 pallets demand and window 0-24 at (43.059307731, 76.272794718) and average unload time 0.019247957
Customer 2 has 2 pallets demand and window 5-6 at (-89.572399331, -8.72591618) and average unload time 0.157669683
Customer 3 has 3 pallets demand and window 0-24 at (73.519908052, -90.344821865) and average unload time 0.13054633
Customer 4 has 3 pallets demand and window 0-24 at (3.480901532, -15.222302849) and average unload time 0.163695494
Customer 5 has 7 pallets demand and window 16-17 at (40.780499851, 24.465226466) and average unload time 0.039993508
Customer 6 has 5 pallets demand and window 22-23 at (23.591063408, 49.809920081) and average unload time 0.067775892
Customer 7 has 5 pallets demand and window 0-24 at (-33.50497984, -99.116016827) and average unload time 0.127722992
Customer 8 has 1 pallets demand and window 0-24 at (29.814098544, -57.379658834) and average unload time 0.087595429
Customer 9 has 6 pallets demand and window 0-24 at (-59.14887313, -37.316370518) and average unload time 0.146368637
Vehicle SP1 is a 11 metre with capacity 30, distance cost 1.221756158, and time cost 13.632215565
Vehicle SP2 is a Rigid with capacity 16, distance cost 0.755254657, and time cost 9.128889166
Vehicle SP3 is a Rigid with capacity 16, distance cost 0.755254657, and time cost 9.128889166
Output:
Vehicle SP1 travels from Depot to 4 to deliver 3 pallets. Expected unload start time is 0.594453067
Vehicle SP1 travels from 4 to DepotReturn to deliver 0 pallets. Expected unload start time is 1.280729832
Vehicle SP2 travels from Depot to 8 to deliver 1 pallets. Expected unload start time is 15.88020068
Vehicle SP2 travels from 1 to 6 to deliver 5 pallets. Expected unload start time is 22
Vehicle SP2 travels from 5 to 1 to deliver 2 pallets. Expected unload start time is 17.928175324
Vehicle SP2 travels from 6 to DepotReturn to deliver 0 pallets. Expected unload start time is 23.02780598
Vehicle SP2 travels from 8 to 5 to deliver 7 pallets. Expected unload start time is 17
Vehicle SP3 travels from Depot to 2 to deliver 2 pallets. Expected unload start time is 5
Vehicle SP3 travels from 2 to 9 to deliver 6 pallets. Expected unload start time is 5.837205759
Vehicle SP3 travels from 3 to DepotReturn to deliver 0 pallets. Expected unload start time is 11.380317387
Vehicle SP3 travels from 7 to 3 to deliver 3 pallets. Expected unload start time is 9.53269056
Vehicle SP3 travels from 9 to 7 to deliver 5 pallets. Expected unload start time is 7.551779268
Objective value: 732.672918488
Solve time: 4908</t>
        </is>
      </c>
      <c r="J18" t="inlineStr">
        <is>
          <t>{"0": [[[4, 3]]], "1": [[[8, 1], [5, 7], [1, 2], [6, 5]], [[2, 2], [9, 6], [7, 5], [3, 3]]]}</t>
        </is>
      </c>
      <c r="K18" t="n">
        <v>734.7596731476024</v>
      </c>
      <c r="M18" s="12">
        <f>ROUND((K18-G18)/G18,5)</f>
        <v/>
      </c>
      <c r="N18" s="12" t="inlineStr">
        <is>
          <t>{"0": [[[4, 3]]], "1": [[[2, 2], [9, 6], [7, 5], [3, 3]], [[8, 1], [5, 7], [1, 2], [6, 5]]]}</t>
        </is>
      </c>
      <c r="O18" t="inlineStr">
        <is>
          <t xml:space="preserve">11 metre (capacity 30):
4 (3)
Rigid (capacity 16):
2 (2) -&gt; 9 (6) -&gt; 7 (5) -&gt; 3 (3)
8 (1) -&gt; 5 (7) -&gt; 1 (2) -&gt; 6 (5)
</t>
        </is>
      </c>
      <c r="P18" t="n">
        <v>281.1863579000001</v>
      </c>
      <c r="Q18" t="n">
        <v>734.7596731476024</v>
      </c>
      <c r="R18" s="12">
        <f>ROUND((Q18-G18)/G18,5)</f>
        <v/>
      </c>
      <c r="S18" s="13">
        <f>ROUND((Q18-K18)/K18,5)</f>
        <v/>
      </c>
      <c r="U18" t="n">
        <v>660.3633141783124</v>
      </c>
      <c r="V18" t="n">
        <v>660.3633141783124</v>
      </c>
      <c r="W18" s="13">
        <f>ROUND((V18-U18)/U18,5)</f>
        <v/>
      </c>
    </row>
    <row r="19" ht="15" customHeight="1" s="18">
      <c r="A19" t="n">
        <v>9</v>
      </c>
      <c r="B19" t="n">
        <v>3</v>
      </c>
      <c r="C19" t="n">
        <v>8</v>
      </c>
      <c r="D19">
        <f>E19/60</f>
        <v/>
      </c>
      <c r="E19">
        <f>F19/1000</f>
        <v/>
      </c>
      <c r="F19" t="n">
        <v>5598</v>
      </c>
      <c r="G19" t="n">
        <v>861.015034163</v>
      </c>
      <c r="H19" s="16" t="inlineStr">
        <is>
          <t>Input:
Customer 1 has 7 pallets demand and window 0-24 at (-85.354454396, 96.360581977) and average unload time 0.059051797
Customer 2 has 6 pallets demand and window 0-24 at (-6.779561333, 11.202033946) and average unload time 0.134697686
Customer 3 has 1 pallets demand and window 0-24 at (37.388791633, 76.597071366) and average unload time 0.117472913
Customer 4 has 1 pallets demand and window 0-24 at (99.04317983, -4.901785086) and average unload time 0.037032672
Customer 5 has 6 pallets demand and window 16-17 at (91.243334892, -6.753201717) and average unload time 0.088368875
Customer 6 has 5 pallets demand and window 0-24 at (-7.619793717, -52.68411063) and average unload time 0.077344438
Customer 7 has 1 pallets demand and window 14-15 at (21.12132642, 61.908628316) and average unload time 0.113086995
Customer 8 has 1 pallets demand and window 0-24 at (-20.022298762, -38.071181286) and average unload time 0.135417108
Customer 9 has 6 pallets demand and window 0-24 at (-47.281085895, -44.75492996) and average unload time 0.134988202
Vehicle SP1 is a 11 metre with capacity 30, distance cost 1.369656416, and time cost 10.1380358
Vehicle SP2 is a Rigid with capacity 16, distance cost 1.272272322, and time cost 9.138157094
Vehicle SP3 is a 8 metre with capacity 22, distance cost 1.091117504, and time cost 14.514583662
Output:
Vehicle SP2 travels from Depot to 8 to deliver 1 pallets. Expected unload start time is 0.53768998
Vehicle SP2 travels from 6 to DepotReturn to deliver 0 pallets. Expected unload start time is 3.391566872
Vehicle SP2 travels from 8 to 9 to deliver 6 pallets. Expected unload start time is 1.02393512
Vehicle SP2 travels from 9 to 6 to deliver 5 pallets. Expected unload start time is 2.339441048
Vehicle SP3 travels from Depot to 2 to deliver 6 pallets. Expected unload start time is 10.931183906
Vehicle SP3 travels from 1 to 7 to deliver 1 pallets. Expected unload start time is 15
Vehicle SP3 travels from 2 to 1 to deliver 7 pallets. Expected unload start time is 13.187752317
Vehicle SP3 travels from 3 to 4 to deliver 1 pallets. Expected unload start time is 16.781937273
Vehicle SP3 travels from 4 to 5 to deliver 6 pallets. Expected unload start time is 16.919177016
Vehicle SP3 travels from 5 to DepotReturn to deliver 0 pallets. Expected unload start time is 18.593051592
Vehicle SP3 travels from 7 to 3 to deliver 1 pallets. Expected unload start time is 15.387056879
Objective value: 861.015034163
Solve time: 5598</t>
        </is>
      </c>
      <c r="J19" t="inlineStr">
        <is>
          <t>{"0": [], "1": [[[8, 1], [9, 6], [6, 5]]], "2": [[[2, 6], [1, 7], [7, 1], [3, 1], [4, 1], [5, 6]]]}</t>
        </is>
      </c>
      <c r="K19" t="n">
        <v>841.3040532242246</v>
      </c>
      <c r="M19" s="12">
        <f>ROUND((K19-G19)/G19,5)</f>
        <v/>
      </c>
      <c r="N19" s="12" t="inlineStr">
        <is>
          <t>{"0": [[]], "1": [[[6, 5], [9, 6], [8, 1]]], "2": [[[1, 7], [7, 1], [3, 1], [4, 1], [5, 6], [2, 6]]]}</t>
        </is>
      </c>
      <c r="O19" t="inlineStr">
        <is>
          <t xml:space="preserve">11 metre (capacity 30):
Rigid (capacity 16):
6 (5) -&gt; 9 (6) -&gt; 8 (1)
8 metre (capacity 22):
1 (7) -&gt; 7 (1) -&gt; 3 (1) -&gt; 4 (1) -&gt; 5 (6) -&gt; 2 (6)
</t>
        </is>
      </c>
      <c r="P19" t="n">
        <v>284.8996525</v>
      </c>
      <c r="Q19" t="n">
        <v>887.7611151354606</v>
      </c>
      <c r="R19" s="12">
        <f>ROUND((Q19-G19)/G19,5)</f>
        <v/>
      </c>
      <c r="S19" s="13">
        <f>ROUND((Q19-K19)/K19,5)</f>
        <v/>
      </c>
      <c r="U19" t="n">
        <v>819.5322926332794</v>
      </c>
      <c r="V19" t="n">
        <v>846.2783736347593</v>
      </c>
      <c r="W19" s="13">
        <f>ROUND((V19-U19)/U19,5)</f>
        <v/>
      </c>
    </row>
    <row r="20" ht="15" customHeight="1" s="18">
      <c r="A20" t="n">
        <v>9</v>
      </c>
      <c r="B20" t="n">
        <v>3</v>
      </c>
      <c r="C20" t="n">
        <v>9</v>
      </c>
      <c r="D20">
        <f>E20/60</f>
        <v/>
      </c>
      <c r="E20">
        <f>F20/1000</f>
        <v/>
      </c>
      <c r="F20" t="n">
        <v>1544</v>
      </c>
      <c r="G20" t="n">
        <v>639.705093731</v>
      </c>
      <c r="H20" s="16" t="inlineStr">
        <is>
          <t>Input:
Customer 1 has 5 pallets demand and window 0-24 at (51.460841354, 46.749260612) and average unload time 0.138179985
Customer 2 has 5 pallets demand and window 0-24 at (-26.700398672, -67.188383407) and average unload time 0.061834068
Customer 3 has 4 pallets demand and window 0-24 at (-34.155340196, 59.808680091) and average unload time 0.061921461
Customer 4 has 4 pallets demand and window 0-24 at (4.109717574, 50.233026575) and average unload time 0.021670693
Customer 5 has 5 pallets demand and window 0-24 at (71.203204825, 78.333893925) and average unload time 0.054159369
Customer 6 has 3 pallets demand and window 23-24 at (6.952433388, -68.351796604) and average unload time 0.100604273
Customer 7 has 6 pallets demand and window 0-24 at (82.043143964, 1.693587266) and average unload time 0.074338096
Customer 8 has 4 pallets demand and window 0-24 at (25.640337837, -60.063314449) and average unload time 0.087652723
Customer 9 has 3 pallets demand and window 0-24 at (-20.588398992, 39.451184681) and average unload time 0.072809013
Vehicle SP1 is a Rigid with capacity 16, distance cost 0.813302831, and time cost 12.988029548
Vehicle SP2 is a Rigid with capacity 16, distance cost 0.813302831, and time cost 12.988029548
Vehicle SP3 is a Rigid with capacity 16, distance cost 0.813302831, and time cost 12.988029548
Output:
Vehicle SP1 travels from Depot to 9 to deliver 3 pallets. Expected unload start time is 0.556253953
Vehicle SP1 travels from 3 to 4 to deliver 4 pallets. Expected unload start time is 1.821229865
Vehicle SP1 travels from 4 to DepotReturn to deliver 0 pallets. Expected unload start time is 2.537923395
Vehicle SP1 travels from 9 to 3 to deliver 4 pallets. Expected unload start time is 1.080481559
Vehicle SP2 travels from Depot to 7 to deliver 6 pallets. Expected unload start time is 1.025757777
Vehicle SP2 travels from 1 to DepotReturn to deliver 0 pallets. Expected unload start time is 4.735672528
Vehicle SP2 travels from 5 to 1 to deliver 5 pallets. Expected unload start time is 3.17571137
Vehicle SP2 travels from 7 to 5 to deliver 5 pallets. Expected unload start time is 2.439325186
Vehicle SP3 travels from Depot to 2 to deliver 5 pallets. Expected unload start time is 22.269917959
Vehicle SP3 travels from 2 to 6 to deliver 3 pallets. Expected unload start time is 23
Vehicle SP3 travels from 6 to 8 to deliver 4 pallets. Expected unload start time is 23.557356574
Vehicle SP3 travels from 8 to DepotReturn to deliver 0 pallets. Expected unload start time is 24.724307301
Objective value: 639.705093731
Solve time: 1544</t>
        </is>
      </c>
      <c r="J20" t="inlineStr">
        <is>
          <t>{"0": [[[9, 3], [3, 4], [4, 4]], [[7, 6], [5, 5], [1, 5]], [[2, 5], [6, 3], [8, 4]]]}</t>
        </is>
      </c>
      <c r="K20" t="n">
        <v>637.4891259685992</v>
      </c>
      <c r="M20" s="12">
        <f>ROUND((K20-G20)/G20,5)</f>
        <v/>
      </c>
      <c r="N20" s="12" t="inlineStr">
        <is>
          <t>{"0": [[[1, 5], [5, 5], [7, 6]], [[4, 4], [3, 4], [9, 3]], [[2, 5], [8, 4], [6, 3]]]}</t>
        </is>
      </c>
      <c r="O20" t="inlineStr">
        <is>
          <t xml:space="preserve">Rigid (capacity 16):
1 (5) -&gt; 5 (5) -&gt; 7 (6)
4 (4) -&gt; 3 (4) -&gt; 9 (3)
2 (5) -&gt; 8 (4) -&gt; 6 (3)
</t>
        </is>
      </c>
      <c r="P20" t="n">
        <v>247.3473273</v>
      </c>
      <c r="Q20" t="n">
        <v>661.7039481971021</v>
      </c>
      <c r="R20" s="12">
        <f>ROUND((Q20-G20)/G20,5)</f>
        <v/>
      </c>
      <c r="S20" s="13">
        <f>ROUND((Q20-K20)/K20,5)</f>
        <v/>
      </c>
      <c r="U20" t="n">
        <v>601.752577313709</v>
      </c>
      <c r="V20" t="n">
        <v>623.7514315590706</v>
      </c>
      <c r="W20" s="13">
        <f>ROUND((V20-U20)/U20,5)</f>
        <v/>
      </c>
    </row>
    <row r="21" ht="15" customHeight="1" s="18">
      <c r="A21" t="n">
        <v>9</v>
      </c>
      <c r="B21" t="n">
        <v>3</v>
      </c>
      <c r="C21" t="n">
        <v>10</v>
      </c>
      <c r="D21">
        <f>E21/60</f>
        <v/>
      </c>
      <c r="E21">
        <f>F21/1000</f>
        <v/>
      </c>
      <c r="F21" t="n">
        <v>164910</v>
      </c>
      <c r="G21" t="n">
        <v>935.544690351</v>
      </c>
      <c r="H21" s="16" t="inlineStr">
        <is>
          <t>Input:
Customer 1 has 7 pallets demand and window 0-24 at (-71.517345999, -25.887911883) and average unload time 0.158531333
Customer 2 has 10 pallets demand and window 0-24 at (87.230920544, 56.696224521) and average unload time 0.130820631
Customer 3 has 1 pallets demand and window 0-24 at (-89.980247944, -25.971568726) and average unload time 0.025492165
Customer 4 has 10 pallets demand and window 0-24 at (81.105224193, -31.236996022) and average unload time 0.089713078
Customer 5 has 6 pallets demand and window 9-10 at (-92.384234413, -62.667514004) and average unload time 0.105684861
Customer 6 has 6 pallets demand and window 0-24 at (95.397101112, -38.207521486) and average unload time 0.116753723
Customer 7 has 9 pallets demand and window 8-9 at (-99.850922025, 12.17264585) and average unload time 0.153106658
Customer 8 has 3 pallets demand and window 0-24 at (87.603784731, 93.819257979) and average unload time 0.123410848
Customer 9 has 2 pallets demand and window 18-19 at (46.603599128, 6.764903651) and average unload time 0.09242266
Vehicle SP1 is a 11 metre with capacity 30, distance cost 0.771952019, and time cost 13.398747984
Vehicle SP2 is a 11 metre with capacity 30, distance cost 0.771952019, and time cost 13.398747984
Vehicle SP3 is a 11 metre with capacity 30, distance cost 0.771952019, and time cost 13.398747984
Output:
Vehicle SP1 travels from Depot to 9 to deliver 2 pallets. Expected unload start time is 18
Vehicle SP1 travels from 2 to 8 to deliver 3 pallets. Expected unload start time is 20.761759237
Vehicle SP1 travels from 8 to DepotReturn to deliver 0 pallets. Expected unload start time is 22.73650087
Vehicle SP1 travels from 9 to 2 to deliver 10 pallets. Expected unload start time is 18.989491598
Vehicle SP2 travels from Depot to 1 to deliver 7 pallets. Expected unload start time is 8.174317304
Vehicle SP2 travels from 1 to 3 to deliver 1 pallets. Expected unload start time is 9.514825276
Vehicle SP2 travels from 3 to 5 to deliver 6 pallets. Expected unload start time is 10
Vehicle SP2 travels from 4 to DepotReturn to deliver 0 pallets. Expected unload start time is 15.88403055
Vehicle SP2 travels from 5 to 6 to deliver 6 pallets. Expected unload start time is 13.001205266
Vehicle SP2 travels from 6 to 4 to deliver 10 pallets. Expected unload start time is 13.900491742
Vehicle SP3 travels from Depot to 7 to deliver 9 pallets. Expected unload start time is 8
Vehicle SP3 travels from 7 to DepotReturn to deliver 0 pallets. Expected unload start time is 10.635336904
Objective value: 935.544690351
Solve time: 164910</t>
        </is>
      </c>
      <c r="J21" t="inlineStr">
        <is>
          <t>{"0": [[[9, 2], [2, 10], [8, 3]], [[1, 7], [3, 1], [5, 6], [6, 6], [4, 10]], [[7, 9]]]}</t>
        </is>
      </c>
      <c r="K21" t="n">
        <v>935.5446906430152</v>
      </c>
      <c r="M21" s="12">
        <f>ROUND((K21-G21)/G21,5)</f>
        <v/>
      </c>
      <c r="N21" s="12" t="inlineStr">
        <is>
          <t>{"0": [[[9, 2], [2, 10], [8, 3]], [[1, 7], [3, 1], [5, 6], [6, 6], [4, 10]], [[7, 9]]]}</t>
        </is>
      </c>
      <c r="O21" t="inlineStr">
        <is>
          <t xml:space="preserve">11 metre (capacity 30):
9 (2) -&gt; 2 (10) -&gt; 8 (3)
1 (7) -&gt; 3 (1) -&gt; 5 (6) -&gt; 6 (6) -&gt; 4 (10)
7 (9)
</t>
        </is>
      </c>
      <c r="P21" t="n">
        <v>411.6750022</v>
      </c>
      <c r="Q21" t="n">
        <v>935.5446906430152</v>
      </c>
      <c r="R21" s="12">
        <f>ROUND((Q21-G21)/G21,5)</f>
        <v/>
      </c>
      <c r="S21" s="13">
        <f>ROUND((Q21-K21)/K21,5)</f>
        <v/>
      </c>
      <c r="U21" t="n">
        <v>847.0028446991276</v>
      </c>
      <c r="V21" t="n">
        <v>847.0028446991276</v>
      </c>
      <c r="W21" s="13">
        <f>ROUND((V21-U21)/U21,5)</f>
        <v/>
      </c>
    </row>
    <row r="22" ht="15" customHeight="1" s="18">
      <c r="A22" t="n">
        <v>12</v>
      </c>
      <c r="B22" t="n">
        <v>3</v>
      </c>
      <c r="C22" t="n">
        <v>1</v>
      </c>
      <c r="D22">
        <f>E22/60</f>
        <v/>
      </c>
      <c r="E22">
        <f>F22/1000</f>
        <v/>
      </c>
      <c r="F22" t="n">
        <v>12327</v>
      </c>
      <c r="G22" t="n">
        <v>665.628829697</v>
      </c>
      <c r="H22" s="16" t="inlineStr">
        <is>
          <t>Input:
Customer 1 has 2 pallets demand and window 0-24 at (38.2544058, 30.520479529) and average unload time 0.116965887
Customer 2 has 4 pallets demand and window 0-24 at (77.714507831, -49.606384286) and average unload time 0.065942488
Customer 3 has 5 pallets demand and window 0-24 at (-53.246887931, -71.013961548) and average unload time 0.159066996
Customer 4 has 3 pallets demand and window 0-24 at (49.356659695, 63.206626954) and average unload time 0.105360999
Customer 5 has 1 pallets demand and window 0-24 at (45.250719986, 36.033008062) and average unload time 0.024519834
Customer 6 has 3 pallets demand and window 16-17 at (90.174724082, 53.995100678) and average unload time 0.064820733
Customer 7 has 4 pallets demand and window 0-24 at (19.303370228, 14.566543504) and average unload time 0.161991138
Customer 8 has 2 pallets demand and window 0-24 at (-94.537147065, 14.028297064) and average unload time 0.138699488
Customer 9 has 4 pallets demand and window 0-24 at (64.001156425, 45.364877922) and average unload time 0.029859505
Customer 10 has 5 pallets demand and window 0-24 at (-97.965174168, 2.920975691) and average unload time 0.029058631
Customer 11 has 4 pallets demand and window 0-24 at (-68.07093633, -63.927784504) and average unload time 0.096201454
Customer 12 has 1 pallets demand and window 0-24 at (75.225618173, 26.465891614) and average unload time 0.063682494
Vehicle SP1 is a Rigid with capacity 16, distance cost 0.795758226, and time cost 14.991402431
Vehicle SP2 is a 11 metre with capacity 30, distance cost 0.815086879, and time cost 14.3973976
Vehicle SP3 is a Rigid with capacity 16, distance cost 0.795758226, and time cost 14.991402431
Output:
Vehicle SP1 travels from Depot to 3 to deliver 5 pallets. Expected unload start time is 1.109491282
Vehicle SP1 travels from 3 to 11 to deliver 4 pallets. Expected unload start time is 2.110209409
Vehicle SP1 travels from 8 to DepotReturn to deliver 0 pallets. Expected unload start time is 5.173021709
Vehicle SP1 travels from 10 to 8 to deliver 2 pallets. Expected unload start time is 3.700968933
Vehicle SP1 travels from 11 to 10 to deliver 5 pallets. Expected unload start time is 3.410372241
Vehicle SP2 travels from Depot to 7 to deliver 4 pallets. Expected unload start time is 13.26051974
Vehicle SP2 travels from 1 to 5 to deliver 1 pallets. Expected unload start time is 14.563409283
Vehicle SP2 travels from 2 to DepotReturn to deliver 0 pallets. Expected unload start time is 19.017370833
Vehicle SP2 travels from 4 to 9 to deliver 4 pallets. Expected unload start time is 15.536065882
Vehicle SP2 travels from 5 to 4 to deliver 3 pallets. Expected unload start time is 14.931455022
Vehicle SP2 travels from 6 to 12 to deliver 1 pallets. Expected unload start time is 16.586040161
Vehicle SP2 travels from 7 to 1 to deliver 2 pallets. Expected unload start time is 14.218138793
Vehicle SP2 travels from 9 to 6 to deliver 3 pallets. Expected unload start time is 16
Vehicle SP2 travels from 12 to 2 to deliver 4 pallets. Expected unload start time is 17.601134905
Objective value: 665.628829697
Solve time: 12327</t>
        </is>
      </c>
      <c r="J22" t="inlineStr">
        <is>
          <t>{"0": [[[3, 5], [11, 4], [10, 5], [8, 2]]], "1": [[[7, 4], [1, 2], [5, 1], [4, 3], [9, 4], [6, 3], [12, 1], [2, 4]]]}</t>
        </is>
      </c>
      <c r="K22" t="n">
        <v>665.628829734027</v>
      </c>
      <c r="M22" s="12">
        <f>ROUND((K22-G22)/G22,5)</f>
        <v/>
      </c>
      <c r="N22" s="12" t="inlineStr">
        <is>
          <t>{"0": [[[3, 5], [11, 4], [10, 5], [8, 2]]], "1": [[[7, 4], [1, 2], [5, 1], [4, 3], [9, 4], [6, 3], [12, 1], [2, 4]]]}</t>
        </is>
      </c>
      <c r="O22" t="inlineStr">
        <is>
          <t xml:space="preserve">Rigid (capacity 16):
3 (5) -&gt; 11 (4) -&gt; 10 (5) -&gt; 8 (2)
11 metre (capacity 30):
7 (4) -&gt; 1 (2) -&gt; 5 (1) -&gt; 4 (3) -&gt; 9 (4) -&gt; 6 (3) -&gt; 12 (1) -&gt; 2 (4)
</t>
        </is>
      </c>
      <c r="P22" t="n">
        <v>316.8102702</v>
      </c>
      <c r="Q22" t="n">
        <v>665.628829734027</v>
      </c>
      <c r="R22" s="12">
        <f>ROUND((Q22-G22)/G22,5)</f>
        <v/>
      </c>
      <c r="S22" s="13">
        <f>ROUND((Q22-K22)/K22,5)</f>
        <v/>
      </c>
      <c r="U22" t="n">
        <v>614.7655005468939</v>
      </c>
      <c r="V22" t="n">
        <v>614.7655005468939</v>
      </c>
      <c r="W22" s="13">
        <f>ROUND((V22-U22)/U22,5)</f>
        <v/>
      </c>
    </row>
    <row r="23" ht="15" customHeight="1" s="18">
      <c r="A23" t="n">
        <v>12</v>
      </c>
      <c r="B23" t="n">
        <v>3</v>
      </c>
      <c r="C23" t="n">
        <v>2</v>
      </c>
      <c r="D23">
        <f>E23/60</f>
        <v/>
      </c>
      <c r="E23">
        <f>F23/1000</f>
        <v/>
      </c>
      <c r="F23" t="n">
        <v>43398</v>
      </c>
      <c r="G23" t="n">
        <v>1189.40477706</v>
      </c>
      <c r="H23" s="16" t="inlineStr">
        <is>
          <t>Input:
Customer 1 has 1 pallets demand and window 0-24 at (11.74269534, 97.174211713) and average unload time 0.092376452
Customer 2 has 2 pallets demand and window 0-24 at (49.619336127, 45.78955586) and average unload time 0.159758466
Customer 3 has 1 pallets demand and window 16-17 at (-14.263268499, 10.27022715) and average unload time 0.03402569
Customer 4 has 4 pallets demand and window 0-24 at (80.047523927, -93.035001956) and average unload time 0.083132509
Customer 5 has 6 pallets demand and window 0-24 at (17.273142416, -73.660639972) and average unload time 0.136755768
Customer 6 has 2 pallets demand and window 0-24 at (-67.831695807, 38.723595112) and average unload time 0.133718897
Customer 7 has 1 pallets demand and window 22-23 at (55.277303874, -74.959563365) and average unload time 0.0673038
Customer 8 has 1 pallets demand and window 10-11 at (-42.135498399, -20.280467435) and average unload time 0.058418902
Customer 9 has 5 pallets demand and window 0-24 at (15.990401643, -71.218628165) and average unload time 0.123996035
Customer 10 has 1 pallets demand and window 0-24 at (-70.492827703, 7.806704866) and average unload time 0.10572931
Customer 11 has 6 pallets demand and window 0-24 at (93.827030908, -5.584451947) and average unload time 0.018680153
Customer 12 has 2 pallets demand and window 13-14 at (5.89597624, -90.334370924) and average unload time 0.09622074
Vehicle SP1 is a 11 metre with capacity 30, distance cost 1.383367923, and time cost 9.35590756
Vehicle SP2 is a 8 metre with capacity 22, distance cost 1.493384419, and time cost 13.662892009
Vehicle SP3 is a 11 metre with capacity 30, distance cost 1.383367923, and time cost 9.35590756
Output:
Vehicle SP1 travels from Depot to 8 to deliver 1 pallets. Expected unload start time is 11
Vehicle SP1 travels from 1 to 2 to deliver 2 pallets. Expected unload start time is 14.76681858
Vehicle SP1 travels from 2 to 3 to deliver 1 pallets. Expected unload start time is 16
Vehicle SP1 travels from 3 to DepotReturn to deliver 0 pallets. Expected unload start time is 16.253726621
Vehicle SP1 travels from 6 to 1 to deliver 1 pallets. Expected unload start time is 13.552570261
Vehicle SP1 travels from 8 to 10 to deliver 1 pallets. Expected unload start time is 11.557328239
Vehicle SP1 travels from 10 to 6 to deliver 2 pallets. Expected unload start time is 12.05094762
Vehicle SP3 travels from Depot to 12 to deliver 2 pallets. Expected unload start time is 14
Vehicle SP3 travels from 4 to 11 to deliver 6 pallets. Expected unload start time is 23.889753559
Vehicle SP3 travels from 5 to 7 to deliver 1 pallets. Expected unload start time is 22
Vehicle SP3 travels from 7 to 4 to deliver 4 pallets. Expected unload start time is 22.450604694
Vehicle SP3 travels from 9 to 5 to deliver 6 pallets. Expected unload start time is 20.704135984
Vehicle SP3 travels from 11 to DepotReturn to deliver 0 pallets. Expected unload start time is 25.176747893
Vehicle SP3 travels from 12 to 9 to deliver 5 pallets. Expected unload start time is 14.462658131
Objective value: 1189.40477706
Solve time: 43398</t>
        </is>
      </c>
      <c r="J23" t="inlineStr">
        <is>
          <t>{"0": [[[8, 1], [10, 1], [6, 2], [1, 1], [2, 2], [3, 1]], [[12, 2], [9, 5], [5, 6], [7, 1], [4, 4], [11, 6]]], "1": []}</t>
        </is>
      </c>
      <c r="K23" t="n">
        <v>1189.404777283196</v>
      </c>
      <c r="M23" s="12">
        <f>ROUND((K23-G23)/G23,5)</f>
        <v/>
      </c>
      <c r="N23" s="12" t="inlineStr">
        <is>
          <t>{"0": [[[8, 1], [10, 1], [6, 2], [1, 1], [2, 2], [3, 1]], [[12, 2], [9, 5], [5, 6], [7, 1], [4, 4], [11, 6]]], "1": [[]]}</t>
        </is>
      </c>
      <c r="O23" t="inlineStr">
        <is>
          <t xml:space="preserve">11 metre (capacity 30):
8 (1) -&gt; 10 (1) -&gt; 6 (2) -&gt; 1 (1) -&gt; 2 (2) -&gt; 3 (1)
12 (2) -&gt; 9 (5) -&gt; 5 (6) -&gt; 7 (1) -&gt; 4 (4) -&gt; 11 (6)
8 metre (capacity 22):
</t>
        </is>
      </c>
      <c r="P23" t="n">
        <v>436.2706252</v>
      </c>
      <c r="Q23" t="n">
        <v>1189.404777283196</v>
      </c>
      <c r="R23" s="12">
        <f>ROUND((Q23-G23)/G23,5)</f>
        <v/>
      </c>
      <c r="S23" s="13">
        <f>ROUND((Q23-K23)/K23,5)</f>
        <v/>
      </c>
      <c r="U23" t="n">
        <v>1105.825492398589</v>
      </c>
      <c r="V23" t="n">
        <v>1105.825492398589</v>
      </c>
      <c r="W23" s="13">
        <f>ROUND((V23-U23)/U23,5)</f>
        <v/>
      </c>
    </row>
    <row r="24" ht="15" customHeight="1" s="18">
      <c r="A24" t="n">
        <v>12</v>
      </c>
      <c r="B24" t="n">
        <v>3</v>
      </c>
      <c r="C24" t="n">
        <v>3</v>
      </c>
      <c r="D24">
        <f>E24/60</f>
        <v/>
      </c>
      <c r="E24">
        <f>F24/1000</f>
        <v/>
      </c>
      <c r="F24" t="n">
        <v>41987</v>
      </c>
      <c r="G24" t="n">
        <v>855.513371344</v>
      </c>
      <c r="H24" s="16" t="inlineStr">
        <is>
          <t>Input:
Customer 1 has 6 pallets demand and window 20-21 at (-47.741347291, -85.432022822) and average unload time 0.03774036
Customer 2 has 5 pallets demand and window 0-24 at (5.074785744, -90.286017378) and average unload time 0.038378348
Customer 3 has 6 pallets demand and window 0-24 at (-87.811619024, -88.010315238) and average unload time 0.16462961
Customer 4 has 6 pallets demand and window 15-16 at (-98.930232743, -60.614279115) and average unload time 0.090529283
Customer 5 has 3 pallets demand and window 0-24 at (-31.105175365, 33.406879261) and average unload time 0.12233739
Customer 6 has 6 pallets demand and window 0-24 at (19.651119921, -89.810060401) and average unload time 0.098518772
Customer 7 has 3 pallets demand and window 0-24 at (-22.356872004, -2.610954461) and average unload time 0.106235838
Customer 8 has 3 pallets demand and window 0-24 at (39.000982764, -70.865333325) and average unload time 0.098985081
Customer 9 has 2 pallets demand and window 0-24 at (50.087446482, -92.899266737) and average unload time 0.140734764
Customer 10 has 5 pallets demand and window 0-24 at (73.515074179, 2.807097586) and average unload time 0.017043808
Customer 11 has 5 pallets demand and window 0-24 at (45.878366976, -19.291541837) and average unload time 0.06849251
Customer 12 has 6 pallets demand and window 0-24 at (-91.853676929, -6.811101597) and average unload time 0.029831558
Vehicle SP1 is a Rigid with capacity 16, distance cost 0.737316691, and time cost 8.93038874
Vehicle SP2 is a Rigid with capacity 16, distance cost 0.737316691, and time cost 8.93038874
Vehicle SP3 is a 11 metre with capacity 30, distance cost 1.176718865, and time cost 9.616655827
Output:
Vehicle SP1 travels from Depot to 8 to deliver 3 pallets. Expected unload start time is 20.63518121
Vehicle SP1 travels from 2 to DepotReturn to deliver 0 pallets. Expected unload start time is 24
Vehicle SP1 travels from 6 to 2 to deliver 5 pallets. Expected unload start time is 22.677751682
Vehicle SP1 travels from 8 to 9 to deliver 2 pallets. Expected unload start time is 21.240459512
Vehicle SP1 travels from 9 to 6 to deliver 6 pallets. Expected unload start time is 21.904337764
Vehicle SP2 travels from Depot to 11 to deliver 5 pallets. Expected unload start time is 0.622116868
Vehicle SP2 travels from 10 to DepotReturn to deliver 0 pallets. Expected unload start time is 2.41172598
Vehicle SP2 travels from 11 to 10 to deliver 5 pallets. Expected unload start time is 1.406898844
Vehicle SP3 travels from Depot to 7 to deliver 3 pallets. Expected unload start time is 13.08295715
Vehicle SP3 travels from 1 to DepotReturn to deliver 0 pallets. Expected unload start time is 21.449774365
Vehicle SP3 travels from 3 to 1 to deliver 6 pallets. Expected unload start time is 20
Vehicle SP3 travels from 4 to 3 to deliver 6 pallets. Expected unload start time is 16.912754507
Vehicle SP3 travels from 5 to 12 to deliver 6 pallets. Expected unload start time is 15.142678648
Vehicle SP3 travels from 7 to 5 to deliver 3 pallets. Expected unload start time is 13.864977657
Vehicle SP3 travels from 12 to 4 to deliver 6 pallets. Expected unload start time is 16
Objective value: 855.513371344
Solve time: 41987</t>
        </is>
      </c>
      <c r="J24" t="inlineStr">
        <is>
          <t>{"0": [[[8, 3], [9, 2], [6, 6], [2, 5]], [[11, 5], [10, 5]]], "1": [[[7, 3], [5, 3], [12, 6], [4, 6], [3, 6], [1, 6]]]}</t>
        </is>
      </c>
      <c r="K24" t="n">
        <v>848.4988087327888</v>
      </c>
      <c r="M24" s="12">
        <f>ROUND((K24-G24)/G24,5)</f>
        <v/>
      </c>
      <c r="N24" s="12" t="inlineStr">
        <is>
          <t>{"0": [[[2, 5], [6, 6], [9, 2], [8, 3]], [[10, 5], [11, 5]]], "1": [[[7, 3], [5, 3], [12, 6], [4, 6], [3, 6], [1, 6]]]}</t>
        </is>
      </c>
      <c r="O24" t="inlineStr">
        <is>
          <t xml:space="preserve">Rigid (capacity 16):
2 (5) -&gt; 6 (6) -&gt; 9 (2) -&gt; 8 (3)
10 (5) -&gt; 11 (5)
11 metre (capacity 30):
7 (3) -&gt; 5 (3) -&gt; 12 (6) -&gt; 4 (6) -&gt; 3 (6) -&gt; 1 (6)
</t>
        </is>
      </c>
      <c r="P24" t="n">
        <v>346.9195768</v>
      </c>
      <c r="Q24" t="n">
        <v>848.4988087327888</v>
      </c>
      <c r="R24" s="12">
        <f>ROUND((Q24-G24)/G24,5)</f>
        <v/>
      </c>
      <c r="S24" s="13">
        <f>ROUND((Q24-K24)/K24,5)</f>
        <v/>
      </c>
      <c r="U24" t="n">
        <v>798.9569162999314</v>
      </c>
      <c r="V24" t="n">
        <v>798.9569162999314</v>
      </c>
      <c r="W24" s="13">
        <f>ROUND((V24-U24)/U24,5)</f>
        <v/>
      </c>
    </row>
    <row r="25" ht="15" customHeight="1" s="18">
      <c r="A25" t="n">
        <v>12</v>
      </c>
      <c r="B25" t="n">
        <v>3</v>
      </c>
      <c r="C25" t="n">
        <v>4</v>
      </c>
      <c r="D25">
        <f>E25/60</f>
        <v/>
      </c>
      <c r="E25">
        <f>F25/1000</f>
        <v/>
      </c>
      <c r="F25" t="n">
        <v>19425</v>
      </c>
      <c r="G25" t="n">
        <v>719.808301774</v>
      </c>
      <c r="H25" s="16" t="inlineStr">
        <is>
          <t>Input:
Customer 1 has 6 pallets demand and window 0-24 at (59.656753026, 21.245911256) and average unload time 0.037478205
Customer 2 has 7 pallets demand and window 0-24 at (59.143619671, 91.390625673) and average unload time 0.051567619
Customer 3 has 1 pallets demand and window 0-24 at (82.0857374, 94.658996033) and average unload time 0.14561082
Customer 4 has 4 pallets demand and window 0-24 at (-3.591004513, -99.921956486) and average unload time 0.057030677
Customer 5 has 2 pallets demand and window 0-24 at (-39.83785108, 88.421123206) and average unload time 0.066656917
Customer 6 has 6 pallets demand and window 0-24 at (10.145107762, -76.044971888) and average unload time 0.100166366
Customer 7 has 4 pallets demand and window 8-9 at (14.786660301, -5.555853741) and average unload time 0.145887179
Customer 8 has 4 pallets demand and window 0-24 at (-70.643389164, 29.753619448) and average unload time 0.063743121
Customer 9 has 6 pallets demand and window 0-24 at (-44.3248644, -88.622541646) and average unload time 0.165181791
Customer 10 has 3 pallets demand and window 0-24 at (-65.911369866, -35.372210916) and average unload time 0.112710837
Customer 11 has 4 pallets demand and window 0-24 at (18.872473403, 80.435991527) and average unload time 0.098176967
Customer 12 has 4 pallets demand and window 0-24 at (-39.544548646, -46.977335007) and average unload time 0.081981477
Vehicle SP1 is a 8 metre with capacity 22, distance cost 0.914064686, and time cost 7.234496606
Vehicle SP2 is a 11 metre with capacity 30, distance cost 0.780918016, and time cost 8.683881359
Vehicle SP3 is a 8 metre with capacity 22, distance cost 0.914064686, and time cost 7.234496606
Output:
Vehicle SP1 travels from Depot to 7 to deliver 2 pallets. Expected unload start time is 9
Vehicle SP1 travels from 4 to 9 to deliver 6 pallets. Expected unload start time is 11.876644766
Vehicle SP1 travels from 6 to 4 to deliver 4 pallets. Expected unload start time is 11.120121744
Vehicle SP1 travels from 7 to 6 to deliver 6 pallets. Expected unload start time is 10.174796493
Vehicle SP1 travels from 9 to 12 to deliver 4 pallets. Expected unload start time is 13.391718854
Vehicle SP1 travels from 12 to DepotReturn to deliver 0 pallets. Expected unload start time is 14.487214112
Vehicle SP2 travels from Depot to 10 to deliver 3 pallets. Expected unload start time is 2.340065485
Vehicle SP2 travels from 1 to 7 to deliver 2 pallets. Expected unload start time is 9
Vehicle SP2 travels from 2 to 3 to deliver 1 pallets. Expected unload start time is 7.016667858
Vehicle SP2 travels from 3 to 1 to deliver 6 pallets. Expected unload start time is 8.121814727
Vehicle SP2 travels from 5 to 11 to deliver 4 pallets. Expected unload start time is 5.451633335
Vehicle SP2 travels from 7 to DepotReturn to deliver 0 pallets. Expected unload start time is 9.489224048
Vehicle SP2 travels from 8 to 5 to deliver 2 pallets. Expected unload start time is 4.577683739
Vehicle SP2 travels from 10 to 8 to deliver 4 pallets. Expected unload start time is 3.494416963
Vehicle SP2 travels from 11 to 2 to deliver 7 pallets. Expected unload start time is 6.366022564
Objective value: 719.808301774
Solve time: 19425</t>
        </is>
      </c>
      <c r="J25" t="inlineStr">
        <is>
          <t>{"0": [[[7, 2], [6, 6], [4, 4], [9, 6], [12, 4]]], "1": [[[10, 3], [8, 4], [5, 2], [11, 4], [2, 7], [3, 1], [1, 6], [7, 2]]]}</t>
        </is>
      </c>
      <c r="K25" t="n">
        <v>719.8083018045488</v>
      </c>
      <c r="M25" s="12">
        <f>ROUND((K25-G25)/G25,5)</f>
        <v/>
      </c>
      <c r="N25" s="12" t="inlineStr">
        <is>
          <t>{"0": [[[7, 4], [1, 6], [3, 1], [2, 7], [11, 4]]], "1": [[[5, 2], [8, 4], [10, 3], [12, 4], [9, 6], [4, 4], [6, 6]]]}</t>
        </is>
      </c>
      <c r="O25" t="inlineStr">
        <is>
          <t xml:space="preserve">8 metre (capacity 22):
7 (4) -&gt; 1 (6) -&gt; 3 (1) -&gt; 2 (7) -&gt; 11 (4)
11 metre (capacity 30):
5 (2) -&gt; 8 (4) -&gt; 10 (3) -&gt; 12 (4) -&gt; 9 (6) -&gt; 4 (4) -&gt; 6 (6)
</t>
        </is>
      </c>
      <c r="P25" t="n">
        <v>330.7913666000001</v>
      </c>
      <c r="Q25" t="n">
        <v>727.5130074671956</v>
      </c>
      <c r="R25" s="12">
        <f>ROUND((Q25-G25)/G25,5)</f>
        <v/>
      </c>
      <c r="S25" s="13">
        <f>ROUND((Q25-K25)/K25,5)</f>
        <v/>
      </c>
      <c r="U25" t="n">
        <v>683.5528155607888</v>
      </c>
      <c r="V25" t="n">
        <v>690.196278882438</v>
      </c>
      <c r="W25" s="13">
        <f>ROUND((V25-U25)/U25,5)</f>
        <v/>
      </c>
    </row>
    <row r="26" ht="15" customHeight="1" s="18">
      <c r="A26" t="n">
        <v>12</v>
      </c>
      <c r="B26" t="n">
        <v>3</v>
      </c>
      <c r="C26" t="n">
        <v>5</v>
      </c>
      <c r="D26">
        <f>E26/60</f>
        <v/>
      </c>
      <c r="E26">
        <f>F26/1000</f>
        <v/>
      </c>
      <c r="F26" t="n">
        <v>13471</v>
      </c>
      <c r="G26" t="n">
        <v>1078.299811826</v>
      </c>
      <c r="H26" s="16" t="inlineStr">
        <is>
          <t>Input:
Customer 1 has 4 pallets demand and window 0-24 at (96.175940799, -97.510724856) and average unload time 0.091741796
Customer 2 has 2 pallets demand and window 10-11 at (-38.272708962, 6.131263831) and average unload time 0.137166825
Customer 3 has 5 pallets demand and window 0-24 at (36.483984402, 63.284760042) and average unload time 0.107878771
Customer 4 has 2 pallets demand and window 0-24 at (4.811564434, -46.885305854) and average unload time 0.090360795
Customer 5 has 4 pallets demand and window 0-24 at (94.889757502, -21.457635394) and average unload time 0.14274952
Customer 6 has 4 pallets demand and window 0-24 at (-38.308720889, 4.28527267) and average unload time 0.143247914
Customer 7 has 1 pallets demand and window 0-24 at (16.625920607, -51.818679959) and average unload time 0.109649537
Customer 8 has 5 pallets demand and window 0-24 at (-33.195537569, -83.828678652) and average unload time 0.03409223
Customer 9 has 5 pallets demand and window 0-24 at (-90.812879798, 22.11824484) and average unload time 0.101146681
Customer 10 has 4 pallets demand and window 0-24 at (-15.911254522, 1.225363727) and average unload time 0.12651924
Customer 11 has 5 pallets demand and window 0-24 at (-98.336561315, 31.85441746) and average unload time 0.034160505
Customer 12 has 5 pallets demand and window 0-24 at (-95.241522627, 79.778760864) and average unload time 0.020698295
Vehicle SP1 is a 8 metre with capacity 22, distance cost 1.126654129, and time cost 11.29003077
Vehicle SP2 is a Rigid with capacity 16, distance cost 1.34515392, and time cost 7.430743943
Vehicle SP3 is a 8 metre with capacity 22, distance cost 1.126654129, and time cost 11.29003077
Output:
Vehicle SP1 travels from Depot to 12 to deliver 5 pallets. Expected unload start time is 8.779382483
Vehicle SP1 travels from 2 to 6 to deliver 4 pallets. Expected unload start time is 11.297412931
Vehicle SP1 travels from 6 to DepotReturn to deliver 0 pallets. Expected unload start time is 12.352250267
Vehicle SP1 travels from 9 to 2 to deliver 2 pallets. Expected unload start time is 11
Vehicle SP1 travels from 11 to 9 to deliver 5 pallets. Expected unload start time is 9.807784042
Vehicle SP1 travels from 12 to 11 to deliver 5 pallets. Expected unload start time is 9.48317622
Vehicle SP2 travels from Depot to 10 to deliver 4 pallets. Expected unload start time is 0.199479611
Vehicle SP2 travels from 10 to DepotReturn to deliver 0 pallets. Expected unload start time is 0.905036183
Vehicle SP3 travels from Depot to 8 to deliver 5 pallets. Expected unload start time is 1.127025335
Vehicle SP3 travels from 1 to 5 to deliver 4 pallets. Expected unload start time is 4.874935979
Vehicle SP3 travels from 3 to DepotReturn to deliver 0 pallets. Expected unload start time is 8.1849295
Vehicle SP3 travels from 4 to 7 to deliver 1 pallets. Expected unload start time is 2.300787341
Vehicle SP3 travels from 5 to 3 to deliver 5 pallets. Expected unload start time is 6.732432936
Vehicle SP3 travels from 7 to 1 to deliver 4 pallets. Expected unload start time is 3.557169238
Vehicle SP3 travels from 8 to 4 to deliver 2 pallets. Expected unload start time is 1.960028065
Objective value: 1078.299811826
Solve time: 13471</t>
        </is>
      </c>
      <c r="J26" t="inlineStr">
        <is>
          <t>{"0": [[[12, 5], [11, 5], [9, 5], [2, 2], [6, 4]], [[8, 5], [4, 2], [7, 1], [1, 4], [5, 4], [3, 5]]], "1": [[[10, 4]]]}</t>
        </is>
      </c>
      <c r="K26" t="n">
        <v>1078.299811829309</v>
      </c>
      <c r="M26" s="12">
        <f>ROUND((K26-G26)/G26,5)</f>
        <v/>
      </c>
      <c r="N26" s="12" t="inlineStr">
        <is>
          <t>{"0": [[[3, 5], [5, 4], [1, 4], [7, 1], [4, 2], [8, 5]], [[12, 5], [11, 5], [9, 5], [2, 2], [6, 4]]], "1": [[[10, 4]]]}</t>
        </is>
      </c>
      <c r="O26" t="inlineStr">
        <is>
          <t xml:space="preserve">8 metre (capacity 22):
3 (5) -&gt; 5 (4) -&gt; 1 (4) -&gt; 7 (1) -&gt; 4 (2) -&gt; 8 (5)
12 (5) -&gt; 11 (5) -&gt; 9 (5) -&gt; 2 (2) -&gt; 6 (4)
Rigid (capacity 16):
10 (4)
</t>
        </is>
      </c>
      <c r="P26" t="n">
        <v>323.1648336000001</v>
      </c>
      <c r="Q26" t="n">
        <v>1078.299811829309</v>
      </c>
      <c r="R26" s="12">
        <f>ROUND((Q26-G26)/G26,5)</f>
        <v/>
      </c>
      <c r="S26" s="13">
        <f>ROUND((Q26-K26)/K26,5)</f>
        <v/>
      </c>
      <c r="U26" t="n">
        <v>1034.284180844275</v>
      </c>
      <c r="V26" t="n">
        <v>1034.284180844275</v>
      </c>
      <c r="W26" s="13">
        <f>ROUND((V26-U26)/U26,5)</f>
        <v/>
      </c>
    </row>
    <row r="27" ht="15" customHeight="1" s="18">
      <c r="A27" t="n">
        <v>12</v>
      </c>
      <c r="B27" t="n">
        <v>3</v>
      </c>
      <c r="C27" t="n">
        <v>6</v>
      </c>
      <c r="D27">
        <f>E27/60</f>
        <v/>
      </c>
      <c r="E27">
        <f>F27/1000</f>
        <v/>
      </c>
      <c r="F27" t="n">
        <v>654427</v>
      </c>
      <c r="G27" t="n">
        <v>1077.167439887</v>
      </c>
      <c r="H27" s="16" t="inlineStr">
        <is>
          <t>Input:
Customer 1 has 5 pallets demand and window 0-24 at (-87.96816449, -84.495706502) and average unload time 0.033640505
Customer 2 has 6 pallets demand and window 0-24 at (64.882101791, -2.717696746) and average unload time 0.083614015
Customer 3 has 3 pallets demand and window 0-24 at (-1.198651301, 1.471888879) and average unload time 0.083989081
Customer 4 has 1 pallets demand and window 18-19 at (43.749687917, 58.073671891) and average unload time 0.145663268
Customer 5 has 3 pallets demand and window 0-24 at (-36.237855497, -37.848898899) and average unload time 0.086037461
Customer 6 has 6 pallets demand and window 0-24 at (-72.012868607, -91.97228046) and average unload time 0.143116878
Customer 7 has 2 pallets demand and window 13-14 at (-31.591858249, -50.955723734) and average unload time 0.07619749
Customer 8 has 6 pallets demand and window 0-24 at (-11.654889931, -78.043125077) and average unload time 0.11506732
Customer 9 has 5 pallets demand and window 0-24 at (-87.425490067, 30.030796232) and average unload time 0.124124728
Customer 10 has 4 pallets demand and window 0-24 at (-62.048312571, -87.237648981) and average unload time 0.130863632
Customer 11 has 5 pallets demand and window 0-24 at (11.081919831, -12.684246776) and average unload time 0.092915633
Customer 12 has 6 pallets demand and window 0-24 at (20.278544164, -88.825892719) and average unload time 0.083393041
Vehicle SP1 is a Rigid with capacity 16, distance cost 1.052734255, and time cost 7.581626961
Vehicle SP2 is a 8 metre with capacity 22, distance cost 1.239863391, and time cost 11.596434638
Vehicle SP3 is a 11 metre with capacity 30, distance cost 1.397774711, and time cost 11.933015755
Output:
Vehicle SP1 travels from Depot to 2 to deliver 6 pallets. Expected unload start time is 16.69381981
Vehicle SP1 travels from 2 to 4 to deliver 1 pallets. Expected unload start time is 18
Vehicle SP1 travels from 4 to 9 to deliver 5 pallets. Expected unload start time is 19.822403511
Vehicle SP1 travels from 5 to DepotReturn to deliver 0 pallets. Expected unload start time is 22.418842764
Vehicle SP1 travels from 9 to 5 to deliver 3 pallets. Expected unload start time is 21.505734996
Vehicle SP2 travels from Depot to 11 to deliver 5 pallets. Expected unload start time is 0.210542107
Vehicle SP2 travels from 3 to DepotReturn to deliver 0 pallets. Expected unload start time is 1.185072214
Vehicle SP2 travels from 11 to 3 to deliver 3 pallets. Expected unload start time is 0.909377279
Vehicle SP3 travels from Depot to 7 to deliver 2 pallets. Expected unload start time is 14
Vehicle SP3 travels from 1 to 6 to deliver 6 pallets. Expected unload start time is 15.360836216
Vehicle SP3 travels from 6 to 10 to deliver 4 pallets. Expected unload start time is 16.357439802
Vehicle SP3 travels from 7 to 1 to deliver 5 pallets. Expected unload start time is 14.972381485
Vehicle SP3 travels from 8 to 12 to deliver 6 pallets. Expected unload start time is 18.632924869
Vehicle SP3 travels from 10 to 8 to deliver 6 pallets. Expected unload start time is 17.521211183
Vehicle SP3 travels from 12 to DepotReturn to deliver 0 pallets. Expected unload start time is 20.272173651
Objective value: 1077.167439887
Solve time: 654427</t>
        </is>
      </c>
      <c r="J27" t="inlineStr">
        <is>
          <t>{"0": [[[2, 6], [4, 1], [9, 5], [5, 3]]], "1": [[[11, 5], [3, 3]]], "2": [[[7, 2], [1, 5], [6, 6], [10, 4], [8, 6], [12, 6]]]}</t>
        </is>
      </c>
      <c r="K27" t="n">
        <v>1077.167439794624</v>
      </c>
      <c r="M27" s="12">
        <f>ROUND((K27-G27)/G27,5)</f>
        <v/>
      </c>
      <c r="N27" s="12" t="inlineStr">
        <is>
          <t>{"0": [[[5, 3], [9, 5], [4, 1], [2, 6]]], "1": [[[3, 3], [11, 5]]], "2": [[[12, 6], [8, 6], [10, 4], [6, 6], [1, 5], [7, 2]]]}</t>
        </is>
      </c>
      <c r="O27" t="inlineStr">
        <is>
          <t xml:space="preserve">Rigid (capacity 16):
5 (3) -&gt; 9 (5) -&gt; 4 (1) -&gt; 2 (6)
8 metre (capacity 22):
3 (3) -&gt; 11 (5)
11 metre (capacity 30):
12 (6) -&gt; 8 (6) -&gt; 10 (4) -&gt; 6 (6) -&gt; 1 (5) -&gt; 7 (2)
</t>
        </is>
      </c>
      <c r="P27" t="n">
        <v>396.6303631000001</v>
      </c>
      <c r="Q27" t="n">
        <v>1077.167439794624</v>
      </c>
      <c r="R27" s="12">
        <f>ROUND((Q27-G27)/G27,5)</f>
        <v/>
      </c>
      <c r="S27" s="13">
        <f>ROUND((Q27-K27)/K27,5)</f>
        <v/>
      </c>
      <c r="U27" t="n">
        <v>1022.759507244422</v>
      </c>
      <c r="V27" t="n">
        <v>1022.759507244422</v>
      </c>
      <c r="W27" s="13">
        <f>ROUND((V27-U27)/U27,5)</f>
        <v/>
      </c>
    </row>
    <row r="28" ht="15" customHeight="1" s="18">
      <c r="A28" t="n">
        <v>12</v>
      </c>
      <c r="B28" t="n">
        <v>3</v>
      </c>
      <c r="C28" t="n">
        <v>7</v>
      </c>
      <c r="D28">
        <f>E28/60</f>
        <v/>
      </c>
      <c r="E28">
        <f>F28/1000</f>
        <v/>
      </c>
      <c r="F28" t="n">
        <v>205976</v>
      </c>
      <c r="G28" t="n">
        <v>1048.318016634</v>
      </c>
      <c r="H28" s="16" t="inlineStr">
        <is>
          <t>Input:
Customer 1 has 3 pallets demand and window 0-24 at (73.468830332, 82.953886793) and average unload time 0.074625131
Customer 2 has 2 pallets demand and window 0-24 at (-95.501169725, 83.342474685) and average unload time 0.10735098
Customer 3 has 4 pallets demand and window 0-24 at (-26.358588695, 51.520977177) and average unload time 0.082419035
Customer 4 has 4 pallets demand and window 0-24 at (-57.639159477, 49.562861486) and average unload time 0.129660983
Customer 5 has 4 pallets demand and window 0-24 at (-56.427045158, 51.981416402) and average unload time 0.099732597
Customer 6 has 6 pallets demand and window 20-21 at (-11.769637545, -76.468985862) and average unload time 0.127681089
Customer 7 has 3 pallets demand and window 23-24 at (10.912203666, 95.183623278) and average unload time 0.036767383
Customer 8 has 3 pallets demand and window 0-24 at (-90.486564448, -49.131134071) and average unload time 0.100017239
Customer 9 has 2 pallets demand and window 11-12 at (65.262541054, 69.995444083) and average unload time 0.144200372
Customer 10 has 3 pallets demand and window 0-24 at (-46.137143848, 66.982957696) and average unload time 0.095769596
Customer 11 has 6 pallets demand and window 0-24 at (41.826398741, 4.525367406) and average unload time 0.088384189
Customer 12 has 2 pallets demand and window 0-24 at (97.709350972, -78.41970227) and average unload time 0.115545129
Vehicle SP1 is a Rigid with capacity 16, distance cost 0.711148314, and time cost 12.232328023
Vehicle SP2 is a 11 metre with capacity 30, distance cost 1.122851505, and time cost 8.661666536
Vehicle SP3 is a Rigid with capacity 16, distance cost 0.711148314, and time cost 12.232328023
Output:
Vehicle SP1 travels from Depot to 11 to deliver 6 pallets. Expected unload start time is 8.996951196
Vehicle SP1 travels from 1 to 9 to deliver 2 pallets. Expected unload start time is 11
Vehicle SP1 travels from 9 to DepotReturn to deliver 0 pallets. Expected unload start time is 12.48465541
Vehicle SP1 travels from 11 to 1 to deliver 3 pallets. Expected unload start time is 10.584395462
Vehicle SP2 travels from Depot to 3 to deliver 4 pallets. Expected unload start time is 18.761228251
Vehicle SP2 travels from 2 to 10 to deliver 3 pallets. Expected unload start time is 21.917205356
Vehicle SP2 travels from 3 to 5 to deliver 4 pallets. Expected unload start time is 19.466804158
Vehicle SP2 travels from 4 to 2 to deliver 2 pallets. Expected unload start time is 21.052450411
Vehicle SP2 travels from 5 to 4 to deliver 4 pallets. Expected unload start time is 19.899550751
Vehicle SP2 travels from 7 to DepotReturn to deliver 0 pallets. Expected unload start time is 24.307890763
Vehicle SP2 travels from 10 to 7 to deliver 3 pallets. Expected unload start time is 23
Vehicle SP3 travels from Depot to 12 to deliver 2 pallets. Expected unload start time is 19.005398974
Vehicle SP3 travels from 6 to 8 to deliver 3 pallets. Expected unload start time is 22.412892127
Vehicle SP3 travels from 8 to DepotReturn to deliver 0 pallets. Expected unload start time is 24
Vehicle SP3 travels from 12 to 6 to deliver 6 pallets. Expected unload start time is 20.60519381
Objective value: 1048.318016634
Solve time: 205976</t>
        </is>
      </c>
      <c r="J28" t="inlineStr">
        <is>
          <t>{"0": [[[11, 6], [1, 3], [9, 2]], [[12, 2], [6, 6], [8, 3]]], "1": [[[3, 4], [5, 4], [4, 4], [2, 2], [10, 3], [7, 3]]]}</t>
        </is>
      </c>
      <c r="K28" t="n">
        <v>1048.318016484704</v>
      </c>
      <c r="M28" s="12">
        <f>ROUND((K28-G28)/G28,5)</f>
        <v/>
      </c>
      <c r="N28" s="12" t="inlineStr">
        <is>
          <t>{"0": [[[11, 6], [1, 3], [9, 2]], [[8, 3], [6, 6], [12, 2]]], "1": [[[3, 4], [5, 4], [4, 4], [2, 2], [10, 3], [7, 3]]]}</t>
        </is>
      </c>
      <c r="O28" t="inlineStr">
        <is>
          <t xml:space="preserve">Rigid (capacity 16):
11 (6) -&gt; 1 (3) -&gt; 9 (2)
8 (3) -&gt; 6 (6) -&gt; 12 (2)
11 metre (capacity 30):
3 (4) -&gt; 5 (4) -&gt; 4 (4) -&gt; 2 (2) -&gt; 10 (3) -&gt; 7 (3)
</t>
        </is>
      </c>
      <c r="P28" t="n">
        <v>500.6159608</v>
      </c>
      <c r="Q28" t="n">
        <v>1048.318016484704</v>
      </c>
      <c r="R28" s="12">
        <f>ROUND((Q28-G28)/G28,5)</f>
        <v/>
      </c>
      <c r="S28" s="13">
        <f>ROUND((Q28-K28)/K28,5)</f>
        <v/>
      </c>
      <c r="U28" t="n">
        <v>1003.589778043422</v>
      </c>
      <c r="V28" t="n">
        <v>1003.589778043422</v>
      </c>
      <c r="W28" s="13">
        <f>ROUND((V28-U28)/U28,5)</f>
        <v/>
      </c>
    </row>
    <row r="29" ht="15" customHeight="1" s="18">
      <c r="A29" t="n">
        <v>12</v>
      </c>
      <c r="B29" t="n">
        <v>3</v>
      </c>
      <c r="C29" t="n">
        <v>8</v>
      </c>
      <c r="D29">
        <f>E29/60</f>
        <v/>
      </c>
      <c r="E29">
        <f>F29/1000</f>
        <v/>
      </c>
      <c r="F29" t="n">
        <v>8990</v>
      </c>
      <c r="G29" t="n">
        <v>1136.667757352</v>
      </c>
      <c r="H29" s="16" t="inlineStr">
        <is>
          <t>Input:
Customer 1 has 3 pallets demand and window 0-24 at (65.111447478, 83.072457788) and average unload time 0.032899648
Customer 2 has 2 pallets demand and window 0-24 at (61.411492884, 76.166063721) and average unload time 0.102018319
Customer 3 has 3 pallets demand and window 0-24 at (96.878910104, -58.49078959) and average unload time 0.099378019
Customer 4 has 3 pallets demand and window 0-24 at (-11.783566371, 9.575938432) and average unload time 0.160382839
Customer 5 has 2 pallets demand and window 0-24 at (-49.998069408, -90.796250804) and average unload time 0.078468668
Customer 6 has 1 pallets demand and window 0-24 at (-12.578715999, 60.631859996) and average unload time 0.116829603
Customer 7 has 2 pallets demand and window 8-9 at (-80.71167449, 50.97313821) and average unload time 0.028206072
Customer 8 has 3 pallets demand and window 0-24 at (73.763310702, -0.013789738) and average unload time 0.081331307
Customer 9 has 4 pallets demand and window 0-24 at (-12.052852308, 9.301825971) and average unload time 0.096656512
Customer 10 has 3 pallets demand and window 0-24 at (-53.766776493, -94.7873564) and average unload time 0.109138575
Customer 11 has 1 pallets demand and window 0-24 at (-1.025847489, -94.359650226) and average unload time 0.059291088
Customer 12 has 1 pallets demand and window 0-24 at (-29.460703501, -39.984238607) and average unload time 0.086630976
Vehicle SP1 is a Rigid with capacity 16, distance cost 1.372344078, and time cost 8.429597603
Vehicle SP2 is a Rigid with capacity 16, distance cost 1.372344078, and time cost 8.429597603
Vehicle SP3 is a Rigid with capacity 16, distance cost 1.372344078, and time cost 8.429597603
Output:
Vehicle SP1 travels from Depot to 2 to deliver 2 pallets. Expected unload start time is 5.611492059
Vehicle SP1 travels from 1 to 6 to deliver 1 pallets. Expected unload start time is 7.022993186
Vehicle SP1 travels from 2 to 1 to deliver 3 pallets. Expected unload start time is 5.91346677
Vehicle SP1 travels from 4 to DepotReturn to deliver 0 pallets. Expected unload start time is 10.122728806
Vehicle SP1 travels from 6 to 7 to deliver 2 pallets. Expected unload start time is 8
Vehicle SP1 travels from 7 to 9 to deliver 4 pallets. Expected unload start time is 9.060352204
Vehicle SP1 travels from 9 to 4 to deliver 3 pallets. Expected unload start time is 9.45178145
Vehicle SP3 travels from Depot to 12 to deliver 1 pallets. Expected unload start time is 0.620820071
Vehicle SP3 travels from 3 to 8 to deliver 3 pallets. Expected unload start time is 5.051552947
Vehicle SP3 travels from 5 to 10 to deliver 3 pallets. Expected unload start time is 1.618073129
Vehicle SP3 travels from 8 to DepotReturn to deliver 0 pallets. Expected unload start time is 6.217588267
Vehicle SP3 travels from 10 to 11 to deliver 1 pallets. Expected unload start time is 2.604772145
Vehicle SP3 travels from 11 to 3 to deliver 3 pallets. Expected unload start time is 3.967419281
Vehicle SP3 travels from 12 to 5 to deliver 2 pallets. Expected unload start time is 1.392519929
Objective value: 1136.667757352
Solve time: 8990</t>
        </is>
      </c>
      <c r="J29" t="inlineStr">
        <is>
          <t>{"0": [[[2, 2], [1, 3], [6, 1], [7, 2], [9, 4], [4, 3]], [[12, 1], [5, 2], [10, 3], [11, 1], [3, 3], [8, 3]]]}</t>
        </is>
      </c>
      <c r="K29" t="n">
        <v>1136.667756966691</v>
      </c>
      <c r="M29" s="12">
        <f>ROUND((K29-G29)/G29,5)</f>
        <v/>
      </c>
      <c r="N29" s="12" t="inlineStr">
        <is>
          <t>{"0": [[[4, 3], [9, 4], [7, 2], [6, 1], [1, 3], [2, 2]], [[12, 1], [5, 2], [10, 3], [11, 1], [3, 3], [8, 3]]]}</t>
        </is>
      </c>
      <c r="O29" t="inlineStr">
        <is>
          <t xml:space="preserve">Rigid (capacity 16):
4 (3) -&gt; 9 (4) -&gt; 7 (2) -&gt; 6 (1) -&gt; 1 (3) -&gt; 2 (2)
12 (1) -&gt; 5 (2) -&gt; 10 (3) -&gt; 11 (1) -&gt; 3 (3) -&gt; 8 (3)
</t>
        </is>
      </c>
      <c r="P29" t="n">
        <v>171.4782233000001</v>
      </c>
      <c r="Q29" t="n">
        <v>1136.667756966691</v>
      </c>
      <c r="R29" s="12">
        <f>ROUND((Q29-G29)/G29,5)</f>
        <v/>
      </c>
      <c r="S29" s="13">
        <f>ROUND((Q29-K29)/K29,5)</f>
        <v/>
      </c>
      <c r="U29" t="n">
        <v>1115.457582835203</v>
      </c>
      <c r="V29" t="n">
        <v>1115.457582835203</v>
      </c>
      <c r="W29" s="13">
        <f>ROUND((V29-U29)/U29,5)</f>
        <v/>
      </c>
    </row>
    <row r="30" ht="15" customHeight="1" s="18">
      <c r="A30" t="n">
        <v>12</v>
      </c>
      <c r="B30" t="n">
        <v>3</v>
      </c>
      <c r="C30" t="n">
        <v>9</v>
      </c>
      <c r="D30">
        <f>E30/60</f>
        <v/>
      </c>
      <c r="E30">
        <f>F30/1000</f>
        <v/>
      </c>
      <c r="F30" t="n">
        <v>21004</v>
      </c>
      <c r="G30" t="n">
        <v>1272.345104704</v>
      </c>
      <c r="H30" s="16" t="inlineStr">
        <is>
          <t>Input:
Customer 1 has 6 pallets demand and window 0-24 at (56.467958416, 65.994587687) and average unload time 0.144931322
Customer 2 has 4 pallets demand and window 0-24 at (84.255131155, 40.112523775) and average unload time 0.055853043
Customer 3 has 1 pallets demand and window 5-6 at (-61.718013051, -28.408719028) and average unload time 0.038884044
Customer 4 has 4 pallets demand and window 0-24 at (-1.148280686, -38.987341808) and average unload time 0.071346519
Customer 5 has 3 pallets demand and window 0-24 at (-64.097398189, -23.940930649) and average unload time 0.081327248
Customer 6 has 1 pallets demand and window 0-24 at (32.900803637, 92.852310688) and average unload time 0.113739107
Customer 7 has 3 pallets demand and window 0-24 at (3.78636232, -62.016200754) and average unload time 0.050598427
Customer 8 has 5 pallets demand and window 0-24 at (86.410213498, 80.354075257) and average unload time 0.135182889
Customer 9 has 4 pallets demand and window 0-24 at (77.509646932, -66.778998221) and average unload time 0.032697937
Customer 10 has 4 pallets demand and window 9-10 at (18.258155347, 83.87130817) and average unload time 0.136360327
Customer 11 has 6 pallets demand and window 0-24 at (-79.903325234, 38.659446039) and average unload time 0.097299841
Customer 12 has 6 pallets demand and window 0-24 at (-82.594289706, 75.183029826) and average unload time 0.142481359
Vehicle SP1 is a Rigid with capacity 16, distance cost 1.044375782, and time cost 12.374933146
Vehicle SP2 is a 8 metre with capacity 22, distance cost 1.455406606, and time cost 9.252790658
Vehicle SP3 is a 11 metre with capacity 30, distance cost 1.480730399, and time cost 14.696666629
Output:
Vehicle SP1 travels from Depot to 12 to deliver 6 pallets. Expected unload start time is 1.989213273
Vehicle SP1 travels from 3 to DepotReturn to deliver 0 pallets. Expected unload start time is 5.888163927
Vehicle SP1 travels from 5 to 3 to deliver 1 pallets. Expected unload start time is 5
Vehicle SP1 travels from 11 to 5 to deliver 3 pallets. Expected unload start time is 4.692744783
Vehicle SP1 travels from 12 to 11 to deliver 6 pallets. Expected unload start time is 3.301883694
Vehicle SP2 travels from Depot to 2 to deliver 4 pallets. Expected unload start time is 5.537149694
Vehicle SP2 travels from 1 to 6 to deliver 1 pallets. Expected unload start time is 8.671542489
Vehicle SP2 travels from 2 to 8 to deliver 5 pallets. Expected unload start time is 6.264302073
Vehicle SP2 travels from 6 to 10 to deliver 4 pallets. Expected unload start time is 9
Vehicle SP2 travels from 8 to 1 to deliver 6 pallets. Expected unload start time is 7.355309414
Vehicle SP2 travels from 10 to DepotReturn to deliver 0 pallets. Expected unload start time is 10.618386771
Vehicle SP3 travels from Depot to 9 to deliver 4 pallets. Expected unload start time is 1.278865462
Vehicle SP3 travels from 4 to DepotReturn to deliver 0 pallets. Expected unload start time is 3.552249126
Vehicle SP3 travels from 7 to 4 to deliver 4 pallets. Expected unload start time is 2.779309948
Vehicle SP3 travels from 9 to 7 to deliver 3 pallets. Expected unload start time is 2.333119354
Objective value: 1272.345104704
Solve time: 21004</t>
        </is>
      </c>
      <c r="J30" t="inlineStr">
        <is>
          <t>{"0": [[[12, 6], [11, 6], [5, 3], [3, 1]]], "1": [[[2, 4], [8, 5], [1, 6], [6, 1], [10, 4]]], "2": [[[9, 4], [7, 3], [4, 4]]]}</t>
        </is>
      </c>
      <c r="K30" t="n">
        <v>1272.345104477296</v>
      </c>
      <c r="M30" s="12">
        <f>ROUND((K30-G30)/G30,5)</f>
        <v/>
      </c>
      <c r="N30" s="12" t="inlineStr">
        <is>
          <t>{"0": [[[3, 1], [5, 3], [11, 6], [12, 6]]], "1": [[[2, 4], [8, 5], [1, 6], [6, 1], [10, 4]]], "2": [[[4, 4], [7, 3], [9, 4]]]}</t>
        </is>
      </c>
      <c r="O30" t="inlineStr">
        <is>
          <t xml:space="preserve">Rigid (capacity 16):
3 (1) -&gt; 5 (3) -&gt; 11 (6) -&gt; 12 (6)
8 metre (capacity 22):
2 (4) -&gt; 8 (5) -&gt; 1 (6) -&gt; 6 (1) -&gt; 10 (4)
11 metre (capacity 30):
4 (4) -&gt; 7 (3) -&gt; 9 (4)
</t>
        </is>
      </c>
      <c r="P30" t="n">
        <v>387.3338505000002</v>
      </c>
      <c r="Q30" t="n">
        <v>1272.345104477296</v>
      </c>
      <c r="R30" s="12">
        <f>ROUND((Q30-G30)/G30,5)</f>
        <v/>
      </c>
      <c r="S30" s="13">
        <f>ROUND((Q30-K30)/K30,5)</f>
        <v/>
      </c>
      <c r="U30" t="n">
        <v>1220.227035565441</v>
      </c>
      <c r="V30" t="n">
        <v>1220.227035565441</v>
      </c>
      <c r="W30" s="13">
        <f>ROUND((V30-U30)/U30,5)</f>
        <v/>
      </c>
    </row>
    <row r="31" ht="15" customHeight="1" s="18">
      <c r="A31" t="n">
        <v>12</v>
      </c>
      <c r="B31" t="n">
        <v>3</v>
      </c>
      <c r="C31" t="n">
        <v>10</v>
      </c>
      <c r="D31">
        <f>E31/60</f>
        <v/>
      </c>
      <c r="E31">
        <f>F31/1000</f>
        <v/>
      </c>
      <c r="F31" t="n">
        <v>81806</v>
      </c>
      <c r="G31" t="n">
        <v>734.136979203</v>
      </c>
      <c r="H31" s="16" t="inlineStr">
        <is>
          <t>Input:
Customer 1 has 1 pallets demand and window 0-24 at (73.82940357, -45.389936081) and average unload time 0.071408206
Customer 2 has 2 pallets demand and window 0-24 at (-58.536250129, 40.485605995) and average unload time 0.036686815
Customer 3 has 2 pallets demand and window 0-24 at (-47.405320587, 69.677879199) and average unload time 0.035224332
Customer 4 has 4 pallets demand and window 20-21 at (-97.380356844, 57.810191422) and average unload time 0.161459639
Customer 5 has 4 pallets demand and window 0-24 at (-8.314820389, 42.679943425) and average unload time 0.160709839
Customer 6 has 4 pallets demand and window 0-24 at (18.867022925, -57.533627625) and average unload time 0.06214154
Customer 7 has 3 pallets demand and window 17-18 at (32.510401228, 46.997022887) and average unload time 0.058440027
Customer 8 has 4 pallets demand and window 0-24 at (-75.204918255, 6.188641291) and average unload time 0.131885471
Customer 9 has 1 pallets demand and window 0-24 at (-50.752277606, 81.715545957) and average unload time 0.052223462
Customer 10 has 3 pallets demand and window 0-24 at (30.43902474, 6.159741899) and average unload time 0.106235246
Customer 11 has 3 pallets demand and window 0-24 at (3.363722961, -92.70479028) and average unload time 0.046849031
Customer 12 has 1 pallets demand and window 0-24 at (47.715981766, 82.311302955) and average unload time 0.161984988
Vehicle SP1 is a Rigid with capacity 16, distance cost 0.788318945, and time cost 11.07994004
Vehicle SP2 is a Rigid with capacity 16, distance cost 0.788318945, and time cost 11.07994004
Vehicle SP3 is a Rigid with capacity 16, distance cost 0.788318945, and time cost 11.07994004
Output:
Vehicle SP1 travels from Depot to 6 to deliver 4 pallets. Expected unload start time is 14.3259791
Vehicle SP1 travels from 1 to 10 to deliver 3 pallets. Expected unload start time is 17.170172009
Vehicle SP1 travels from 5 to DepotReturn to deliver 0 pallets. Expected unload start time is 20.380030485
Vehicle SP1 travels from 6 to 11 to deliver 3 pallets. Expected unload start time is 15.055001259
Vehicle SP1 travels from 7 to 12 to deliver 1 pallets. Expected unload start time is 18.65592973
Vehicle SP1 travels from 10 to 7 to deliver 3 pallets. Expected unload start time is 18
Vehicle SP1 travels from 11 to 1 to deliver 1 pallets. Expected unload start time is 16.256511032
Vehicle SP1 travels from 12 to 5 to deliver 1 pallets. Expected unload start time is 19.675791408
Vehicle SP2 travels from Depot to 8 to deliver 4 pallets. Expected unload start time is 19.191589588
Vehicle SP2 travels from 2 to 4 to deliver 4 pallets. Expected unload start time is 20.800822822
Vehicle SP2 travels from 3 to 5 to deliver 3 pallets. Expected unload start time is 22.974341244
Vehicle SP2 travels from 4 to 9 to deliver 1 pallets. Expected unload start time is 22.10164751
Vehicle SP2 travels from 5 to DepotReturn to deliver 0 pallets. Expected unload start time is 24
Vehicle SP2 travels from 8 to 2 to deliver 2 pallets. Expected unload start time is 20.195794069
Vehicle SP2 travels from 9 to 3 to deliver 2 pallets. Expected unload start time is 22.310049727
Objective value: 734.136979203
Solve time: 81806</t>
        </is>
      </c>
      <c r="J31" t="inlineStr">
        <is>
          <t>{"0": [[[6, 4], [11, 3], [1, 1], [10, 3], [7, 3], [12, 1], [5, 1]], [[8, 4], [2, 2], [4, 4], [9, 1], [3, 2], [5, 3]]]}</t>
        </is>
      </c>
      <c r="K31" t="n">
        <v>734.1369792097994</v>
      </c>
      <c r="M31" s="12">
        <f>ROUND((K31-G31)/G31,5)</f>
        <v/>
      </c>
      <c r="N31" s="12" t="inlineStr">
        <is>
          <t>{"0": [[[6, 4], [11, 3], [1, 1], [7, 3], [12, 1], [5, 4]], [[10, 3], [3, 2], [9, 1], [4, 4], [2, 2], [8, 4]]]}</t>
        </is>
      </c>
      <c r="O31" t="inlineStr">
        <is>
          <t xml:space="preserve">Rigid (capacity 16):
6 (4) -&gt; 11 (3) -&gt; 1 (1) -&gt; 7 (3) -&gt; 12 (1) -&gt; 5 (4)
10 (3) -&gt; 3 (2) -&gt; 9 (1) -&gt; 4 (4) -&gt; 2 (2) -&gt; 8 (4)
</t>
        </is>
      </c>
      <c r="P31" t="n">
        <v>396.3892006999999</v>
      </c>
      <c r="Q31" t="n">
        <v>765.15981731728</v>
      </c>
      <c r="R31" s="12">
        <f>ROUND((Q31-G31)/G31,5)</f>
        <v/>
      </c>
      <c r="S31" s="13">
        <f>ROUND((Q31-K31)/K31,5)</f>
        <v/>
      </c>
      <c r="U31" t="n">
        <v>699.4700869890765</v>
      </c>
      <c r="V31" t="n">
        <v>730.4929250965572</v>
      </c>
      <c r="W31" s="13">
        <f>ROUND((V31-U31)/U31,5)</f>
        <v/>
      </c>
    </row>
    <row r="32" ht="15" customHeight="1" s="18">
      <c r="A32" t="n">
        <v>6</v>
      </c>
      <c r="B32" t="n">
        <v>5</v>
      </c>
      <c r="C32" t="n">
        <v>1</v>
      </c>
      <c r="D32">
        <f>E32/60</f>
        <v/>
      </c>
      <c r="E32">
        <f>F32/1000</f>
        <v/>
      </c>
      <c r="F32" t="n">
        <v>4244</v>
      </c>
      <c r="G32" t="n">
        <v>812.256704428</v>
      </c>
      <c r="H32" s="16" t="inlineStr">
        <is>
          <t>Input:
Customer 1 has 5 pallets demand and window 11-12 at (-63.127971969, -97.149886313) and average unload time 0.156937084
Customer 2 has 2 pallets demand and window 0-24 at (50.630324056, 84.461930633) and average unload time 0.097596185
Customer 3 has 12 pallets demand and window 19-20 at (72.411208216, -51.282758281) and average unload time 0.031225415
Customer 4 has 16 pallets demand and window 0-24 at (42.562183524, 4.588572821) and average unload time 0.159953909
Customer 5 has 2 pallets demand and window 12-13 at (-91.965136455, 41.716218987) and average unload time 0.097886725
Customer 6 has 5 pallets demand and window 0-24 at (-3.495119456, 20.494843161) and average unload time 0.121127996
Vehicle SP1 is a 8 metre with capacity 22, distance cost 0.930784653, and time cost 11.710882861
Vehicle SP2 is a Rigid with capacity 16, distance cost 0.701808463, and time cost 7.666330255
Vehicle SP3 is a 11 metre with capacity 30, distance cost 1.242430046, and time cost 9.915003733
Vehicle SP4 is a 11 metre with capacity 30, distance cost 1.242430046, and time cost 9.915003733
Vehicle SP5 is a 8 metre with capacity 22, distance cost 0.930784653, and time cost 11.710882861
Output:
Vehicle SP1 travels from Depot to 1 to deliver 5 pallets. Expected unload start time is 11
Vehicle SP1 travels from 1 to DepotReturn to deliver 0 pallets. Expected unload start time is 13.232919324
Vehicle SP2 travels from Depot to 4 to deliver 7 pallets. Expected unload start time is 8.820825454
Vehicle SP2 travels from 2 to 5 to deliver 2 pallets. Expected unload start time is 13
Vehicle SP2 travels from 4 to 2 to deliver 2 pallets. Expected unload start time is 10.944000462
Vehicle SP2 travels from 5 to 6 to deliver 5 pallets. Expected unload start time is 14.333018662
Vehicle SP2 travels from 6 to DepotReturn to deliver 0 pallets. Expected unload start time is 15.198542767
Vehicle SP5 travels from Depot to 3 to deliver 12 pallets. Expected unload start time is 19
Vehicle SP5 travels from 3 to 4 to deliver 9 pallets. Expected unload start time is 20.1665156
Vehicle SP5 travels from 4 to DepotReturn to deliver 0 pallets. Expected unload start time is 22.14121094
Objective value: 812.256704428
Solve time: 4244</t>
        </is>
      </c>
      <c r="J32" t="inlineStr">
        <is>
          <t>{"0": [[[1, 5]], [[3, 12], [4, 9]]], "1": [[[4, 7], [2, 2], [5, 2], [6, 5]]], "2": []}</t>
        </is>
      </c>
      <c r="K32" t="n">
        <v>812.2567044500715</v>
      </c>
      <c r="M32" s="12">
        <f>ROUND((K32-G32)/G32,5)</f>
        <v/>
      </c>
      <c r="N32" s="12" t="inlineStr">
        <is>
          <t>{"0": [[[4, 16], [6, 5]], [[1, 5]]], "1": [[[5, 2], [2, 2], [3, 12]]], "2": [[]]}</t>
        </is>
      </c>
      <c r="O32" t="inlineStr">
        <is>
          <t xml:space="preserve">8 metre (capacity 22):
4 (16) -&gt; 6 (5)
1 (5)
Rigid (capacity 16):
5 (2) -&gt; 2 (2) -&gt; 3 (12)
11 metre (capacity 30):
</t>
        </is>
      </c>
      <c r="P32" t="n">
        <v>226.4990143</v>
      </c>
      <c r="Q32" t="n">
        <v>825.6680875343193</v>
      </c>
      <c r="R32" s="12">
        <f>ROUND((Q32-G32)/G32,5)</f>
        <v/>
      </c>
      <c r="S32" s="13">
        <f>ROUND((Q32-K32)/K32,5)</f>
        <v/>
      </c>
      <c r="U32" t="n">
        <v>765.5962802217272</v>
      </c>
      <c r="V32" t="n">
        <v>750.3182492647884</v>
      </c>
      <c r="W32" s="13">
        <f>ROUND((V32-U32)/U32,5)</f>
        <v/>
      </c>
    </row>
    <row r="33" ht="15" customHeight="1" s="18">
      <c r="A33" t="n">
        <v>6</v>
      </c>
      <c r="B33" t="n">
        <v>5</v>
      </c>
      <c r="C33" t="n">
        <v>2</v>
      </c>
      <c r="D33">
        <f>E33/60</f>
        <v/>
      </c>
      <c r="E33">
        <f>F33/1000</f>
        <v/>
      </c>
      <c r="F33" t="n">
        <v>534</v>
      </c>
      <c r="G33" t="n">
        <v>693.067048877</v>
      </c>
      <c r="H33" s="16" t="inlineStr">
        <is>
          <t>Input:
Customer 1 has 9 pallets demand and window 18-19 at (-5.51521127, 84.554667202) and average unload time 0.148546885
Customer 2 has 8 pallets demand and window 0-24 at (28.89534759, -64.129319368) and average unload time 0.032190705
Customer 3 has 10 pallets demand and window 0-24 at (-64.785815492, -34.117362412) and average unload time 0.039876696
Customer 4 has 4 pallets demand and window 9-10 at (-23.442688406, 80.262690694) and average unload time 0.07250216
Customer 5 has 14 pallets demand and window 22-23 at (81.499306493, -62.317279632) and average unload time 0.147006352
Customer 6 has 9 pallets demand and window 5-6 at (-58.129102985, 31.37542605) and average unload time 0.136087246
Vehicle SP1 is a Rigid with capacity 16, distance cost 1.374198892, and time cost 13.151621669
Vehicle SP2 is a 11 metre with capacity 30, distance cost 0.958625685, and time cost 7.114296295
Vehicle SP3 is a 11 metre with capacity 30, distance cost 0.958625685, and time cost 7.114296295
Vehicle SP4 is a 8 metre with capacity 22, distance cost 0.727088602, and time cost 8.731876265
Vehicle SP5 is a Rigid with capacity 16, distance cost 1.374198892, and time cost 13.151621669
Output:
Vehicle SP2 travels from Depot to 6 to deliver 9 pallets. Expected unload start time is 6
Vehicle SP2 travels from 1 to DepotReturn to deliver 0 pallets. Expected unload start time is 20.396101279
Vehicle SP2 travels from 4 to 1 to deliver 9 pallets. Expected unload start time is 18
Vehicle SP2 travels from 6 to 4 to deliver 4 pallets. Expected unload start time is 9
Vehicle SP3 travels from Depot to 3 to deliver 10 pallets. Expected unload start time is 24
Vehicle SP3 travels from 3 to DepotReturn to deliver 0 pallets. Expected unload start time is 25.314019344
Vehicle SP4 travels from Depot to 2 to deliver 8 pallets. Expected unload start time is 21.084534872
Vehicle SP4 travels from 2 to 5 to deliver 14 pallets. Expected unload start time is 22
Vehicle SP4 travels from 5 to DepotReturn to deliver 0 pallets. Expected unload start time is 25.340517059
Objective value: 693.067048877
Solve time: 534</t>
        </is>
      </c>
      <c r="J33" t="inlineStr">
        <is>
          <t>{"0": [], "1": [[[6, 9], [4, 4], [1, 9]], [[3, 10]]], "2": [[[2, 8], [5, 14]]]}</t>
        </is>
      </c>
      <c r="K33" t="n">
        <v>700.1813452705869</v>
      </c>
      <c r="M33" s="12">
        <f>ROUND((K33-G33)/G33,5)</f>
        <v/>
      </c>
      <c r="N33" s="12" t="inlineStr">
        <is>
          <t>{"0": [[]], "1": [[[6, 9], [4, 4], [1, 9]], [[3, 10]]], "2": [[[2, 8], [5, 14]]]}</t>
        </is>
      </c>
      <c r="O33" t="inlineStr">
        <is>
          <t xml:space="preserve">Rigid (capacity 16):
11 metre (capacity 30):
6 (9) -&gt; 4 (4) -&gt; 1 (9)
3 (10)
8 metre (capacity 22):
2 (8) -&gt; 5 (14)
</t>
        </is>
      </c>
      <c r="P33" t="n">
        <v>239.3844907999996</v>
      </c>
      <c r="Q33" t="n">
        <v>700.1813452705869</v>
      </c>
      <c r="R33" s="12">
        <f>ROUND((Q33-G33)/G33,5)</f>
        <v/>
      </c>
      <c r="S33" s="13">
        <f>ROUND((Q33-K33)/K33,5)</f>
        <v/>
      </c>
      <c r="U33" t="n">
        <v>582.0975628366479</v>
      </c>
      <c r="V33" t="n">
        <v>582.0975628366479</v>
      </c>
      <c r="W33" s="13">
        <f>ROUND((V33-U33)/U33,5)</f>
        <v/>
      </c>
    </row>
    <row r="34" ht="15" customHeight="1" s="18">
      <c r="A34" t="n">
        <v>6</v>
      </c>
      <c r="B34" t="n">
        <v>5</v>
      </c>
      <c r="C34" t="n">
        <v>3</v>
      </c>
      <c r="D34">
        <f>E34/60</f>
        <v/>
      </c>
      <c r="E34">
        <f>F34/1000</f>
        <v/>
      </c>
      <c r="F34" t="n">
        <v>837</v>
      </c>
      <c r="G34" t="n">
        <v>737.529804375</v>
      </c>
      <c r="H34" s="16" t="inlineStr">
        <is>
          <t>Input:
Customer 1 has 9 pallets demand and window 0-24 at (-58.634322193, -43.358575012) and average unload time 0.121821465
Customer 2 has 12 pallets demand and window 23-24 at (28.965174594, -99.089389917) and average unload time 0.087654688
Customer 3 has 3 pallets demand and window 7-8 at (-4.207817631, 55.375286696) and average unload time 0.070791657
Customer 4 has 9 pallets demand and window 14-15 at (-95.575728403, -23.126323868) and average unload time 0.125000116
Customer 5 has 18 pallets demand and window 17-18 at (-46.022841903, -11.976898571) and average unload time 0.052855198
Customer 6 has 4 pallets demand and window 0-24 at (53.595990864, 63.357449718) and average unload time 0.123359515
Vehicle SP1 is a 8 metre with capacity 22, distance cost 0.993960098, and time cost 13.626030887
Vehicle SP2 is a 11 metre with capacity 30, distance cost 0.843477047, and time cost 7.075587612
Vehicle SP3 is a 8 metre with capacity 22, distance cost 0.993960098, and time cost 13.626030887
Vehicle SP4 is a Rigid with capacity 16, distance cost 1.156048484, and time cost 7.073788064
Vehicle SP5 is a Rigid with capacity 16, distance cost 1.156048484, and time cost 7.073788064
Output:
Vehicle SP1 travels from Depot to 5 to deliver 18 pallets. Expected unload start time is 17
Vehicle SP1 travels from 5 to DepotReturn to deliver 0 pallets. Expected unload start time is 18.545840273
Vehicle SP2 travels from Depot to 4 to deliver 9 pallets. Expected unload start time is 15
Vehicle SP2 travels from 1 to 2 to deliver 12 pallets. Expected unload start time is 23
Vehicle SP2 travels from 2 to DepotReturn to deliver 0 pallets. Expected unload start time is 25.342307277
Vehicle SP2 travels from 4 to 1 to deliver 9 pallets. Expected unload start time is 16.65148874
Vehicle SP3 travels from Depot to 3 to deliver 3 pallets. Expected unload start time is 8
Vehicle SP3 travels from 3 to 6 to deliver 4 pallets. Expected unload start time is 8.941779179
Vehicle SP3 travels from 6 to DepotReturn to deliver 0 pallets. Expected unload start time is 10.472543781
Objective value: 737.529804375
Solve time: 837</t>
        </is>
      </c>
      <c r="J34" t="inlineStr">
        <is>
          <t>{"0": [[[5, 18]], [[3, 3], [6, 4]]], "1": [[[4, 9], [1, 9], [2, 12]]], "2": []}</t>
        </is>
      </c>
      <c r="K34" t="n">
        <v>744.6053920604409</v>
      </c>
      <c r="M34" s="12">
        <f>ROUND((K34-G34)/G34,5)</f>
        <v/>
      </c>
      <c r="N34" s="12" t="inlineStr">
        <is>
          <t>{"0": [[[5, 18]], [[6, 4], [3, 3]]], "1": [[[4, 9], [1, 9], [2, 12]]], "2": [[]]}</t>
        </is>
      </c>
      <c r="O34" t="inlineStr">
        <is>
          <t xml:space="preserve">8 metre (capacity 22):
5 (18)
6 (4) -&gt; 3 (3)
11 metre (capacity 30):
4 (9) -&gt; 1 (9) -&gt; 2 (12)
Rigid (capacity 16):
</t>
        </is>
      </c>
      <c r="P34" t="n">
        <v>245.5937666</v>
      </c>
      <c r="Q34" t="n">
        <v>733.0820870926568</v>
      </c>
      <c r="R34" s="12">
        <f>ROUND((Q34-G34)/G34,5)</f>
        <v/>
      </c>
      <c r="S34" s="13">
        <f>ROUND((Q34-K34)/K34,5)</f>
        <v/>
      </c>
      <c r="U34" t="n">
        <v>663.8094351405823</v>
      </c>
      <c r="V34" t="n">
        <v>663.8094351405824</v>
      </c>
      <c r="W34" s="13">
        <f>ROUND((V34-U34)/U34,5)</f>
        <v/>
      </c>
    </row>
    <row r="35" ht="15" customHeight="1" s="18">
      <c r="A35" t="n">
        <v>6</v>
      </c>
      <c r="B35" t="n">
        <v>5</v>
      </c>
      <c r="C35" t="n">
        <v>4</v>
      </c>
      <c r="D35">
        <f>E35/60</f>
        <v/>
      </c>
      <c r="E35">
        <f>F35/1000</f>
        <v/>
      </c>
      <c r="F35" t="n">
        <v>859</v>
      </c>
      <c r="G35" t="n">
        <v>656.558784095</v>
      </c>
      <c r="H35" s="16" t="inlineStr">
        <is>
          <t>Input:
Customer 1 has 17 pallets demand and window 13-14 at (-57.984926639, 61.464817065) and average unload time 0.119596186
Customer 2 has 4 pallets demand and window 0-24 at (-22.366113939, 73.698197193) and average unload time 0.073438309
Customer 3 has 11 pallets demand and window 15-16 at (-24.26031664, 9.015553808) and average unload time 0.10146671
Customer 4 has 13 pallets demand and window 0-24 at (-90.21753555, -91.569827331) and average unload time 0.079362704
Customer 5 has 7 pallets demand and window 0-24 at (46.499914522, -37.571868629) and average unload time 0.094367013
Customer 6 has 1 pallets demand and window 21-22 at (-48.071952483, -86.792972879) and average unload time 0.163045884
Vehicle SP1 is a 8 metre with capacity 22, distance cost 0.963779158, and time cost 7.31921299
Vehicle SP2 is a 8 metre with capacity 22, distance cost 0.963779158, and time cost 7.31921299
Vehicle SP3 is a 8 metre with capacity 22, distance cost 0.963779158, and time cost 7.31921299
Vehicle SP4 is a Rigid with capacity 16, distance cost 0.863395366, and time cost 8.545174774
Vehicle SP5 is a Rigid with capacity 16, distance cost 0.863395366, and time cost 8.545174774
Output:
Vehicle SP2 travels from Depot to 5 to deliver 7 pallets. Expected unload start time is 20.006755315
Vehicle SP2 travels from 4 to DepotReturn to deliver 0 pallets. Expected unload start time is 25.331786807
Vehicle SP2 travels from 5 to 6 to deliver 1 pallets. Expected unload start time is 22
Vehicle SP2 travels from 6 to 4 to deliver 13 pallets. Expected unload start time is 22.69323873
Vehicle SP3 travels from Depot to 1 to deliver 17 pallets. Expected unload start time is 14
Vehicle SP3 travels from 1 to 2 to deliver 4 pallets. Expected unload start time is 16.503898413
Vehicle SP3 travels from 2 to DepotReturn to deliver 0 pallets. Expected unload start time is 17.760368128
Vehicle SP5 travels from Depot to 3 to deliver 11 pallets. Expected unload start time is 16
Vehicle SP5 travels from 3 to DepotReturn to deliver 0 pallets. Expected unload start time is 17.439650413
Objective value: 656.558784095
Solve time: 859</t>
        </is>
      </c>
      <c r="J35" t="inlineStr">
        <is>
          <t>{"0": [[[5, 7], [6, 1], [4, 13]], [[1, 17], [2, 4]]], "1": [[[3, 11]]]}</t>
        </is>
      </c>
      <c r="K35" t="n">
        <v>656.5587838417349</v>
      </c>
      <c r="M35" s="12">
        <f>ROUND((K35-G35)/G35,5)</f>
        <v/>
      </c>
      <c r="N35" s="12" t="inlineStr">
        <is>
          <t>{"0": [[[5, 7], [6, 1], [4, 13]], [[1, 17], [2, 4]]], "1": [[[3, 11]]]}</t>
        </is>
      </c>
      <c r="O35" t="inlineStr">
        <is>
          <t xml:space="preserve">8 metre (capacity 22):
5 (7) -&gt; 6 (1) -&gt; 4 (13)
1 (17) -&gt; 2 (4)
Rigid (capacity 16):
3 (11)
</t>
        </is>
      </c>
      <c r="P35" t="n">
        <v>187.5334193000003</v>
      </c>
      <c r="Q35" t="n">
        <v>642.5531845117245</v>
      </c>
      <c r="R35" s="12">
        <f>ROUND((Q35-G35)/G35,5)</f>
        <v/>
      </c>
      <c r="S35" s="13">
        <f>ROUND((Q35-K35)/K35,5)</f>
        <v/>
      </c>
      <c r="U35" t="n">
        <v>616.4106772089158</v>
      </c>
      <c r="V35" t="n">
        <v>616.4106772089158</v>
      </c>
      <c r="W35" s="13">
        <f>ROUND((V35-U35)/U35,5)</f>
        <v/>
      </c>
    </row>
    <row r="36" ht="15" customHeight="1" s="18">
      <c r="A36" t="n">
        <v>6</v>
      </c>
      <c r="B36" t="n">
        <v>5</v>
      </c>
      <c r="C36" t="n">
        <v>5</v>
      </c>
      <c r="D36">
        <f>E36/60</f>
        <v/>
      </c>
      <c r="E36">
        <f>F36/1000</f>
        <v/>
      </c>
      <c r="F36" t="n">
        <v>762</v>
      </c>
      <c r="G36" t="n">
        <v>1195.611144615</v>
      </c>
      <c r="H36" s="16" t="inlineStr">
        <is>
          <t>Input:
Customer 1 has 5 pallets demand and window 0-24 at (47.0256784, -97.597657926) and average unload time 0.148559051
Customer 2 has 8 pallets demand and window 0-24 at (72.733335085, -17.322735325) and average unload time 0.155815267
Customer 3 has 15 pallets demand and window 6-7 at (-77.927612997, 93.317435863) and average unload time 0.078299873
Customer 4 has 5 pallets demand and window 14-15 at (26.734264772, 57.294762599) and average unload time 0.112145549
Customer 5 has 11 pallets demand and window 13-14 at (-52.311368053, -70.703890579) and average unload time 0.052258633
Customer 6 has 6 pallets demand and window 23-24 at (-13.520879669, 36.365970606) and average unload time 0.136281806
Vehicle SP1 is a Rigid with capacity 16, distance cost 1.425319282, and time cost 9.454226647
Vehicle SP2 is a 8 metre with capacity 22, distance cost 1.215715656, and time cost 13.32104741
Vehicle SP3 is a Rigid with capacity 16, distance cost 1.425319282, and time cost 9.454226647
Vehicle SP4 is a 11 metre with capacity 30, distance cost 1.471806173, and time cost 10.337470857
Vehicle SP5 is a 8 metre with capacity 22, distance cost 1.215715656, and time cost 13.32104741
Output:
Vehicle SP2 travels from Depot to 3 to deliver 15 pallets. Expected unload start time is 7
Vehicle SP2 travels from 3 to 4 to deliver 5 pallets. Expected unload start time is 14
Vehicle SP2 travels from 4 to DepotReturn to deliver 0 pallets. Expected unload start time is 15.351041244
Vehicle SP4 travels from Depot to 5 to deliver 11 pallets. Expected unload start time is 14
Vehicle SP4 travels from 1 to 2 to deliver 8 pallets. Expected unload start time is 17.657690603
Vehicle SP4 travels from 2 to DepotReturn to deliver 0 pallets. Expected unload start time is 19.838809512
Vehicle SP4 travels from 5 to 1 to deliver 5 pallets. Expected unload start time is 15.861259767
Vehicle SP5 travels from Depot to 6 to deliver 6 pallets. Expected unload start time is 23
Vehicle SP5 travels from 6 to DepotReturn to deliver 0 pallets. Expected unload start time is 24.302667964
Objective value: 1195.611144615
Solve time: 762</t>
        </is>
      </c>
      <c r="J36" t="inlineStr">
        <is>
          <t>{"0": [], "1": [[[3, 15], [4, 5]], [[6, 6]]], "2": [[[5, 11], [1, 5], [2, 8]]]}</t>
        </is>
      </c>
      <c r="K36" t="n">
        <v>1208.932192147432</v>
      </c>
      <c r="M36" s="12">
        <f>ROUND((K36-G36)/G36,5)</f>
        <v/>
      </c>
      <c r="N36" s="12" t="inlineStr">
        <is>
          <t>{"0": [[]], "1": [[[6, 6]], [[3, 15], [4, 5]]], "2": [[[5, 11], [1, 5], [2, 8]]]}</t>
        </is>
      </c>
      <c r="O36" t="inlineStr">
        <is>
          <t xml:space="preserve">Rigid (capacity 16):
8 metre (capacity 22):
6 (6)
3 (15) -&gt; 4 (5)
11 metre (capacity 30):
5 (11) -&gt; 1 (5) -&gt; 2 (8)
</t>
        </is>
      </c>
      <c r="P36" t="n">
        <v>234.3237515999999</v>
      </c>
      <c r="Q36" t="n">
        <v>1208.932192147432</v>
      </c>
      <c r="R36" s="12">
        <f>ROUND((Q36-G36)/G36,5)</f>
        <v/>
      </c>
      <c r="S36" s="13">
        <f>ROUND((Q36-K36)/K36,5)</f>
        <v/>
      </c>
      <c r="U36" t="n">
        <v>1075.925812216501</v>
      </c>
      <c r="V36" t="n">
        <v>1075.925812216501</v>
      </c>
      <c r="W36" s="13">
        <f>ROUND((V36-U36)/U36,5)</f>
        <v/>
      </c>
    </row>
    <row r="37" ht="15" customHeight="1" s="18">
      <c r="A37" t="n">
        <v>6</v>
      </c>
      <c r="B37" t="n">
        <v>5</v>
      </c>
      <c r="C37" t="n">
        <v>6</v>
      </c>
      <c r="D37">
        <f>E37/60</f>
        <v/>
      </c>
      <c r="E37">
        <f>F37/1000</f>
        <v/>
      </c>
      <c r="F37" t="n">
        <v>1994</v>
      </c>
      <c r="G37" t="n">
        <v>889.265508263</v>
      </c>
      <c r="H37" s="16" t="inlineStr">
        <is>
          <t>Input:
Customer 1 has 3 pallets demand and window 0-24 at (-89.437560522, -26.550148038) and average unload time 0.153543858
Customer 2 has 8 pallets demand and window 0-24 at (71.977632623, -79.379351195) and average unload time 0.082354128
Customer 3 has 8 pallets demand and window 6-7 at (56.494232729, 52.045847737) and average unload time 0.124494974
Customer 4 has 1 pallets demand and window 0-24 at (-47.566439004, 34.378162053) and average unload time 0.071386437
Customer 5 has 18 pallets demand and window 0-24 at (62.673941307, 13.023013459) and average unload time 0.064359586
Customer 6 has 10 pallets demand and window 0-24 at (6.251894727, -45.001437473) and average unload time 0.075623861
Vehicle SP1 is a 8 metre with capacity 22, distance cost 1.133154727, and time cost 11.58703835
Vehicle SP2 is a 8 metre with capacity 22, distance cost 1.133154727, and time cost 11.58703835
Vehicle SP3 is a 8 metre with capacity 22, distance cost 1.133154727, and time cost 11.58703835
Vehicle SP4 is a 8 metre with capacity 22, distance cost 1.133154727, and time cost 11.58703835
Vehicle SP5 is a Rigid with capacity 16, distance cost 1.057767932, and time cost 7.486104911
Output:
Vehicle SP2 travels from Depot to 5 to deliver 14 pallets. Expected unload start time is 4.605101819
Vehicle SP2 travels from 3 to DepotReturn to deliver 0 pallets. Expected unload start time is 7.956133005
Vehicle SP2 travels from 5 to 3 to deliver 8 pallets. Expected unload start time is 6
Vehicle SP3 travels from Depot to 6 to deliver 10 pallets. Expected unload start time is 0.567920489
Vehicle SP3 travels from 2 to 5 to deliver 4 pallets. Expected unload start time is 4.071030869
Vehicle SP3 travels from 5 to DepotReturn to deliver 0 pallets. Expected unload start time is 5.128627577
Vehicle SP3 travels from 6 to 2 to deliver 8 pallets. Expected unload start time is 2.251328308
Vehicle SP5 travels from Depot to 1 to deliver 3 pallets. Expected unload start time is 1.166189548
Vehicle SP5 travels from 1 to 4 to deliver 1 pallets. Expected unload start time is 2.550929628
Vehicle SP5 travels from 4 to DepotReturn to deliver 0 pallets. Expected unload start time is 3.355931273
Objective value: 889.265508263
Solve time: 1994</t>
        </is>
      </c>
      <c r="J37" t="inlineStr">
        <is>
          <t>{"0": [[[5, 14], [3, 8]], [[6, 10], [2, 8], [5, 4]]], "1": [[[1, 3], [4, 1]]]}</t>
        </is>
      </c>
      <c r="K37" t="n">
        <v>889.265507951744</v>
      </c>
      <c r="M37" s="12">
        <f>ROUND((K37-G37)/G37,5)</f>
        <v/>
      </c>
      <c r="N37" s="12" t="inlineStr">
        <is>
          <t>{"0": [[[5, 18]], [[6, 10], [2, 8]]], "1": [[[3, 8], [4, 1], [1, 3]]]}</t>
        </is>
      </c>
      <c r="O37" t="inlineStr">
        <is>
          <t xml:space="preserve">8 metre (capacity 22):
5 (18)
6 (10) -&gt; 2 (8)
Rigid (capacity 16):
3 (8) -&gt; 4 (1) -&gt; 1 (3)
</t>
        </is>
      </c>
      <c r="P37" t="n">
        <v>210.2913833000002</v>
      </c>
      <c r="Q37" t="n">
        <v>885.2360474818561</v>
      </c>
      <c r="R37" s="12">
        <f>ROUND((Q37-G37)/G37,5)</f>
        <v/>
      </c>
      <c r="S37" s="13">
        <f>ROUND((Q37-K37)/K37,5)</f>
        <v/>
      </c>
      <c r="U37" t="n">
        <v>843.922785869641</v>
      </c>
      <c r="V37" t="n">
        <v>855.9094820734193</v>
      </c>
      <c r="W37" s="13">
        <f>ROUND((V37-U37)/U37,5)</f>
        <v/>
      </c>
    </row>
    <row r="38" ht="15" customHeight="1" s="18">
      <c r="A38" t="n">
        <v>6</v>
      </c>
      <c r="B38" t="n">
        <v>5</v>
      </c>
      <c r="C38" t="n">
        <v>7</v>
      </c>
      <c r="D38">
        <f>E38/60</f>
        <v/>
      </c>
      <c r="E38">
        <f>F38/1000</f>
        <v/>
      </c>
      <c r="F38" t="n">
        <v>8135</v>
      </c>
      <c r="G38" t="n">
        <v>678.148251586</v>
      </c>
      <c r="H38" s="16" t="inlineStr">
        <is>
          <t>Input:
Customer 1 has 7 pallets demand and window 0-24 at (67.272617907, 45.476868903) and average unload time 0.074267906
Customer 2 has 15 pallets demand and window 0-24 at (-54.752899409, -6.847685837) and average unload time 0.141865363
Customer 3 has 19 pallets demand and window 23-24 at (29.297715457, 41.631879876) and average unload time 0.127213918
Customer 4 has 13 pallets demand and window 0-24 at (-0.11765718, 42.802976349) and average unload time 0.109113878
Customer 5 has 6 pallets demand and window 0-24 at (-28.887882008, -73.99828342) and average unload time 0.145932098
Customer 6 has 6 pallets demand and window 15-16 at (-19.206584812, -52.253501991) and average unload time 0.047386691
Vehicle SP1 is a Rigid with capacity 16, distance cost 0.707026706, and time cost 12.997239325
Vehicle SP2 is a 8 metre with capacity 22, distance cost 1.042400797, and time cost 9.035245847
Vehicle SP3 is a 11 metre with capacity 30, distance cost 1.249289537, and time cost 14.789323223
Vehicle SP4 is a 8 metre with capacity 22, distance cost 1.042400797, and time cost 9.035245847
Vehicle SP5 is a 8 metre with capacity 22, distance cost 1.042400797, and time cost 9.035245847
Output:
Vehicle SP1 travels from Depot to 5 to deliver 6 pallets. Expected unload start time is 14.826875106
Vehicle SP1 travels from 5 to 6 to deliver 6 pallets. Expected unload start time is 16
Vehicle SP1 travels from 6 to DepotReturn to deliver 0 pallets. Expected unload start time is 16.980214511
Vehicle SP2 travels from Depot to 4 to deliver 13 pallets. Expected unload start time is 0.535039226
Vehicle SP2 travels from 1 to DepotReturn to deliver 0 pallets. Expected unload start time is 4.331460163
Vehicle SP2 travels from 4 to 1 to deliver 7 pallets. Expected unload start time is 2.796560905
Vehicle SP4 travels from Depot to 3 to deliver 19 pallets. Expected unload start time is 23
Vehicle SP4 travels from 3 to DepotReturn to deliver 0 pallets. Expected unload start time is 26.053407694
Vehicle SP5 travels from Depot to 2 to deliver 15 pallets. Expected unload start time is 0.689743022
Vehicle SP5 travels from 2 to DepotReturn to deliver 0 pallets. Expected unload start time is 3.507466493
Objective value: 678.148251586
Solve time: 8135</t>
        </is>
      </c>
      <c r="J38" t="inlineStr">
        <is>
          <t>{"0": [[[5, 6], [6, 6]]], "1": [[[4, 13], [1, 7]], [[3, 19]], [[2, 15]]], "2": []}</t>
        </is>
      </c>
      <c r="K38" t="n">
        <v>678.148251762738</v>
      </c>
      <c r="M38" s="12">
        <f>ROUND((K38-G38)/G38,5)</f>
        <v/>
      </c>
      <c r="N38" s="12" t="inlineStr">
        <is>
          <t>{"0": [[[5, 6], [6, 6]]], "1": [[[1, 7], [4, 13]], [[3, 19]], [[2, 15]]], "2": [[]]}</t>
        </is>
      </c>
      <c r="O38" t="inlineStr">
        <is>
          <t xml:space="preserve">Rigid (capacity 16):
5 (6) -&gt; 6 (6)
8 metre (capacity 22):
1 (7) -&gt; 4 (13)
3 (19)
2 (15)
11 metre (capacity 30):
</t>
        </is>
      </c>
      <c r="P38" t="n">
        <v>210.8909966000001</v>
      </c>
      <c r="Q38" t="n">
        <v>659.7577073740965</v>
      </c>
      <c r="R38" s="12">
        <f>ROUND((Q38-G38)/G38,5)</f>
        <v/>
      </c>
      <c r="S38" s="13">
        <f>ROUND((Q38-K38)/K38,5)</f>
        <v/>
      </c>
      <c r="U38" t="n">
        <v>604.4934696287221</v>
      </c>
      <c r="V38" t="n">
        <v>604.4934696287221</v>
      </c>
      <c r="W38" s="13">
        <f>ROUND((V38-U38)/U38,5)</f>
        <v/>
      </c>
    </row>
    <row r="39" ht="15" customHeight="1" s="18">
      <c r="A39" t="n">
        <v>6</v>
      </c>
      <c r="B39" t="n">
        <v>5</v>
      </c>
      <c r="C39" t="n">
        <v>8</v>
      </c>
      <c r="D39">
        <f>E39/60</f>
        <v/>
      </c>
      <c r="E39">
        <f>F39/1000</f>
        <v/>
      </c>
      <c r="F39" t="n">
        <v>965</v>
      </c>
      <c r="G39" t="n">
        <v>938.352545678</v>
      </c>
      <c r="H39" s="16" t="inlineStr">
        <is>
          <t>Input:
Customer 1 has 11 pallets demand and window 10-11 at (8.036618865, 18.617713157) and average unload time 0.138269554
Customer 2 has 6 pallets demand and window 23-24 at (83.322640968, 2.811093661) and average unload time 0.10226034
Customer 3 has 10 pallets demand and window 0-24 at (-94.41621698, -68.445974824) and average unload time 0.119635008
Customer 4 has 18 pallets demand and window 6-7 at (-44.568523161, -18.988889285) and average unload time 0.152121464
Customer 5 has 14 pallets demand and window 12-13 at (-37.037054464, 72.487239721) and average unload time 0.024431525
Customer 6 has 20 pallets demand and window 0-24 at (50.866884767, 88.351359557) and average unload time 0.072522784
Vehicle SP1 is a 8 metre with capacity 22, distance cost 1.402023563, and time cost 12.835202988
Vehicle SP2 is a 11 metre with capacity 30, distance cost 0.977770827, and time cost 7.741653129
Vehicle SP3 is a 11 metre with capacity 30, distance cost 0.977770827, and time cost 7.741653129
Vehicle SP4 is a 8 metre with capacity 22, distance cost 1.402023563, and time cost 12.835202988
Vehicle SP5 is a 8 metre with capacity 22, distance cost 1.402023563, and time cost 12.835202988
Output:
Vehicle SP1 travels from Depot to 1 to deliver 11 pallets. Expected unload start time is 10
Vehicle SP1 travels from 1 to DepotReturn to deliver 0 pallets. Expected unload start time is 11.774442931
Vehicle SP2 travels from Depot to 6 to deliver 20 pallets. Expected unload start time is 20.405912965
Vehicle SP2 travels from 2 to DepotReturn to deliver 0 pallets. Expected unload start time is 24.655687631
Vehicle SP2 travels from 6 to 2 to deliver 6 pallets. Expected unload start time is 23
Vehicle SP3 travels from Depot to 3 to deliver 10 pallets. Expected unload start time is 4.92590459
Vehicle SP3 travels from 3 to 4 to deliver 18 pallets. Expected unload start time is 7
Vehicle SP3 travels from 4 to DepotReturn to deliver 0 pallets. Expected unload start time is 10.343750541
Vehicle SP5 travels from Depot to 5 to deliver 14 pallets. Expected unload start time is 12
Vehicle SP5 travels from 5 to DepotReturn to deliver 0 pallets. Expected unload start time is 13.359555431
Objective value: 938.352545678
Solve time: 965</t>
        </is>
      </c>
      <c r="J39" t="inlineStr">
        <is>
          <t>{"0": [[[1, 11]], [[5, 14]]], "1": [[[6, 20], [2, 6]], [[3, 10], [4, 18]]]}</t>
        </is>
      </c>
      <c r="K39" t="n">
        <v>938.3525456101431</v>
      </c>
      <c r="M39" s="12">
        <f>ROUND((K39-G39)/G39,5)</f>
        <v/>
      </c>
      <c r="N39" s="12" t="inlineStr">
        <is>
          <t>{"0": [[[1, 11]], [[5, 14]]], "1": [[[6, 20], [2, 6]], [[4, 18], [3, 10]]]}</t>
        </is>
      </c>
      <c r="O39" t="inlineStr">
        <is>
          <t xml:space="preserve">8 metre (capacity 22):
1 (11)
5 (14)
11 metre (capacity 30):
6 (20) -&gt; 2 (6)
4 (18) -&gt; 3 (10)
</t>
        </is>
      </c>
      <c r="P39" t="n">
        <v>180.7754052</v>
      </c>
      <c r="Q39" t="n">
        <v>938.3525456101431</v>
      </c>
      <c r="R39" s="12">
        <f>ROUND((Q39-G39)/G39,5)</f>
        <v/>
      </c>
      <c r="S39" s="13">
        <f>ROUND((Q39-K39)/K39,5)</f>
        <v/>
      </c>
      <c r="U39" t="n">
        <v>868.0017542131443</v>
      </c>
      <c r="V39" t="n">
        <v>868.0017542131443</v>
      </c>
      <c r="W39" s="13">
        <f>ROUND((V39-U39)/U39,5)</f>
        <v/>
      </c>
    </row>
    <row r="40">
      <c r="A40" t="n">
        <v>6</v>
      </c>
      <c r="B40" t="n">
        <v>5</v>
      </c>
      <c r="C40" t="n">
        <v>9</v>
      </c>
      <c r="D40">
        <f>E40/60</f>
        <v/>
      </c>
      <c r="E40">
        <f>F40/1000</f>
        <v/>
      </c>
      <c r="F40" t="n">
        <v>2446</v>
      </c>
      <c r="G40" t="n">
        <v>941.626876292</v>
      </c>
      <c r="H40" s="16" t="inlineStr">
        <is>
          <t>Input:
Customer 1 has 14 pallets demand and window 0-24 at (-84.024483258, 99.5523652) and average unload time 0.030592969
Customer 2 has 10 pallets demand and window 21-22 at (-88.532230663, -15.219263271) and average unload time 0.132312248
Customer 3 has 6 pallets demand and window 11-12 at (-31.496795425, 7.795387076) and average unload time 0.050329048
Customer 4 has 4 pallets demand and window 19-20 at (95.153260849, 83.452678575) and average unload time 0.123588035
Customer 5 has 14 pallets demand and window 0-24 at (-35.4713346, -59.682012104) and average unload time 0.049612303
Customer 6 has 10 pallets demand and window 0-24 at (-1.622438729, -13.022149736) and average unload time 0.095139739
Vehicle SP1 is a Rigid with capacity 16, distance cost 1.059848101, and time cost 10.51260561
Vehicle SP2 is a Rigid with capacity 16, distance cost 1.059848101, and time cost 10.51260561
Vehicle SP3 is a 11 metre with capacity 30, distance cost 1.330131555, and time cost 10.831422675
Vehicle SP4 is a Rigid with capacity 16, distance cost 1.059848101, and time cost 10.51260561
Vehicle SP5 is a 8 metre with capacity 22, distance cost 0.953901647, and time cost 9.006902561
Output:
Vehicle SP3 travels from Depot to 2 to deliver 10 pallets. Expected unload start time is 21
Vehicle SP3 travels from 2 to 5 to deliver 14 pallets. Expected unload start time is 23.188461533
Vehicle SP3 travels from 5 to DepotReturn to deliver 0 pallets. Expected unload start time is 24.750875764
Vehicle SP4 travels from Depot to 3 to deliver 6 pallets. Expected unload start time is 12
Vehicle SP4 travels from 3 to 6 to deliver 10 pallets. Expected unload start time is 12.757126567
Vehicle SP4 travels from 6 to DepotReturn to deliver 0 pallets. Expected unload start time is 13.872559342
Vehicle SP5 travels from Depot to 1 to deliver 14 pallets. Expected unload start time is 17.322953513
Vehicle SP5 travels from 1 to 4 to deliver 4 pallets. Expected unload start time is 20
Vehicle SP5 travels from 4 to DepotReturn to deliver 0 pallets. Expected unload start time is 22.076404438
Objective value: 941.626876292
Solve time: 2446</t>
        </is>
      </c>
      <c r="J40" t="inlineStr">
        <is>
          <t>{"0": [[[3, 6], [6, 10]]], "1": [[[2, 10], [5, 14]]], "2": [[[1, 14], [4, 4]]]}</t>
        </is>
      </c>
      <c r="K40" t="n">
        <v>941.6268761430824</v>
      </c>
      <c r="M40" s="12">
        <f>ROUND((K40-G40)/G40,5)</f>
        <v/>
      </c>
      <c r="N40" s="12" t="inlineStr">
        <is>
          <t>{"0": [[[6, 10], [3, 6]]], "1": [[[5, 14], [2, 10]]], "2": [[[1, 14], [4, 4]]]}</t>
        </is>
      </c>
      <c r="O40" t="inlineStr">
        <is>
          <t xml:space="preserve">Rigid (capacity 16):
6 (10) -&gt; 3 (6)
11 metre (capacity 30):
5 (14) -&gt; 2 (10)
8 metre (capacity 22):
1 (14) -&gt; 4 (4)
</t>
        </is>
      </c>
      <c r="P40" t="n">
        <v>187.8318672999994</v>
      </c>
      <c r="Q40" t="n">
        <v>941.6268761430824</v>
      </c>
      <c r="R40" s="12">
        <f>ROUND((Q40-G40)/G40,5)</f>
        <v/>
      </c>
      <c r="S40" s="13">
        <f>ROUND((Q40-K40)/K40,5)</f>
        <v/>
      </c>
      <c r="U40" t="n">
        <v>898.2859176189384</v>
      </c>
      <c r="V40" t="n">
        <v>898.2859176189384</v>
      </c>
      <c r="W40" s="13">
        <f>ROUND((V40-U40)/U40,5)</f>
        <v/>
      </c>
    </row>
    <row r="41">
      <c r="A41" t="n">
        <v>6</v>
      </c>
      <c r="B41" t="n">
        <v>5</v>
      </c>
      <c r="C41" t="n">
        <v>10</v>
      </c>
      <c r="D41">
        <f>E41/60</f>
        <v/>
      </c>
      <c r="E41">
        <f>F41/1000</f>
        <v/>
      </c>
      <c r="F41" t="n">
        <v>2183</v>
      </c>
      <c r="G41" t="n">
        <v>672.476663425</v>
      </c>
      <c r="H41" s="16" t="inlineStr">
        <is>
          <t>Input:
Customer 1 has 11 pallets demand and window 10-11 at (18.230851255, 3.36917419) and average unload time 0.032303544
Customer 2 has 13 pallets demand and window 9-10 at (-99.65360727, 32.803851721) and average unload time 0.078733439
Customer 3 has 10 pallets demand and window 0-24 at (92.46647382, 26.614389416) and average unload time 0.137012083
Customer 4 has 8 pallets demand and window 0-24 at (12.412593301, 93.360057297) and average unload time 0.031834709
Customer 5 has 2 pallets demand and window 0-24 at (9.210995325, 49.490563187) and average unload time 0.049572755
Customer 6 has 14 pallets demand and window 0-24 at (-37.711898149, -99.898002431) and average unload time 0.029616312
Vehicle SP1 is a 8 metre with capacity 22, distance cost 0.806255482, and time cost 9.139950618
Vehicle SP2 is a 11 metre with capacity 30, distance cost 0.821523572, and time cost 9.091954432
Vehicle SP3 is a 8 metre with capacity 22, distance cost 0.806255482, and time cost 9.139950618
Vehicle SP4 is a 8 metre with capacity 22, distance cost 0.806255482, and time cost 9.139950618
Vehicle SP5 is a Rigid with capacity 16, distance cost 0.957650435, and time cost 9.522907408
Output:
Vehicle SP1 travels from Depot to 1 to deliver 11 pallets. Expected unload start time is 10
Vehicle SP1 travels from 1 to DepotReturn to deliver 0 pallets. Expected unload start time is 10.587083482
Vehicle SP2 travels from Depot to 2 to deliver 13 pallets. Expected unload start time is 10
Vehicle SP2 travels from 2 to 6 to deliver 14 pallets. Expected unload start time is 12.854115101
Vehicle SP2 travels from 6 to DepotReturn to deliver 0 pallets. Expected unload start time is 14.603483511
Vehicle SP4 travels from Depot to 5 to deliver 2 pallets. Expected unload start time is 0.629255299
Vehicle SP4 travels from 3 to DepotReturn to deliver 0 pallets. Expected unload start time is 5.408639885
Vehicle SP4 travels from 4 to 3 to deliver 10 pallets. Expected unload start time is 2.83576346
Vehicle SP4 travels from 5 to 4 to deliver 8 pallets. Expected unload start time is 1.278227877
Objective value: 672.476663425
Solve time: 2183</t>
        </is>
      </c>
      <c r="J41" t="inlineStr">
        <is>
          <t>{"0": [[[1, 11]], [[5, 2], [4, 8], [3, 10]]], "1": [[[2, 13], [6, 14]]], "2": []}</t>
        </is>
      </c>
      <c r="K41" t="n">
        <v>672.476663216454</v>
      </c>
      <c r="M41" s="12">
        <f>ROUND((K41-G41)/G41,5)</f>
        <v/>
      </c>
      <c r="N41" s="12" t="inlineStr">
        <is>
          <t>{"0": [[[3, 10], [4, 8], [5, 2]], [[1, 11]]], "1": [[[2, 13], [6, 14]]], "2": [[]]}</t>
        </is>
      </c>
      <c r="O41" t="inlineStr">
        <is>
          <t xml:space="preserve">8 metre (capacity 22):
3 (10) -&gt; 4 (8) -&gt; 5 (2)
1 (11)
11 metre (capacity 30):
2 (13) -&gt; 6 (14)
Rigid (capacity 16):
</t>
        </is>
      </c>
      <c r="P41" t="n">
        <v>176.7207965000007</v>
      </c>
      <c r="Q41" t="n">
        <v>672.476663216454</v>
      </c>
      <c r="R41" s="12">
        <f>ROUND((Q41-G41)/G41,5)</f>
        <v/>
      </c>
      <c r="S41" s="13">
        <f>ROUND((Q41-K41)/K41,5)</f>
        <v/>
      </c>
      <c r="U41" t="n">
        <v>640.3964061684818</v>
      </c>
      <c r="V41" t="n">
        <v>640.3964061684818</v>
      </c>
      <c r="W41" s="13">
        <f>ROUND((V41-U41)/U41,5)</f>
        <v/>
      </c>
    </row>
    <row r="42">
      <c r="A42" t="n">
        <v>9</v>
      </c>
      <c r="B42" t="n">
        <v>5</v>
      </c>
      <c r="C42" t="n">
        <v>1</v>
      </c>
      <c r="D42">
        <f>E42/60</f>
        <v/>
      </c>
      <c r="E42">
        <f>F42/1000</f>
        <v/>
      </c>
      <c r="F42" t="n">
        <v>9000</v>
      </c>
      <c r="G42" t="n">
        <v>893.0665832030001</v>
      </c>
      <c r="H42" s="16" t="inlineStr">
        <is>
          <t>Input:
Customer 1 has 4 pallets demand and window 0-24 at (-2.842875084, -53.696406055) and average unload time 0.146915041
Customer 2 has 2 pallets demand and window 18-19 at (1.628245077, 50.413728027) and average unload time 0.092700397
Customer 3 has 5 pallets demand and window 0-24 at (36.532045419, -45.373829527) and average unload time 0.092554417
Customer 4 has 11 pallets demand and window 0-24 at (-66.240885045, 43.596520138) and average unload time 0.089058496
Customer 5 has 8 pallets demand and window 0-24 at (33.520254792, 70.634177411) and average unload time 0.01806584
Customer 6 has 3 pallets demand and window 0-24 at (79.371860781, -30.517780876) and average unload time 0.098680252
Customer 7 has 10 pallets demand and window 0-24 at (-59.145962489, -70.030044053) and average unload time 0.158415395
Customer 8 has 1 pallets demand and window 0-24 at (14.51269353, 31.367351415) and average unload time 0.051732711
Customer 9 has 6 pallets demand and window 0-24 at (-57.372889201, -71.156917316) and average unload time 0.082613763
Vehicle SP1 is a 11 metre with capacity 30, distance cost 1.240085255, and time cost 13.855944745
Vehicle SP2 is a 11 metre with capacity 30, distance cost 1.240085255, and time cost 13.855944745
Vehicle SP3 is a 8 metre with capacity 22, distance cost 1.42429039, and time cost 8.657017533
Vehicle SP4 is a Rigid with capacity 16, distance cost 1.109336737, and time cost 8.968090051
Vehicle SP5 is a Rigid with capacity 16, distance cost 1.109336737, and time cost 8.968090051
Output:
Vehicle SP1 travels from Depot to 4 to deliver 11 pallets. Expected unload start time is 16.167723385
Vehicle SP1 travels from 2 to 5 to deliver 8 pallets. Expected unload start time is 18.657425498
Vehicle SP1 travels from 4 to 2 to deliver 2 pallets. Expected unload start time is 18
Vehicle SP1 travels from 5 to 8 to deliver 1 pallets. Expected unload start time is 19.347269071
Vehicle SP1 travels from 8 to DepotReturn to deliver 0 pallets. Expected unload start time is 19.83102627
Vehicle SP2 travels from Depot to 7 to deliver 10 pallets. Expected unload start time is 1.145811117
Vehicle SP2 travels from 1 to 3 to deliver 5 pallets. Expected unload start time is 5.05834505
Vehicle SP2 travels from 3 to 6 to deliver 3 pallets. Expected unload start time is 6.087899715
Vehicle SP2 travels from 6 to DepotReturn to deliver 0 pallets. Expected unload start time is 7.446898256
Vehicle SP2 travels from 7 to 9 to deliver 6 pallets. Expected unload start time is 2.75622588
Vehicle SP2 travels from 9 to 1 to deliver 4 pallets. Expected unload start time is 3.967623997
Objective value: 893.066583203
Solve time: 9000</t>
        </is>
      </c>
      <c r="J42" t="inlineStr">
        <is>
          <t>{"0": [[[4, 11], [2, 2], [5, 8], [8, 1]], [[7, 10], [9, 6], [1, 4], [3, 5], [6, 3]]], "1": [], "2": []}</t>
        </is>
      </c>
      <c r="K42" t="n">
        <v>893.2598344845564</v>
      </c>
      <c r="M42" s="12">
        <f>ROUND((K42-G42)/G42,5)</f>
        <v/>
      </c>
      <c r="N42" s="12" t="inlineStr">
        <is>
          <t>{"0": [[[6, 3], [3, 5], [1, 4], [9, 6], [7, 10]], [[4, 11], [2, 2], [5, 8], [8, 1]]], "1": [[]], "2": [[]]}</t>
        </is>
      </c>
      <c r="O42" t="inlineStr">
        <is>
          <t xml:space="preserve">11 metre (capacity 30):
6 (3) -&gt; 3 (5) -&gt; 1 (4) -&gt; 9 (6) -&gt; 7 (10)
4 (11) -&gt; 2 (2) -&gt; 5 (8) -&gt; 8 (1)
8 metre (capacity 22):
Rigid (capacity 16):
</t>
        </is>
      </c>
      <c r="P42" t="n">
        <v>257.9822673999997</v>
      </c>
      <c r="Q42" t="n">
        <v>893.2598344845563</v>
      </c>
      <c r="R42" s="12">
        <f>ROUND((Q42-G42)/G42,5)</f>
        <v/>
      </c>
      <c r="S42" s="13">
        <f>ROUND((Q42-K42)/K42,5)</f>
        <v/>
      </c>
      <c r="U42" t="n">
        <v>826.9229303309405</v>
      </c>
      <c r="V42" t="n">
        <v>826.9229303309405</v>
      </c>
      <c r="W42" s="13">
        <f>ROUND((V42-U42)/U42,5)</f>
        <v/>
      </c>
    </row>
    <row r="43">
      <c r="A43" t="n">
        <v>9</v>
      </c>
      <c r="B43" t="n">
        <v>5</v>
      </c>
      <c r="C43" t="n">
        <v>2</v>
      </c>
      <c r="D43">
        <f>E43/60</f>
        <v/>
      </c>
      <c r="E43">
        <f>F43/1000</f>
        <v/>
      </c>
      <c r="F43" t="n">
        <v>347164</v>
      </c>
      <c r="G43" t="n">
        <v>821.873682734</v>
      </c>
      <c r="H43" s="16" t="inlineStr">
        <is>
          <t>Input:
Customer 1 has 1 pallets demand and window 0-24 at (32.9552813, 63.063613926) and average unload time 0.114464053
Customer 2 has 2 pallets demand and window 0-24 at (23.981640295, 84.806669389) and average unload time 0.118794322
Customer 3 has 2 pallets demand and window 0-24 at (-44.630456894, -12.758638681) and average unload time 0.160677062
Customer 4 has 14 pallets demand and window 0-24 at (-43.131968176, -50.040233188) and average unload time 0.143117665
Customer 5 has 13 pallets demand and window 19-20 at (79.676207164, 92.914505863) and average unload time 0.130035516
Customer 6 has 7 pallets demand and window 0-24 at (-50.848818171, 68.813472433) and average unload time 0.050572848
Customer 7 has 9 pallets demand and window 6-7 at (-9.274005774, -72.852756158) and average unload time 0.158573615
Customer 8 has 12 pallets demand and window 0-24 at (-2.167162369, 80.772644362) and average unload time 0.122555372
Customer 9 has 8 pallets demand and window 0-24 at (40.950089717, -59.076190898) and average unload time 0.01949401
Vehicle SP1 is a 11 metre with capacity 30, distance cost 0.854854376, and time cost 10.064315652
Vehicle SP2 is a Rigid with capacity 16, distance cost 0.853277831, and time cost 7.83423629
Vehicle SP3 is a 11 metre with capacity 30, distance cost 0.854854376, and time cost 10.064315652
Vehicle SP4 is a 11 metre with capacity 30, distance cost 0.854854376, and time cost 10.064315652
Vehicle SP5 is a Rigid with capacity 16, distance cost 0.853277831, and time cost 7.83423629
Output:
Vehicle SP1 travels from Depot to 6 to deliver 7 pallets. Expected unload start time is 1.069527954
Vehicle SP1 travels from 3 to 4 to deliver 14 pallets. Expected unload start time is 3.233898046
Vehicle SP1 travels from 4 to DepotReturn to deliver 0 pallets. Expected unload start time is 6.06333964
Vehicle SP1 travels from 6 to 3 to deliver 2 pallets. Expected unload start time is 2.446147707
Vehicle SP3 travels from Depot to 8 to deliver 12 pallets. Expected unload start time is 16.257499761
Vehicle SP3 travels from 1 to DepotReturn to deliver 0 pallets. Expected unload start time is 22.387403291
Vehicle SP3 travels from 2 to 5 to deliver 13 pallets. Expected unload start time is 19
Vehicle SP3 travels from 5 to 1 to deliver 1 pallets. Expected unload start time is 21.383498583
Vehicle SP3 travels from 8 to 2 to deliver 2 pallets. Expected unload start time is 18.058890992
Vehicle SP4 travels from Depot to 7 to deliver 9 pallets. Expected unload start time is 7
Vehicle SP4 travels from 7 to 9 to deliver 8 pallets. Expected unload start time is 9.078153786
Vehicle SP4 travels from 9 to DepotReturn to deliver 0 pallets. Expected unload start time is 10.132620802
Objective value: 821.873682734
Solve time: 347164</t>
        </is>
      </c>
      <c r="J43" t="inlineStr">
        <is>
          <t>{"0": [[[6, 7], [3, 2], [4, 14]], [[8, 12], [2, 2], [5, 13], [1, 1]], [[7, 9], [9, 8]]], "1": []}</t>
        </is>
      </c>
      <c r="K43" t="n">
        <v>813.8242183113271</v>
      </c>
      <c r="M43" s="12">
        <f>ROUND((K43-G43)/G43,5)</f>
        <v/>
      </c>
      <c r="N43" s="12" t="inlineStr">
        <is>
          <t>{"0": [[[1, 1], [5, 13], [2, 2], [8, 12]], [[9, 8], [7, 9]], [[4, 14], [3, 2], [6, 7]]], "1": [[]]}</t>
        </is>
      </c>
      <c r="O43" t="inlineStr">
        <is>
          <t xml:space="preserve">11 metre (capacity 30):
1 (1) -&gt; 5 (13) -&gt; 2 (2) -&gt; 8 (12)
9 (8) -&gt; 7 (9)
4 (14) -&gt; 3 (2) -&gt; 6 (7)
Rigid (capacity 16):
</t>
        </is>
      </c>
      <c r="P43" t="n">
        <v>274.2841185999996</v>
      </c>
      <c r="Q43" t="n">
        <v>821.8736830120431</v>
      </c>
      <c r="R43" s="12">
        <f>ROUND((Q43-G43)/G43,5)</f>
        <v/>
      </c>
      <c r="S43" s="13">
        <f>ROUND((Q43-K43)/K43,5)</f>
        <v/>
      </c>
      <c r="U43" t="n">
        <v>743.6205606708595</v>
      </c>
      <c r="V43" t="n">
        <v>743.6205606708596</v>
      </c>
      <c r="W43" s="13">
        <f>ROUND((V43-U43)/U43,5)</f>
        <v/>
      </c>
    </row>
    <row r="44">
      <c r="A44" t="n">
        <v>9</v>
      </c>
      <c r="B44" t="n">
        <v>5</v>
      </c>
      <c r="C44" t="n">
        <v>3</v>
      </c>
      <c r="D44">
        <f>E44/60</f>
        <v/>
      </c>
      <c r="E44">
        <f>F44/1000</f>
        <v/>
      </c>
      <c r="F44" t="n">
        <v>34405</v>
      </c>
      <c r="G44" t="n">
        <v>777.708567966</v>
      </c>
      <c r="H44" s="16" t="inlineStr">
        <is>
          <t>Input:
Customer 1 has 10 pallets demand and window 0-24 at (27.883116571, 15.118095893) and average unload time 0.159000115
Customer 2 has 15 pallets demand and window 0-24 at (-88.76160145, -43.211010154) and average unload time 0.12019962
Customer 3 has 1 pallets demand and window 0-24 at (58.071971907, -25.06599066) and average unload time 0.115182219
Customer 4 has 9 pallets demand and window 19-20 at (66.460491031, 34.748699067) and average unload time 0.01962041
Customer 5 has 9 pallets demand and window 13-14 at (33.76006372, 48.602012571) and average unload time 0.10539652
Customer 6 has 3 pallets demand and window 13-14 at (-62.107993007, -2.803892006) and average unload time 0.078295481
Customer 7 has 1 pallets demand and window 0-24 at (-9.491709501, 65.687255421) and average unload time 0.083100342
Customer 8 has 7 pallets demand and window 0-24 at (89.01238296, -20.742117217) and average unload time 0.103526332
Customer 9 has 10 pallets demand and window 0-24 at (33.376261608, 29.663652268) and average unload time 0.024643086
Vehicle SP1 is a 11 metre with capacity 30, distance cost 1.2360938, and time cost 13.624789529
Vehicle SP2 is a 8 metre with capacity 22, distance cost 0.705703984, and time cost 14.404843374
Vehicle SP3 is a 11 metre with capacity 30, distance cost 1.2360938, and time cost 13.624789529
Vehicle SP4 is a Rigid with capacity 16, distance cost 0.796133589, and time cost 7.653128672
Vehicle SP5 is a 11 metre with capacity 30, distance cost 1.2360938, and time cost 13.624789529
Output:
Vehicle SP2 travels from Depot to 2 to deliver 15 pallets. Expected unload start time is 10.591929506
Vehicle SP2 travels from 2 to 6 to deliver 3 pallets. Expected unload start time is 13
Vehicle SP2 travels from 6 to 7 to deliver 1 pallets. Expected unload start time is 14.31449217
Vehicle SP2 travels from 7 to DepotReturn to deliver 0 pallets. Expected unload start time is 15.227211031
Vehicle SP4 travels from Depot to 1 to deliver 7 pallets. Expected unload start time is 11.462052292
Vehicle SP4 travels from 1 to 5 to deliver 9 pallets. Expected unload start time is 13
Vehicle SP4 travels from 5 to DepotReturn to deliver 0 pallets. Expected unload start time is 14.688279086
Vehicle SP5 travels from Depot to 3 to deliver 1 pallets. Expected unload start time is 18.020889967
Vehicle SP5 travels from 1 to DepotReturn to deliver 0 pallets. Expected unload start time is 21.909250816
Vehicle SP5 travels from 3 to 8 to deliver 7 pallets. Expected unload start time is 18.526585654
Vehicle SP5 travels from 4 to 9 to deliver 10 pallets. Expected unload start time is 20.594992866
Vehicle SP5 travels from 8 to 4 to deliver 9 pallets. Expected unload start time is 20
Vehicle SP5 travels from 9 to 1 to deliver 3 pallets. Expected unload start time is 21.035776755
Objective value: 777.708567966
Solve time: 34405</t>
        </is>
      </c>
      <c r="J44" t="inlineStr">
        <is>
          <t>{"0": [[[3, 1], [8, 7], [4, 9], [9, 10], [1, 3]]], "1": [[[2, 15], [6, 3], [7, 1]]], "2": [[[1, 7], [5, 9]]]}</t>
        </is>
      </c>
      <c r="K44" t="n">
        <v>777.7085678113841</v>
      </c>
      <c r="M44" s="12">
        <f>ROUND((K44-G44)/G44,5)</f>
        <v/>
      </c>
      <c r="N44" s="12" t="inlineStr">
        <is>
          <t>{"0": [[[1, 10], [9, 10], [5, 9], [7, 1]]], "1": [[[3, 1], [2, 15], [6, 3]]], "2": [[[4, 9], [8, 7]]]}</t>
        </is>
      </c>
      <c r="O44" t="inlineStr">
        <is>
          <t xml:space="preserve">11 metre (capacity 30):
1 (10) -&gt; 9 (10) -&gt; 5 (9) -&gt; 7 (1)
8 metre (capacity 22):
3 (1) -&gt; 2 (15) -&gt; 6 (3)
Rigid (capacity 16):
4 (9) -&gt; 8 (7)
</t>
        </is>
      </c>
      <c r="P44" t="n">
        <v>312.9574884000003</v>
      </c>
      <c r="Q44" t="n">
        <v>815.6774550162049</v>
      </c>
      <c r="R44" s="12">
        <f>ROUND((Q44-G44)/G44,5)</f>
        <v/>
      </c>
      <c r="S44" s="13">
        <f>ROUND((Q44-K44)/K44,5)</f>
        <v/>
      </c>
      <c r="U44" t="n">
        <v>707.6731925496049</v>
      </c>
      <c r="V44" t="n">
        <v>738.6881272862269</v>
      </c>
      <c r="W44" s="13">
        <f>ROUND((V44-U44)/U44,5)</f>
        <v/>
      </c>
    </row>
    <row r="45">
      <c r="A45" t="n">
        <v>9</v>
      </c>
      <c r="B45" t="n">
        <v>5</v>
      </c>
      <c r="C45" t="n">
        <v>4</v>
      </c>
      <c r="D45">
        <f>E45/60</f>
        <v/>
      </c>
      <c r="E45">
        <f>F45/1000</f>
        <v/>
      </c>
      <c r="F45" t="n">
        <v>5040</v>
      </c>
      <c r="G45" t="n">
        <v>907.523615797</v>
      </c>
      <c r="H45" s="16" t="inlineStr">
        <is>
          <t>Input:
Customer 1 has 13 pallets demand and window 0-24 at (71.518781569, -24.158061712) and average unload time 0.086021462
Customer 2 has 7 pallets demand and window 0-24 at (49.681348891, 77.679068759) and average unload time 0.026963223
Customer 3 has 7 pallets demand and window 13-14 at (74.310046952, 37.033342331) and average unload time 0.047577275
Customer 4 has 2 pallets demand and window 0-24 at (-66.041993087, 14.458558904) and average unload time 0.066336885
Customer 5 has 3 pallets demand and window 0-24 at (6.193191469, 26.812871097) and average unload time 0.106920354
Customer 6 has 3 pallets demand and window 0-24 at (21.130548012, -78.705817473) and average unload time 0.143915003
Customer 7 has 1 pallets demand and window 22-23 at (68.378468124, 39.265437998) and average unload time 0.15065875
Customer 8 has 11 pallets demand and window 0-24 at (-85.605506816, 81.902262637) and average unload time 0.040172236
Customer 9 has 4 pallets demand and window 0-24 at (-7.273509735, -70.890541269) and average unload time 0.053779963
Vehicle SP1 is a 11 metre with capacity 30, distance cost 1.015358518, and time cost 14.298149087
Vehicle SP2 is a 11 metre with capacity 30, distance cost 1.015358518, and time cost 14.298149087
Vehicle SP3 is a 8 metre with capacity 22, distance cost 1.125997757, and time cost 14.897339341
Vehicle SP4 is a Rigid with capacity 16, distance cost 1.383903905, and time cost 12.904656019
Vehicle SP5 is a 11 metre with capacity 30, distance cost 1.015358518, and time cost 14.298149087
Output:
Vehicle SP2 travels from Depot to 4 to deliver 2 pallets. Expected unload start time is 18.132954008
Vehicle SP2 travels from 2 to 7 to deliver 1 pallets. Expected unload start time is 22
Vehicle SP2 travels from 4 to 8 to deliver 11 pallets. Expected unload start time is 19.143425469
Vehicle SP2 travels from 5 to DepotReturn to deliver 0 pallets. Expected unload start time is 23.608153006
Vehicle SP2 travels from 7 to 5 to deliver 3 pallets. Expected unload start time is 22.943406644
Vehicle SP2 travels from 8 to 2 to deliver 7 pallets. Expected unload start time is 21.277229517
Vehicle SP5 travels from Depot to 9 to deliver 4 pallets. Expected unload start time is 10.172682761
Vehicle SP5 travels from 1 to 3 to deliver 7 pallets. Expected unload start time is 14
Vehicle SP5 travels from 3 to DepotReturn to deliver 0 pallets. Expected unload start time is 15.370876072
Vehicle SP5 travels from 6 to 1 to deliver 13 pallets. Expected unload start time is 12.11603308
Vehicle SP5 travels from 9 to 6 to deliver 3 pallets. Expected unload start time is 10.756047824
Objective value: 907.523615797
Solve time: 5040</t>
        </is>
      </c>
      <c r="J45" t="inlineStr">
        <is>
          <t>{"0": [[[4, 2], [8, 11], [2, 7], [7, 1], [5, 3]], [[9, 4], [6, 3], [1, 13], [3, 7]]], "1": [], "2": []}</t>
        </is>
      </c>
      <c r="K45" t="n">
        <v>908.1004723180679</v>
      </c>
      <c r="M45" s="12">
        <f>ROUND((K45-G45)/G45,5)</f>
        <v/>
      </c>
      <c r="N45" s="12" t="inlineStr">
        <is>
          <t>{"0": [[[5, 3], [3, 7], [1, 13], [6, 3], [9, 4]], [[4, 2], [8, 11], [2, 7], [7, 1]]], "1": [[]], "2": [[]]}</t>
        </is>
      </c>
      <c r="O45" t="inlineStr">
        <is>
          <t xml:space="preserve">11 metre (capacity 30):
5 (3) -&gt; 3 (7) -&gt; 1 (13) -&gt; 6 (3) -&gt; 9 (4)
4 (2) -&gt; 8 (11) -&gt; 2 (7) -&gt; 7 (1)
8 metre (capacity 22):
Rigid (capacity 16):
</t>
        </is>
      </c>
      <c r="P45" t="n">
        <v>274.9465521000002</v>
      </c>
      <c r="Q45" t="n">
        <v>916.2204632570621</v>
      </c>
      <c r="R45" s="12">
        <f>ROUND((Q45-G45)/G45,5)</f>
        <v/>
      </c>
      <c r="S45" s="13">
        <f>ROUND((Q45-K45)/K45,5)</f>
        <v/>
      </c>
      <c r="U45" t="n">
        <v>867.0337789998922</v>
      </c>
      <c r="V45" t="n">
        <v>868.5659401004465</v>
      </c>
      <c r="W45" s="13">
        <f>ROUND((V45-U45)/U45,5)</f>
        <v/>
      </c>
    </row>
    <row r="46">
      <c r="A46" t="n">
        <v>9</v>
      </c>
      <c r="B46" t="n">
        <v>5</v>
      </c>
      <c r="C46" t="n">
        <v>5</v>
      </c>
      <c r="D46">
        <f>E46/60</f>
        <v/>
      </c>
      <c r="E46">
        <f>F46/1000</f>
        <v/>
      </c>
      <c r="F46" t="n">
        <v>4493</v>
      </c>
      <c r="G46" t="n">
        <v>1004.77149331</v>
      </c>
      <c r="H46" s="16" t="inlineStr">
        <is>
          <t>Input:
Customer 1 has 9 pallets demand and window 23-24 at (56.251691692, -61.038343794) and average unload time 0.156845316
Customer 2 has 13 pallets demand and window 15-16 at (-11.920911887, 52.404621349) and average unload time 0.108002827
Customer 3 has 8 pallets demand and window 12-13 at (81.324664079, -20.440974565) and average unload time 0.165558018
Customer 4 has 4 pallets demand and window 13-14 at (9.264063476, 60.181450639) and average unload time 0.022359813
Customer 5 has 11 pallets demand and window 0-24 at (-33.425156411, -6.957317798) and average unload time 0.11082791
Customer 6 has 3 pallets demand and window 0-24 at (38.105108448, 87.604521775) and average unload time 0.082318298
Customer 7 has 6 pallets demand and window 22-23 at (-27.640158042, 81.245518547) and average unload time 0.040914944
Customer 8 has 14 pallets demand and window 0-24 at (-53.07923477, -85.64573807) and average unload time 0.107694044
Customer 9 has 1 pallets demand and window 0-24 at (53.131278086, 6.921372994) and average unload time 0.150360537
Vehicle SP1 is a 11 metre with capacity 30, distance cost 0.975734949, and time cost 10.442526635
Vehicle SP2 is a 11 metre with capacity 30, distance cost 0.975734949, and time cost 10.442526635
Vehicle SP3 is a 11 metre with capacity 30, distance cost 0.975734949, and time cost 10.442526635
Vehicle SP4 is a 11 metre with capacity 30, distance cost 0.975734949, and time cost 10.442526635
Vehicle SP5 is a 11 metre with capacity 30, distance cost 0.975734949, and time cost 10.442526635
Output:
Vehicle SP1 travels from Depot to 9 to deliver 1 pallets. Expected unload start time is 12.358536578
Vehicle SP1 travels from 1 to DepotReturn to deliver 0 pallets. Expected unload start time is 25.449178042
Vehicle SP1 travels from 3 to 1 to deliver 9 pallets. Expected unload start time is 23
Vehicle SP1 travels from 9 to 3 to deliver 8 pallets. Expected unload start time is 13
Vehicle SP3 travels from Depot to 4 to deliver 4 pallets. Expected unload start time is 14
Vehicle SP3 travels from 2 to 7 to deliver 6 pallets. Expected unload start time is 22
Vehicle SP3 travels from 4 to 6 to deliver 3 pallets. Expected unload start time is 14.586906385
Vehicle SP3 travels from 6 to 2 to deliver 13 pallets. Expected unload start time is 16
Vehicle SP3 travels from 7 to DepotReturn to deliver 0 pallets. Expected unload start time is 23.318220744
Vehicle SP4 travels from Depot to 8 to deliver 14 pallets. Expected unload start time is 21.478460927
Vehicle SP4 travels from 5 to DepotReturn to deliver 0 pallets. Expected unload start time is 25.645876369
Vehicle SP4 travels from 8 to 5 to deliver 11 pallets. Expected unload start time is 24
Objective value: 1004.77149331
Solve time: 4493</t>
        </is>
      </c>
      <c r="J46" t="inlineStr">
        <is>
          <t>{"0": [[[9, 1], [3, 8], [1, 9]], [[4, 4], [6, 3], [2, 13], [7, 6]], [[8, 14], [5, 11]]]}</t>
        </is>
      </c>
      <c r="K46" t="n">
        <v>1026.007817134059</v>
      </c>
      <c r="M46" s="12">
        <f>ROUND((K46-G46)/G46,5)</f>
        <v/>
      </c>
      <c r="N46" s="12" t="inlineStr">
        <is>
          <t>{"0": [[[6, 3], [4, 4], [2, 13], [7, 6]], [[8, 14], [1, 9]], [[5, 11], [9, 1], [3, 8]]]}</t>
        </is>
      </c>
      <c r="O46" t="inlineStr">
        <is>
          <t xml:space="preserve">11 metre (capacity 30):
6 (3) -&gt; 4 (4) -&gt; 2 (13) -&gt; 7 (6)
8 (14) -&gt; 1 (9)
5 (11) -&gt; 9 (1) -&gt; 3 (8)
</t>
        </is>
      </c>
      <c r="P46" t="n">
        <v>439.0288809000003</v>
      </c>
      <c r="Q46" t="n">
        <v>1049.547039018111</v>
      </c>
      <c r="R46" s="12">
        <f>ROUND((Q46-G46)/G46,5)</f>
        <v/>
      </c>
      <c r="S46" s="13">
        <f>ROUND((Q46-K46)/K46,5)</f>
        <v/>
      </c>
      <c r="U46" t="n">
        <v>796.6434310344963</v>
      </c>
      <c r="V46" t="n">
        <v>904.1962709155146</v>
      </c>
      <c r="W46" s="13">
        <f>ROUND((V46-U46)/U46,5)</f>
        <v/>
      </c>
    </row>
    <row r="47">
      <c r="A47" t="n">
        <v>9</v>
      </c>
      <c r="B47" t="n">
        <v>5</v>
      </c>
      <c r="C47" t="n">
        <v>6</v>
      </c>
      <c r="D47">
        <f>E47/60</f>
        <v/>
      </c>
      <c r="E47">
        <f>F47/1000</f>
        <v/>
      </c>
      <c r="F47" t="n">
        <v>8197</v>
      </c>
      <c r="G47" t="n">
        <v>843.347971669</v>
      </c>
      <c r="H47" s="16" t="inlineStr">
        <is>
          <t>Input:
Customer 1 has 12 pallets demand and window 0-24 at (-8.175599603, 40.07111377) and average unload time 0.155411706
Customer 2 has 4 pallets demand and window 0-24 at (27.624489861, 26.31360465) and average unload time 0.12432765
Customer 3 has 8 pallets demand and window 0-24 at (-48.676690752, 27.639707558) and average unload time 0.030933538
Customer 4 has 8 pallets demand and window 0-24 at (79.230883729, -25.365215998) and average unload time 0.117362413
Customer 5 has 5 pallets demand and window 0-24 at (53.215857043, -33.518785934) and average unload time 0.136861092
Customer 6 has 12 pallets demand and window 8-9 at (-54.795680874, -64.326933653) and average unload time 0.132220038
Customer 7 has 1 pallets demand and window 0-24 at (23.930340552, 68.440083004) and average unload time 0.091511363
Customer 8 has 10 pallets demand and window 5-6 at (-75.119808333, 75.254217098) and average unload time 0.039841185
Customer 9 has 3 pallets demand and window 0-24 at (98.13209882, -49.147192526) and average unload time 0.063139975
Vehicle SP1 is a 8 metre with capacity 22, distance cost 0.848881638, and time cost 8.409710849
Vehicle SP2 is a Rigid with capacity 16, distance cost 1.345028309, and time cost 10.042258971
Vehicle SP3 is a Rigid with capacity 16, distance cost 1.345028309, and time cost 10.042258971
Vehicle SP4 is a 11 metre with capacity 30, distance cost 1.29227778, and time cost 7.805524362
Vehicle SP5 is a 8 metre with capacity 22, distance cost 0.848881638, and time cost 8.409710849
Output:
Vehicle SP1 travels from Depot to 7 to deliver 1 pallets. Expected unload start time is 0.906289323
Vehicle SP1 travels from 2 to 4 to deliver 8 pallets. Expected unload start time is 2.936634223
Vehicle SP1 travels from 4 to 9 to deliver 3 pallets. Expected unload start time is 4.255261706
Vehicle SP1 travels from 5 to DepotReturn to deliver 0 pallets. Expected unload start time is 6.509609107
Vehicle SP1 travels from 7 to 2 to deliver 4 pallets. Expected unload start time is 1.526402456
Vehicle SP1 travels from 9 to 5 to deliver 5 pallets. Expected unload start time is 5.039150389
Vehicle SP4 travels from Depot to 3 to deliver 8 pallets. Expected unload start time is 4.071725652
Vehicle SP4 travels from 1 to DepotReturn to deliver 0 pallets. Expected unload start time is 8.719892333
Vehicle SP4 travels from 3 to 8 to deliver 10 pallets. Expected unload start time is 5
Vehicle SP4 travels from 8 to 1 to deliver 12 pallets. Expected unload start time is 6.343743954
Vehicle SP5 travels from Depot to 6 to deliver 12 pallets. Expected unload start time is 8
Vehicle SP5 travels from 6 to DepotReturn to deliver 0 pallets. Expected unload start time is 10.642910507
Objective value: 843.347971669
Solve time: 8197</t>
        </is>
      </c>
      <c r="J47" t="inlineStr">
        <is>
          <t>{"0": [[[7, 1], [2, 4], [4, 8], [9, 3], [5, 5]], [[6, 12]]], "1": [], "2": [[[3, 8], [8, 10], [1, 12]]]}</t>
        </is>
      </c>
      <c r="K47" t="n">
        <v>843.3479719678728</v>
      </c>
      <c r="M47" s="12">
        <f>ROUND((K47-G47)/G47,5)</f>
        <v/>
      </c>
      <c r="N47" s="12" t="inlineStr">
        <is>
          <t>{"0": [[[7, 1], [2, 4], [4, 8], [9, 3], [5, 5]], [[6, 12]]], "1": [[]], "2": [[[3, 8], [8, 10], [1, 12]]]}</t>
        </is>
      </c>
      <c r="O47" t="inlineStr">
        <is>
          <t xml:space="preserve">8 metre (capacity 22):
7 (1) -&gt; 2 (4) -&gt; 4 (8) -&gt; 9 (3) -&gt; 5 (5)
6 (12)
Rigid (capacity 16):
11 metre (capacity 30):
3 (8) -&gt; 8 (10) -&gt; 1 (12)
</t>
        </is>
      </c>
      <c r="P47" t="n">
        <v>271.4433973000005</v>
      </c>
      <c r="Q47" t="n">
        <v>843.3479719678728</v>
      </c>
      <c r="R47" s="12">
        <f>ROUND((Q47-G47)/G47,5)</f>
        <v/>
      </c>
      <c r="S47" s="13">
        <f>ROUND((Q47-K47)/K47,5)</f>
        <v/>
      </c>
      <c r="U47" t="n">
        <v>790.211040984113</v>
      </c>
      <c r="V47" t="n">
        <v>790.211040984113</v>
      </c>
      <c r="W47" s="13">
        <f>ROUND((V47-U47)/U47,5)</f>
        <v/>
      </c>
    </row>
    <row r="48">
      <c r="A48" t="n">
        <v>9</v>
      </c>
      <c r="B48" t="n">
        <v>5</v>
      </c>
      <c r="C48" t="n">
        <v>7</v>
      </c>
      <c r="D48">
        <f>E48/60</f>
        <v/>
      </c>
      <c r="E48">
        <f>F48/1000</f>
        <v/>
      </c>
      <c r="F48" t="n">
        <v>46751</v>
      </c>
      <c r="G48" t="n">
        <v>693.913364874</v>
      </c>
      <c r="H48" s="16" t="inlineStr">
        <is>
          <t>Input:
Customer 1 has 1 pallets demand and window 21-22 at (74.259406196, -93.966580873) and average unload time 0.132864011
Customer 2 has 10 pallets demand and window 0-24 at (25.785156329, -47.104598604) and average unload time 0.152502728
Customer 3 has 1 pallets demand and window 0-24 at (-2.219808757, -67.196896675) and average unload time 0.018215274
Customer 4 has 4 pallets demand and window 0-24 at (-36.485069177, 25.823510116) and average unload time 0.018957784
Customer 5 has 8 pallets demand and window 6-7 at (64.09678249, 0.162443054) and average unload time 0.120323471
Customer 6 has 5 pallets demand and window 17-18 at (-82.945148831, 18.384633588) and average unload time 0.11248577
Customer 7 has 1 pallets demand and window 0-24 at (-46.415312517, 65.769893671) and average unload time 0.091238438
Customer 8 has 11 pallets demand and window 0-24 at (-98.950861452, 50.252962287) and average unload time 0.025117062
Customer 9 has 3 pallets demand and window 0-24 at (38.543369064, -8.874553386) and average unload time 0.163336683
Vehicle SP1 is a 11 metre with capacity 30, distance cost 0.789699738, and time cost 13.837044317
Vehicle SP2 is a 11 metre with capacity 30, distance cost 0.789699738, and time cost 13.837044317
Vehicle SP3 is a 8 metre with capacity 22, distance cost 1.43937705, and time cost 7.253908657
Vehicle SP4 is a 11 metre with capacity 30, distance cost 0.789699738, and time cost 13.837044317
Vehicle SP5 is a Rigid with capacity 16, distance cost 1.069381177, and time cost 14.938989523
Output:
Vehicle SP1 travels from Depot to 9 to deliver 3 pallets. Expected unload start time is 5.171185935
Vehicle SP1 travels from 5 to DepotReturn to deliver 0 pallets. Expected unload start time is 7.763800123
Vehicle SP1 travels from 9 to 5 to deliver 8 pallets. Expected unload start time is 6
Vehicle SP2 travels from Depot to 6 to deliver 5 pallets. Expected unload start time is 17
Vehicle SP2 travels from 4 to DepotReturn to deliver 0 pallets. Expected unload start time is 20.209566371
Vehicle SP2 travels from 6 to 8 to deliver 11 pallets. Expected unload start time is 18.008202964
Vehicle SP2 travels from 7 to 4 to deliver 4 pallets. Expected unload start time is 19.574995867
Vehicle SP2 travels from 8 to 7 to deliver 1 pallets. Expected unload start time is 18.96923045
Vehicle SP4 travels from Depot to 2 to deliver 10 pallets. Expected unload start time is 18.632191025
Vehicle SP4 travels from 1 to 3 to deliver 1 pallets. Expected unload start time is 22.145725542
Vehicle SP4 travels from 2 to 1 to deliver 1 pallets. Expected unload start time is 20.999999998
Vehicle SP4 travels from 3 to DepotReturn to deliver 0 pallets. Expected unload start time is 23.004360213
Objective value: 693.913364874
Solve time: 46751</t>
        </is>
      </c>
      <c r="J48" t="inlineStr">
        <is>
          <t>{"0": [[[9, 3], [5, 8]], [[6, 5], [8, 11], [7, 1], [4, 4]], [[2, 10], [1, 1], [3, 1]]], "1": [], "2": []}</t>
        </is>
      </c>
      <c r="K48" t="n">
        <v>677.6161090392966</v>
      </c>
      <c r="M48" s="12">
        <f>ROUND((K48-G48)/G48,5)</f>
        <v/>
      </c>
      <c r="N48" s="12" t="inlineStr">
        <is>
          <t>{"0": [[[3, 1], [1, 1], [2, 10]], [[6, 5], [8, 11], [7, 1], [4, 4]], [[5, 8], [9, 3]]], "1": [[]], "2": [[]]}</t>
        </is>
      </c>
      <c r="O48" t="inlineStr">
        <is>
          <t xml:space="preserve">11 metre (capacity 30):
3 (1) -&gt; 1 (1) -&gt; 2 (10)
6 (5) -&gt; 8 (11) -&gt; 7 (1) -&gt; 4 (4)
5 (8) -&gt; 9 (3)
8 metre (capacity 22):
Rigid (capacity 16):
</t>
        </is>
      </c>
      <c r="P48" t="n">
        <v>296.5032604999997</v>
      </c>
      <c r="Q48" t="n">
        <v>693.9133650269338</v>
      </c>
      <c r="R48" s="12">
        <f>ROUND((Q48-G48)/G48,5)</f>
        <v/>
      </c>
      <c r="S48" s="13">
        <f>ROUND((Q48-K48)/K48,5)</f>
        <v/>
      </c>
      <c r="U48" t="n">
        <v>636.7042369162627</v>
      </c>
      <c r="V48" t="n">
        <v>636.7042369162626</v>
      </c>
      <c r="W48" s="13">
        <f>ROUND((V48-U48)/U48,5)</f>
        <v/>
      </c>
    </row>
    <row r="49">
      <c r="A49" t="n">
        <v>9</v>
      </c>
      <c r="B49" t="n">
        <v>5</v>
      </c>
      <c r="C49" t="n">
        <v>8</v>
      </c>
      <c r="D49">
        <f>E49/60</f>
        <v/>
      </c>
      <c r="E49">
        <f>F49/1000</f>
        <v/>
      </c>
      <c r="F49" t="n">
        <v>49585</v>
      </c>
      <c r="G49" t="n">
        <v>607.143981912</v>
      </c>
      <c r="H49" s="16" t="inlineStr">
        <is>
          <t>Input:
Customer 1 has 3 pallets demand and window 0-24 at (86.517050928, -1.419858613) and average unload time 0.06774734
Customer 2 has 8 pallets demand and window 0-24 at (-34.042491329, 25.206926753) and average unload time 0.062785272
Customer 3 has 3 pallets demand and window 0-24 at (1.078543026, 39.598486127) and average unload time 0.161358618
Customer 4 has 5 pallets demand and window 0-24 at (-60.820941042, -44.127348381) and average unload time 0.037127234
Customer 5 has 2 pallets demand and window 0-24 at (-25.516848877, -6.59106057) and average unload time 0.105838006
Customer 6 has 8 pallets demand and window 0-24 at (-31.036838207, 75.702197976) and average unload time 0.100494661
Customer 7 has 4 pallets demand and window 0-24 at (-81.609539213, 12.77004611) and average unload time 0.056008913
Customer 8 has 8 pallets demand and window 0-24 at (50.441481872, 37.576579744) and average unload time 0.164534943
Customer 9 has 13 pallets demand and window 19-20 at (-33.851150355, -18.883210418) and average unload time 0.047011444
Vehicle SP1 is a 8 metre with capacity 22, distance cost 0.729963866, and time cost 13.212427227
Vehicle SP2 is a 11 metre with capacity 30, distance cost 0.908018954, and time cost 9.288265741
Vehicle SP3 is a 8 metre with capacity 22, distance cost 0.729963866, and time cost 13.212427227
Vehicle SP4 is a 11 metre with capacity 30, distance cost 0.908018954, and time cost 9.288265741
Vehicle SP5 is a Rigid with capacity 16, distance cost 1.361762929, and time cost 13.579785119
Output:
Vehicle SP2 travels from Depot to 1 to deliver 3 pallets. Expected unload start time is 18.674525087
Vehicle SP2 travels from 1 to 8 to deliver 8 pallets. Expected unload start time is 19.541818227
Vehicle SP2 travels from 2 to DepotReturn to deliver 0 pallets. Expected unload start time is 25.031769014
Vehicle SP2 travels from 3 to 6 to deliver 8 pallets. Expected unload start time is 22.563734646
Vehicle SP2 travels from 6 to 2 to deliver 8 pallets. Expected unload start time is 24
Vehicle SP2 travels from 8 to 3 to deliver 3 pallets. Expected unload start time is 21.475651896
Vehicle SP4 travels from Depot to 7 to deliver 4 pallets. Expected unload start time is 17.371363067
Vehicle SP4 travels from 4 to 9 to deliver 13 pallets. Expected unload start time is 19
Vehicle SP4 travels from 5 to DepotReturn to deliver 0 pallets. Expected unload start time is 20.33789387
Vehicle SP4 travels from 7 to 4 to deliver 5 pallets. Expected unload start time is 18.352601561
Vehicle SP4 travels from 9 to 5 to deliver 2 pallets. Expected unload start time is 19.796788509
Objective value: 607.143981912
Solve time: 49585</t>
        </is>
      </c>
      <c r="J49" t="inlineStr">
        <is>
          <t>{"0": [], "1": [[[1, 3], [8, 8], [3, 3], [6, 8], [2, 8]], [[7, 4], [4, 5], [9, 13], [5, 2]]], "2": []}</t>
        </is>
      </c>
      <c r="K49" t="n">
        <v>607.1439817452525</v>
      </c>
      <c r="M49" s="12">
        <f>ROUND((K49-G49)/G49,5)</f>
        <v/>
      </c>
      <c r="N49" s="12" t="inlineStr">
        <is>
          <t>{"0": [[]], "1": [[[5, 2], [9, 13], [4, 5], [7, 4]], [[2, 8], [6, 8], [3, 3], [8, 8], [1, 3]]], "2": [[]]}</t>
        </is>
      </c>
      <c r="O49" t="inlineStr">
        <is>
          <t xml:space="preserve">8 metre (capacity 22):
11 metre (capacity 30):
5 (2) -&gt; 9 (13) -&gt; 4 (5) -&gt; 7 (4)
2 (8) -&gt; 6 (8) -&gt; 3 (3) -&gt; 8 (8) -&gt; 1 (3)
Rigid (capacity 16):
</t>
        </is>
      </c>
      <c r="P49" t="n">
        <v>451.5197326</v>
      </c>
      <c r="Q49" t="n">
        <v>607.1439817452524</v>
      </c>
      <c r="R49" s="12">
        <f>ROUND((Q49-G49)/G49,5)</f>
        <v/>
      </c>
      <c r="S49" s="13">
        <f>ROUND((Q49-K49)/K49,5)</f>
        <v/>
      </c>
      <c r="U49" t="n">
        <v>564.953581224465</v>
      </c>
      <c r="V49" t="n">
        <v>564.953581224465</v>
      </c>
      <c r="W49" s="13">
        <f>ROUND((V49-U49)/U49,5)</f>
        <v/>
      </c>
    </row>
    <row r="50">
      <c r="A50" t="n">
        <v>9</v>
      </c>
      <c r="B50" t="n">
        <v>5</v>
      </c>
      <c r="C50" t="n">
        <v>9</v>
      </c>
      <c r="D50">
        <f>E50/60</f>
        <v/>
      </c>
      <c r="E50">
        <f>F50/1000</f>
        <v/>
      </c>
      <c r="F50" t="n">
        <v>56877</v>
      </c>
      <c r="G50" t="n">
        <v>1012.522905785</v>
      </c>
      <c r="H50" s="16" t="inlineStr">
        <is>
          <t>Input:
Customer 1 has 10 pallets demand and window 0-24 at (-66.776460591, -81.535665965) and average unload time 0.144389965
Customer 2 has 2 pallets demand and window 18-19 at (-24.173763882, 90.827862401) and average unload time 0.130719769
Customer 3 has 11 pallets demand and window 0-24 at (-41.150094945, 89.428923122) and average unload time 0.11813195
Customer 4 has 10 pallets demand and window 0-24 at (-93.178970449, 31.562079411) and average unload time 0.070234422
Customer 5 has 12 pallets demand and window 0-24 at (32.754432351, 77.774523519) and average unload time 0.095641457
Customer 6 has 11 pallets demand and window 9-10 at (-22.738839525, -13.791376177) and average unload time 0.08163118
Customer 7 has 8 pallets demand and window 17-18 at (-10.684228971, -86.538191443) and average unload time 0.036268788
Customer 8 has 2 pallets demand and window 13-14 at (-73.684852985, 21.92949286) and average unload time 0.066631999
Customer 9 has 3 pallets demand and window 0-24 at (-20.720781396, -12.001150161) and average unload time 0.080087073
Vehicle SP1 is a Rigid with capacity 16, distance cost 1.209061045, and time cost 9.957548605
Vehicle SP2 is a 8 metre with capacity 22, distance cost 1.216273515, and time cost 12.799904093
Vehicle SP3 is a Rigid with capacity 16, distance cost 1.209061045, and time cost 9.957548605
Vehicle SP4 is a 8 metre with capacity 22, distance cost 1.216273515, and time cost 12.799904093
Vehicle SP5 is a 11 metre with capacity 30, distance cost 0.940118414, and time cost 10.299028455
Output:
Vehicle SP1 travels from Depot to 9 to deliver 3 pallets. Expected unload start time is 8.726017805
Vehicle SP1 travels from 6 to DepotReturn to deliver 0 pallets. Expected unload start time is 10.230371753
Vehicle SP1 travels from 9 to 6 to deliver 11 pallets. Expected unload start time is 9
Vehicle SP2 travels from Depot to 1 to deliver 10 pallets. Expected unload start time is 14.852164575
Vehicle SP2 travels from 1 to 7 to deliver 8 pallets. Expected unload start time is 17
Vehicle SP2 travels from 7 to DepotReturn to deliver 0 pallets. Expected unload start time is 18.380090907
Vehicle SP3 travels from Depot to 5 to deliver 12 pallets. Expected unload start time is 0.33242877
Vehicle SP3 travels from 5 to DepotReturn to deliver 0 pallets. Expected unload start time is 2.535005497
Vehicle SP5 travels from Depot to 8 to deliver 2 pallets. Expected unload start time is 14
Vehicle SP5 travels from 2 to DepotReturn to deliver 0 pallets. Expected unload start time is 19.436311303
Vehicle SP5 travels from 3 to 2 to deliver 2 pallets. Expected unload start time is 18
Vehicle SP5 travels from 4 to 3 to deliver 11 pallets. Expected unload start time is 16.487625136
Vehicle SP5 travels from 8 to 4 to deliver 10 pallets. Expected unload start time is 14.81256119
Objective value: 1012.522905785
Solve time: 56877</t>
        </is>
      </c>
      <c r="J50" t="inlineStr">
        <is>
          <t>{"0": [[[9, 3], [6, 11]], [[5, 12]]], "1": [[[1, 10], [7, 8]]], "2": [[[8, 2], [4, 10], [3, 11], [2, 2]]]}</t>
        </is>
      </c>
      <c r="K50" t="n">
        <v>1030.015770167636</v>
      </c>
      <c r="M50" s="12">
        <f>ROUND((K50-G50)/G50,5)</f>
        <v/>
      </c>
      <c r="N50" s="12" t="inlineStr">
        <is>
          <t>{"0": [[[4, 10], [8, 2]], [[9, 3], [6, 11]]], "1": [[[7, 8], [1, 10]]], "2": [[[5, 12], [2, 2], [3, 11]]]}</t>
        </is>
      </c>
      <c r="O50" t="inlineStr">
        <is>
          <t xml:space="preserve">Rigid (capacity 16):
4 (10) -&gt; 8 (2)
9 (3) -&gt; 6 (11)
8 metre (capacity 22):
7 (8) -&gt; 1 (10)
11 metre (capacity 30):
5 (12) -&gt; 2 (2) -&gt; 3 (11)
</t>
        </is>
      </c>
      <c r="P50" t="n">
        <v>272.1558544</v>
      </c>
      <c r="Q50" t="n">
        <v>1022.05857548553</v>
      </c>
      <c r="R50" s="12">
        <f>ROUND((Q50-G50)/G50,5)</f>
        <v/>
      </c>
      <c r="S50" s="13">
        <f>ROUND((Q50-K50)/K50,5)</f>
        <v/>
      </c>
      <c r="U50" t="n">
        <v>945.8806700601344</v>
      </c>
      <c r="V50" t="n">
        <v>952.3127395564161</v>
      </c>
      <c r="W50" s="13">
        <f>ROUND((V50-U50)/U50,5)</f>
        <v/>
      </c>
    </row>
    <row r="51">
      <c r="A51" t="n">
        <v>9</v>
      </c>
      <c r="B51" t="n">
        <v>5</v>
      </c>
      <c r="C51" t="n">
        <v>10</v>
      </c>
      <c r="D51">
        <f>E51/60</f>
        <v/>
      </c>
      <c r="E51">
        <f>F51/1000</f>
        <v/>
      </c>
      <c r="F51" t="n">
        <v>51550</v>
      </c>
      <c r="G51" t="n">
        <v>900.172491194</v>
      </c>
      <c r="H51" s="16" t="inlineStr">
        <is>
          <t>Input:
Customer 1 has 1 pallets demand and window 0-24 at (72.412402197, -53.826023528) and average unload time 0.081047045
Customer 2 has 6 pallets demand and window 0-24 at (-45.736918932, -41.990959188) and average unload time 0.087051307
Customer 3 has 8 pallets demand and window 0-24 at (38.036276142, 60.325987803) and average unload time 0.088336633
Customer 4 has 2 pallets demand and window 0-24 at (58.85665966, -71.92832111) and average unload time 0.142180416
Customer 5 has 9 pallets demand and window 13-14 at (52.615973342, -0.647028304) and average unload time 0.145761893
Customer 6 has 5 pallets demand and window 14-15 at (1.176581339, -16.102022976) and average unload time 0.092595204
Customer 7 has 10 pallets demand and window 10-11 at (26.137036033, 90.823179266) and average unload time 0.023638029
Customer 8 has 11 pallets demand and window 0-24 at (8.249493434, 84.796327213) and average unload time 0.068984326
Customer 9 has 8 pallets demand and window 0-24 at (-20.693037202, 9.943253515) and average unload time 0.032179549
Vehicle SP1 is a Rigid with capacity 16, distance cost 1.161348168, and time cost 10.950163257
Vehicle SP2 is a Rigid with capacity 16, distance cost 1.161348168, and time cost 10.950163257
Vehicle SP3 is a 8 metre with capacity 22, distance cost 1.148403785, and time cost 8.661394962
Vehicle SP4 is a 8 metre with capacity 22, distance cost 1.148403785, and time cost 8.661394962
Vehicle SP5 is a Rigid with capacity 16, distance cost 1.161348168, and time cost 10.950163257
Output:
Vehicle SP1 travels from Depot to 9 to deliver 8 pallets. Expected unload start time is 21.72342135
Vehicle SP1 travels from 2 to DepotReturn to deliver 0 pallets. Expected unload start time is 24
Vehicle SP1 travels from 9 to 2 to deliver 6 pallets. Expected unload start time is 22.701573366
Vehicle SP3 travels from Depot to 7 to deliver 10 pallets. Expected unload start time is 10
Vehicle SP3 travels from 7 to 8 to deliver 11 pallets. Expected unload start time is 10.472324914
Vehicle SP3 travels from 8 to DepotReturn to deliver 0 pallets. Expected unload start time is 12.296110775
Vehicle SP4 travels from Depot to 4 to deliver 2 pallets. Expected unload start time is 11.642598511
Vehicle SP4 travels from 1 to 5 to deliver 9 pallets. Expected unload start time is 13
Vehicle SP4 travels from 3 to DepotReturn to deliver 0 pallets. Expected unload start time is 16.693650025
Vehicle SP4 travels from 4 to 1 to deliver 1 pallets. Expected unload start time is 12.209650466
Vehicle SP4 travels from 5 to 3 to deliver 8 pallets. Expected unload start time is 15.095505978
Vehicle SP5 travels from Depot to 6 to deliver 5 pallets. Expected unload start time is 14
Vehicle SP5 travels from 6 to DepotReturn to deliver 0 pallets. Expected unload start time is 14.664787924
Objective value: 900.172491194
Solve time: 51550</t>
        </is>
      </c>
      <c r="J51" t="inlineStr">
        <is>
          <t>{"0": [[[9, 8], [2, 6]], [[6, 5]]], "1": [[[7, 10], [8, 11]], [[4, 2], [1, 1], [5, 9], [3, 8]]]}</t>
        </is>
      </c>
      <c r="K51" t="n">
        <v>904.5378082988403</v>
      </c>
      <c r="M51" s="12">
        <f>ROUND((K51-G51)/G51,5)</f>
        <v/>
      </c>
      <c r="N51" s="12" t="inlineStr">
        <is>
          <t>{"0": [[[9, 8], [2, 6]], [[6, 5]]], "1": [[[3, 8], [5, 9], [1, 1], [4, 2]], [[8, 11], [7, 10]]]}</t>
        </is>
      </c>
      <c r="O51" t="inlineStr">
        <is>
          <t xml:space="preserve">Rigid (capacity 16):
9 (8) -&gt; 2 (6)
6 (5)
8 metre (capacity 22):
3 (8) -&gt; 5 (9) -&gt; 1 (1) -&gt; 4 (2)
8 (11) -&gt; 7 (10)
</t>
        </is>
      </c>
      <c r="P51" t="n">
        <v>257.0605992</v>
      </c>
      <c r="Q51" t="n">
        <v>904.5378082988403</v>
      </c>
      <c r="R51" s="12">
        <f>ROUND((Q51-G51)/G51,5)</f>
        <v/>
      </c>
      <c r="S51" s="13">
        <f>ROUND((Q51-K51)/K51,5)</f>
        <v/>
      </c>
      <c r="U51" t="n">
        <v>861.6615285311619</v>
      </c>
      <c r="V51" t="n">
        <v>861.6615285311618</v>
      </c>
      <c r="W51" s="13">
        <f>ROUND((V51-U51)/U51,5)</f>
        <v/>
      </c>
    </row>
    <row r="52">
      <c r="A52" t="n">
        <v>12</v>
      </c>
      <c r="B52" t="n">
        <v>5</v>
      </c>
      <c r="C52" t="n">
        <v>1</v>
      </c>
      <c r="D52">
        <f>E52/60</f>
        <v/>
      </c>
      <c r="E52">
        <f>F52/1000</f>
        <v/>
      </c>
      <c r="F52" t="n">
        <v>216795</v>
      </c>
      <c r="G52" t="n">
        <v>1213.639145111</v>
      </c>
      <c r="H52" s="16" t="inlineStr">
        <is>
          <t>Input:
Customer 1 has 2 pallets demand and window 0-24 at (-86.018041576, -18.309401959) and average unload time 0.02426454
Customer 2 has 7 pallets demand and window 0-24 at (97.145189081, -85.615840496) and average unload time 0.101105023
Customer 3 has 8 pallets demand and window 0-24 at (44.485758541, 68.954488341) and average unload time 0.058404782
Customer 4 has 8 pallets demand and window 0-24 at (-25.557138511, 8.215942554) and average unload time 0.105231086
Customer 5 has 5 pallets demand and window 0-24 at (-25.339011966, 83.481342741) and average unload time 0.101223886
Customer 6 has 10 pallets demand and window 0-24 at (91.701596752, 54.140179069) and average unload time 0.133629236
Customer 7 has 6 pallets demand and window 0-24 at (-56.453168325, -92.039782739) and average unload time 0.064868241
Customer 8 has 6 pallets demand and window 0-24 at (-36.216259447, 64.238791874) and average unload time 0.03872407
Customer 9 has 5 pallets demand and window 0-24 at (29.914902065, 88.947189086) and average unload time 0.15367619
Customer 10 has 5 pallets demand and window 0-24 at (81.434885477, 42.040501488) and average unload time 0.139541855
Customer 11 has 9 pallets demand and window 0-24 at (35.258528277, -74.417479493) and average unload time 0.148835244
Customer 12 has 2 pallets demand and window 23-24 at (1.130894366, 28.755529997) and average unload time 0.030813584
Vehicle SP1 is a 11 metre with capacity 30, distance cost 0.988733766, and time cost 13.759122689
Vehicle SP2 is a Rigid with capacity 16, distance cost 1.190221567, and time cost 11.682641751
Vehicle SP3 is a Rigid with capacity 16, distance cost 1.190221567, and time cost 11.682641751
Vehicle SP4 is a 8 metre with capacity 22, distance cost 1.322405981, and time cost 9.780990029
Vehicle SP5 is a 11 metre with capacity 30, distance cost 0.988733766, and time cost 13.759122689
Output:
Vehicle SP1 travels from Depot to 2 to deliver 7 pallets. Expected unload start time is 1.618605684
Vehicle SP1 travels from 1 to 4 to deliver 3 pallets. Expected unload start time is 7.875368472
Vehicle SP1 travels from 2 to 11 to deliver 9 pallets. Expected unload start time is 3.11248671
Vehicle SP1 travels from 4 to DepotReturn to deliver 0 pallets. Expected unload start time is 8.526627725
Vehicle SP1 travels from 7 to 1 to deliver 2 pallets. Expected unload start time is 7.001544493
Vehicle SP1 travels from 11 to 7 to deliver 6 pallets. Expected unload start time is 5.619371459
Vehicle SP3 travels from Depot to 5 to deliver 5 pallets. Expected unload start time is 22.272386957
Vehicle SP3 travels from 4 to DepotReturn to deliver 0 pallets. Expected unload start time is 24.861721425
Vehicle SP3 travels from 5 to 8 to deliver 6 pallets. Expected unload start time is 23.054807364
Vehicle SP3 travels from 8 to 4 to deliver 5 pallets. Expected unload start time is 24
Vehicle SP5 travels from Depot to 10 to deliver 5 pallets. Expected unload start time is 17.770219672
Vehicle SP5 travels from 3 to 9 to deliver 5 pallets. Expected unload start time is 21.397619374
Vehicle SP5 travels from 6 to 3 to deliver 8 pallets. Expected unload start time is 20.621143662
Vehicle SP5 travels from 9 to 12 to deliver 2 pallets. Expected unload start time is 23
Vehicle SP5 travels from 10 to 6 to deliver 10 pallets. Expected unload start time is 18.666284516
Vehicle SP5 travels from 12 to DepotReturn to deliver 0 pallets. Expected unload start time is 23.421349158
Objective value: 1213.639145111
Solve time: 216795</t>
        </is>
      </c>
      <c r="J52" t="inlineStr">
        <is>
          <t>{"0": [[[2, 7], [11, 9], [7, 6], [1, 2], [4, 3]], [[10, 5], [6, 10], [3, 8], [9, 5], [12, 2]]], "1": [[[5, 5], [8, 6], [4, 5]]], "2": []}</t>
        </is>
      </c>
      <c r="K52" t="n">
        <v>1210.828177855486</v>
      </c>
      <c r="M52" s="12">
        <f>ROUND((K52-G52)/G52,5)</f>
        <v/>
      </c>
      <c r="N52" s="12" t="inlineStr">
        <is>
          <t>{"0": [[[10, 5], [6, 10], [3, 8], [9, 5], [12, 2]], [[1, 2], [7, 6], [11, 9], [2, 7]]], "1": [[]], "2": [[[5, 5], [8, 6], [4, 8]]]}</t>
        </is>
      </c>
      <c r="O52" t="inlineStr">
        <is>
          <t xml:space="preserve">11 metre (capacity 30):
10 (5) -&gt; 6 (10) -&gt; 3 (8) -&gt; 9 (5) -&gt; 12 (2)
1 (2) -&gt; 7 (6) -&gt; 11 (9) -&gt; 2 (7)
Rigid (capacity 16):
8 metre (capacity 22):
5 (5) -&gt; 8 (6) -&gt; 4 (8)
</t>
        </is>
      </c>
      <c r="P52" t="n">
        <v>402.1164343</v>
      </c>
      <c r="Q52" t="n">
        <v>1222.399933248278</v>
      </c>
      <c r="R52" s="12">
        <f>ROUND((Q52-G52)/G52,5)</f>
        <v/>
      </c>
      <c r="S52" s="13">
        <f>ROUND((Q52-K52)/K52,5)</f>
        <v/>
      </c>
      <c r="U52" t="n">
        <v>1111.684077083364</v>
      </c>
      <c r="V52" t="n">
        <v>1126.916567567835</v>
      </c>
      <c r="W52" s="13">
        <f>ROUND((V52-U52)/U52,5)</f>
        <v/>
      </c>
    </row>
    <row r="53">
      <c r="A53" t="n">
        <v>12</v>
      </c>
      <c r="B53" t="n">
        <v>5</v>
      </c>
      <c r="C53" t="n">
        <v>2</v>
      </c>
      <c r="D53">
        <f>E53/60</f>
        <v/>
      </c>
      <c r="E53">
        <f>F53/1000</f>
        <v/>
      </c>
      <c r="F53" t="n">
        <v>694794</v>
      </c>
      <c r="G53" t="n">
        <v>928.294313086808</v>
      </c>
      <c r="H53" s="16" t="inlineStr">
        <is>
          <t>Input:
Customer 1 has 8 pallets demand and window 0-24 at (14.736842446, 28.034049718) and average unload time 0.130294522
Customer 2 has 8 pallets demand and window 0-24 at (-32.549394413, -0.675632498) and average unload time 0.125798521
Customer 3 has 2 pallets demand and window 0-24 at (31.006562759, -40.245736325) and average unload time 0.094473381
Customer 4 has 1 pallets demand and window 0-24 at (-67.787030427, -63.113846998) and average unload time 0.102095567
Customer 5 has 5 pallets demand and window 15-16 at (33.330757788, 13.615425269) and average unload time 0.025079065
Customer 6 has 2 pallets demand and window 20-21 at (83.748814411, -93.924607766) and average unload time 0.122823288
Customer 7 has 4 pallets demand and window 0-24 at (-15.106877489, 74.792501511) and average unload time 0.131861909
Customer 8 has 3 pallets demand and window 19-20 at (-44.818303063, 40.210423501) and average unload time 0.041613482
Customer 9 has 4 pallets demand and window 0-24 at (46.595636341, 81.139362181) and average unload time 0.027587677
Customer 10 has 1 pallets demand and window 0-24 at (-95.744399843, -23.189738698) and average unload time 0.102200739
Customer 11 has 5 pallets demand and window 0-24 at (56.302466565, -14.181447595) and average unload time 0.087664577
Customer 12 has 3 pallets demand and window 19-20 at (-10.173627654, -38.406560015) and average unload time 0.145676059
Vehicle SP1 is a Rigid with capacity 16, distance cost 0.890178435, and time cost 11.326025228
Vehicle SP2 is a Rigid with capacity 16, distance cost 0.890178435, and time cost 11.326025228
Vehicle SP3 is a 8 metre with capacity 22, distance cost 1.22146265, and time cost 8.180978462
Vehicle SP4 is a 8 metre with capacity 22, distance cost 1.22146265, and time cost 8.180978462
Vehicle SP5 is a Rigid with capacity 16, distance cost 0.890178435, and time cost 11.326025228
Output:
Vehicle SP1 travels from Depot to 2 to deliver 7 pallets. Expected unload start time is 15.882872675
Vehicle SP1 travels from 2 to 10 to deliver 1 pallets. Expected unload start time is 17.602033811
Vehicle SP1 travels from 3 to DepotReturn to deliver 0 pallets. Expected unload start time is 23.010328309
Vehicle SP1 travels from 4 to 12 to deliver 3 pallets. Expected unload start time is 19.199172055
Vehicle SP1 travels from 6 to 3 to deliver 2 pallets. Expected unload start time is 22.186321729
Vehicle SP1 travels from 10 to 4 to deliver 1 pallets. Expected unload start time is 18.313479592
Vehicle SP1 travels from 12 to 6 to deliver 2 pallets. Expected unload start time is 21
Vehicle SP2 travels from Depot to 1 to deliver 4 pallets. Expected unload start time is 16.721656491
Vehicle SP2 travels from 1 to 9 to deliver 4 pallets. Expected unload start time is 18.016942629
Vehicle SP2 travels from 2 to DepotReturn to deliver 0 pallets. Expected unload start time is 21.191183842
Vehicle SP2 travels from 7 to 8 to deliver 3 pallets. Expected unload start time is 20
Vehicle SP2 travels from 8 to 2 to deliver 1 pallets. Expected unload start time is 20.658430249
Vehicle SP2 travels from 9 to 7 to deliver 4 pallets. Expected unload start time is 18.90264435
Vehicle SP5 travels from Depot to 1 to deliver 4 pallets. Expected unload start time is 14.184705009
Vehicle SP5 travels from 1 to 5 to deliver 5 pallets. Expected unload start time is 15
Vehicle SP5 travels from 5 to 11 to deliver 5 pallets. Expected unload start time is 15.576152595
Vehicle SP5 travels from 11 to DepotReturn to deliver 0 pallets. Expected unload start time is 16.740238138
Objective value: 928.294313086808
Solve time: 694794</t>
        </is>
      </c>
      <c r="J53" t="inlineStr">
        <is>
          <t>{"0": [[[2, 7], [10, 1], [4, 1], [12, 3], [6, 2], [3, 2]], [[1, 4], [9, 4], [7, 4], [8, 3], [2, 1]], [[1, 4], [5, 5], [11, 5]]], "1": []}</t>
        </is>
      </c>
      <c r="K53" t="n">
        <v>928.2943130868078</v>
      </c>
      <c r="M53" s="12">
        <f>ROUND((K53-G53)/G53,5)</f>
        <v/>
      </c>
      <c r="N53" s="12" t="inlineStr">
        <is>
          <t>{"0": [[[3, 2], [6, 2], [11, 5]], [[5, 5], [9, 4], [7, 4], [8, 3]], [[2, 8], [10, 1], [4, 1], [12, 3]]], "1": [[[1, 8]]]}</t>
        </is>
      </c>
      <c r="O53" t="inlineStr">
        <is>
          <t xml:space="preserve">Rigid (capacity 16):
3 (2) -&gt; 6 (2) -&gt; 11 (5)
5 (5) -&gt; 9 (4) -&gt; 7 (4) -&gt; 8 (3)
2 (8) -&gt; 10 (1) -&gt; 4 (1) -&gt; 12 (3)
8 metre (capacity 22):
1 (8)
</t>
        </is>
      </c>
      <c r="P53" t="n">
        <v>717.1615390999998</v>
      </c>
      <c r="Q53" t="n">
        <v>959.7170923181206</v>
      </c>
      <c r="R53" s="12">
        <f>ROUND((Q53-G53)/G53,5)</f>
        <v/>
      </c>
      <c r="S53" s="13">
        <f>ROUND((Q53-K53)/K53,5)</f>
        <v/>
      </c>
      <c r="U53" t="n">
        <v>899.7089934112416</v>
      </c>
      <c r="V53" t="n">
        <v>900.9017217174928</v>
      </c>
      <c r="W53" s="13">
        <f>ROUND((V53-U53)/U53,5)</f>
        <v/>
      </c>
    </row>
    <row r="54">
      <c r="A54" t="n">
        <v>12</v>
      </c>
      <c r="B54" t="n">
        <v>5</v>
      </c>
      <c r="C54" t="n">
        <v>3</v>
      </c>
      <c r="D54">
        <f>E54/60</f>
        <v/>
      </c>
      <c r="E54">
        <f>F54/1000</f>
        <v/>
      </c>
      <c r="F54" t="n">
        <v>385349</v>
      </c>
      <c r="G54" t="n">
        <v>994.2396579380001</v>
      </c>
      <c r="H54" s="16" t="inlineStr">
        <is>
          <t>Input:
Customer 1 has 8 pallets demand and window 0-24 at (-87.641445675, -0.025248248) and average unload time 0.050187475
Customer 2 has 10 pallets demand and window 0-24 at (-60.083802751, 89.733045498) and average unload time 0.105290076
Customer 3 has 7 pallets demand and window 0-24 at (-28.725150514, -71.934032811) and average unload time 0.092703078
Customer 4 has 5 pallets demand and window 6-7 at (0.107978779, 81.374485076) and average unload time 0.048955189
Customer 5 has 4 pallets demand and window 0-24 at (55.419533529, -39.569373271) and average unload time 0.056213884
Customer 6 has 2 pallets demand and window 0-24 at (49.423882197, -16.102860591) and average unload time 0.073396316
Customer 7 has 11 pallets demand and window 0-24 at (19.969100368, 86.821056557) and average unload time 0.165855748
Customer 8 has 3 pallets demand and window 15-16 at (13.595178901, 26.119854166) and average unload time 0.098033915
Customer 9 has 7 pallets demand and window 0-24 at (-65.414174658, 1.158239256) and average unload time 0.105028279
Customer 10 has 8 pallets demand and window 0-24 at (62.658189126, 13.331974138) and average unload time 0.113095776
Customer 11 has 4 pallets demand and window 0-24 at (-83.361032058, -10.127415162) and average unload time 0.079577955
Customer 12 has 2 pallets demand and window 0-24 at (92.200197595, -41.545768779) and average unload time 0.078143452
Vehicle SP1 is a 11 metre with capacity 30, distance cost 0.968943895, and time cost 13.792041664
Vehicle SP2 is a 11 metre with capacity 30, distance cost 0.968943895, and time cost 13.792041664
Vehicle SP3 is a 11 metre with capacity 30, distance cost 0.968943895, and time cost 13.792041664
Vehicle SP4 is a 8 metre with capacity 22, distance cost 0.923473323, and time cost 14.886428019
Vehicle SP5 is a Rigid with capacity 16, distance cost 0.917431224, and time cost 8.02341778
Output:
Vehicle SP1 travels from Depot to 7 to deliver 11 pallets. Expected unload start time is 4.918156776
Vehicle SP1 travels from 2 to DepotReturn to deliver 0 pallets. Expected unload start time is 10.407182853
Vehicle SP1 travels from 4 to 2 to deliver 10 pallets. Expected unload start time is 8.004393046
Vehicle SP1 travels from 7 to 4 to deliver 5 pallets. Expected unload start time is 7.000000002
Vehicle SP2 travels from Depot to 3 to deliver 7 pallets. Expected unload start time is 0.968216736
Vehicle SP2 travels from 1 to 9 to deliver 7 pallets. Expected unload start time is 3.783494899
Vehicle SP2 travels from 3 to 11 to deliver 4 pallets. Expected unload start time is 2.648303999
Vehicle SP2 travels from 9 to DepotReturn to deliver 0 pallets. Expected unload start time is 5.336498197
Vehicle SP2 travels from 11 to 1 to deliver 8 pallets. Expected unload start time is 3.103760653
Vehicle SP4 travels from Depot to 8 to deliver 3 pallets. Expected unload start time is 16
Vehicle SP4 travels from 5 to 6 to deliver 2 pallets. Expected unload start time is 19.756014844
Vehicle SP4 travels from 6 to DepotReturn to deliver 0 pallets. Expected unload start time is 20.552569721
Vehicle SP4 travels from 8 to 10 to deliver 8 pallets. Expected unload start time is 16.927878722
Vehicle SP4 travels from 10 to 12 to deliver 2 pallets. Expected unload start time is 18.611696532
Vehicle SP4 travels from 12 to 5 to deliver 4 pallets. Expected unload start time is 19.228405013
Objective value: 994.239657938
Solve time: 385349</t>
        </is>
      </c>
      <c r="M54" s="12">
        <f>ROUND((K54-G54)/G54,5)</f>
        <v/>
      </c>
      <c r="N54" s="12" t="n"/>
      <c r="R54" s="12">
        <f>ROUND((Q54-G54)/G54,5)</f>
        <v/>
      </c>
      <c r="S54" s="13">
        <f>ROUND((Q54-K54)/K54,5)</f>
        <v/>
      </c>
      <c r="W54" s="13">
        <f>ROUND((V54-U54)/U54,5)</f>
        <v/>
      </c>
    </row>
    <row r="55">
      <c r="A55" t="n">
        <v>12</v>
      </c>
      <c r="B55" t="n">
        <v>5</v>
      </c>
      <c r="C55" t="n">
        <v>4</v>
      </c>
      <c r="D55">
        <f>E55/60</f>
        <v/>
      </c>
      <c r="E55">
        <f>F55/1000</f>
        <v/>
      </c>
      <c r="F55" t="n">
        <v>145025</v>
      </c>
      <c r="G55" t="n">
        <v>825.277177842</v>
      </c>
      <c r="H55" s="16" t="inlineStr">
        <is>
          <t>Input:
Customer 1 has 4 pallets demand and window 0-24 at (-81.985780248, -82.331847855) and average unload time 0.12840829
Customer 2 has 2 pallets demand and window 0-24 at (-4.522517911, 64.911452344) and average unload time 0.056335039
Customer 3 has 3 pallets demand and window 6-7 at (93.63802422, -5.116180676) and average unload time 0.093760044
Customer 4 has 4 pallets demand and window 0-24 at (-59.432155865, 75.538592058) and average unload time 0.088767008
Customer 5 has 3 pallets demand and window 0-24 at (28.559050144, -8.647935123) and average unload time 0.062721373
Customer 6 has 10 pallets demand and window 8-9 at (41.387723878, 74.104924211) and average unload time 0.01958016
Customer 7 has 4 pallets demand and window 0-24 at (-70.64915921, 91.729511492) and average unload time 0.017056964
Customer 8 has 2 pallets demand and window 0-24 at (-18.24689122, 6.327854727) and average unload time 0.095296834
Customer 9 has 7 pallets demand and window 0-24 at (-99.277178862, 17.161670003) and average unload time 0.119909402
Customer 10 has 7 pallets demand and window 0-24 at (-96.058322364, -76.117960774) and average unload time 0.108853797
Customer 11 has 10 pallets demand and window 0-24 at (-39.724086402, -9.740444034) and average unload time 0.114284914
Customer 12 has 3 pallets demand and window 0-24 at (-2.278265143, -72.236800486) and average unload time 0.109068944
Vehicle SP1 is a 8 metre with capacity 22, distance cost 0.756188701, and time cost 13.074098524
Vehicle SP2 is a 11 metre with capacity 30, distance cost 0.741494683, and time cost 11.898809092
Vehicle SP3 is a 8 metre with capacity 22, distance cost 0.756188701, and time cost 13.074098524
Vehicle SP4 is a 8 metre with capacity 22, distance cost 0.756188701, and time cost 13.074098524
Vehicle SP5 is a Rigid with capacity 16, distance cost 1.093494981, and time cost 9.728241995
Output:
Vehicle SP1 travels from Depot to 8 to deliver 2 pallets. Expected unload start time is 0.241412117
Vehicle SP1 travels from 8 to 11 to deliver 10 pallets. Expected unload start time is 0.767290211
Vehicle SP1 travels from 11 to DepotReturn to deliver 0 pallets. Expected unload start time is 2.421399936
Vehicle SP2 travels from Depot to 4 to deliver 4 pallets. Expected unload start time is 0.372995918
Vehicle SP2 travels from 1 to 12 to deliver 3 pallets. Expected unload start time is 6.51919378
Vehicle SP2 travels from 4 to 7 to deliver 4 pallets. Expected unload start time is 0.974274936
Vehicle SP2 travels from 7 to 9 to deliver 7 pallets. Expected unload start time is 2.040933317
Vehicle SP2 travels from 9 to 10 to deliver 7 pallets. Expected unload start time is 4.046988529
Vehicle SP2 travels from 10 to 1 to deliver 4 pallets. Expected unload start time is 5.00125754
Vehicle SP2 travels from 12 to DepotReturn to deliver 0 pallets. Expected unload start time is 7.749809591
Vehicle SP3 travels from Depot to 5 to deliver 3 pallets. Expected unload start time is 5.529617117
Vehicle SP3 travels from 2 to DepotReturn to deliver 0 pallets. Expected unload start time is 9.707102848
Vehicle SP3 travels from 3 to 6 to deliver 10 pallets. Expected unload start time is 7.999999998
Vehicle SP3 travels from 5 to 3 to deliver 3 pallets. Expected unload start time is 6.53246543
Vehicle SP3 travels from 6 to 2 to deliver 2 pallets. Expected unload start time is 8.781072667
Objective value: 825.277177842
Solve time: 145025</t>
        </is>
      </c>
      <c r="M55" s="12">
        <f>ROUND((K55-G55)/G55,5)</f>
        <v/>
      </c>
      <c r="N55" s="12" t="n"/>
      <c r="R55" s="12">
        <f>ROUND((Q55-G55)/G55,5)</f>
        <v/>
      </c>
      <c r="S55" s="13">
        <f>ROUND((Q55-K55)/K55,5)</f>
        <v/>
      </c>
      <c r="W55" s="13">
        <f>ROUND((V55-U55)/U55,5)</f>
        <v/>
      </c>
    </row>
    <row r="56">
      <c r="A56" t="n">
        <v>12</v>
      </c>
      <c r="B56" t="n">
        <v>5</v>
      </c>
      <c r="C56" t="n">
        <v>5</v>
      </c>
      <c r="D56">
        <f>E56/60</f>
        <v/>
      </c>
      <c r="E56">
        <f>F56/1000</f>
        <v/>
      </c>
      <c r="F56" t="n">
        <v>430708</v>
      </c>
      <c r="G56" t="n">
        <v>847.969831264</v>
      </c>
      <c r="H56" s="16" t="inlineStr">
        <is>
          <t>Input:
Customer 1 has 8 pallets demand and window 17-18 at (59.414061302, -70.95972146) and average unload time 0.14234569
Customer 2 has 12 pallets demand and window 0-24 at (-50.259421476, 86.033722047) and average unload time 0.166501506
Customer 3 has 12 pallets demand and window 0-24 at (-65.510351522, -43.301770175) and average unload time 0.073129517
Customer 4 has 1 pallets demand and window 0-24 at (40.682495809, -6.916537405) and average unload time 0.104061243
Customer 5 has 4 pallets demand and window 9-10 at (57.973245052, -91.160471987) and average unload time 0.115936333
Customer 6 has 7 pallets demand and window 0-24 at (-5.860591417, -20.117822387) and average unload time 0.092829825
Customer 7 has 2 pallets demand and window 20-21 at (-26.190481411, 28.82332457) and average unload time 0.027215143
Customer 8 has 5 pallets demand and window 0-24 at (-5.075207851, -44.356020721) and average unload time 0.016702376
Customer 9 has 1 pallets demand and window 0-24 at (-65.738754608, -76.516211319) and average unload time 0.071029895
Customer 10 has 8 pallets demand and window 0-24 at (-70.568441798, 6.590529104) and average unload time 0.017950965
Customer 11 has 6 pallets demand and window 0-24 at (20.953892725, -50.39775177) and average unload time 0.156631999
Customer 12 has 11 pallets demand and window 0-24 at (-45.854217299, -13.948635861) and average unload time 0.084034364
Vehicle SP1 is a 11 metre with capacity 30, distance cost 0.874007206, and time cost 9.255706709
Vehicle SP2 is a 11 metre with capacity 30, distance cost 0.874007206, and time cost 9.255706709
Vehicle SP3 is a Rigid with capacity 16, distance cost 0.94425571, and time cost 8.433889283
Vehicle SP4 is a 11 metre with capacity 30, distance cost 0.874007206, and time cost 9.255706709
Vehicle SP5 is a 11 metre with capacity 30, distance cost 0.874007206, and time cost 9.255706709
Output:
Vehicle SP2 travels from Depot to 6 to deliver 7 pallets. Expected unload start time is 7.216523811
Vehicle SP2 travels from 1 to 4 to deliver 1 pallets. Expected unload start time is 18.972844444
Vehicle SP2 travels from 4 to DepotReturn to deliver 0 pallets. Expected unload start time is 19.592733898
Vehicle SP2 travels from 5 to 1 to deliver 8 pallets. Expected unload start time is 17
Vehicle SP2 travels from 6 to 11 to deliver 6 pallets. Expected unload start time is 8.371909402
Vehicle SP2 travels from 11 to 5 to deliver 4 pallets. Expected unload start time is 10
Vehicle SP4 travels from Depot to 8 to deliver 5 pallets. Expected unload start time is 19.729378943
Vehicle SP4 travels from 3 to 12 to deliver 11 pallets. Expected unload start time is 22.476511493
Vehicle SP4 travels from 8 to 9 to deliver 1 pallets. Expected unload start time is 20.671154312
Vehicle SP4 travels from 9 to 3 to deliver 12 pallets. Expected unload start time is 21.157374537
Vehicle SP4 travels from 12 to DepotReturn to deliver 0 pallets. Expected unload start time is 24
Vehicle SP5 travels from Depot to 10 to deliver 8 pallets. Expected unload start time is 17.057558199
Vehicle SP5 travels from 2 to 7 to deliver 2 pallets. Expected unload start time is 21
Vehicle SP5 travels from 7 to DepotReturn to deliver 0 pallets. Expected unload start time is 21.541244764
Vehicle SP5 travels from 10 to 2 to deliver 12 pallets. Expected unload start time is 18.226141315
Objective value: 847.969831264
Solve time: 430708</t>
        </is>
      </c>
      <c r="M56" s="12">
        <f>ROUND((K56-G56)/G56,5)</f>
        <v/>
      </c>
      <c r="N56" s="12" t="n"/>
      <c r="R56" s="12">
        <f>ROUND((Q56-G56)/G56,5)</f>
        <v/>
      </c>
      <c r="S56" s="13">
        <f>ROUND((Q56-K56)/K56,5)</f>
        <v/>
      </c>
      <c r="W56" s="13">
        <f>ROUND((V56-U56)/U56,5)</f>
        <v/>
      </c>
    </row>
    <row r="57">
      <c r="A57" t="n">
        <v>12</v>
      </c>
      <c r="B57" t="n">
        <v>5</v>
      </c>
      <c r="C57" t="n">
        <v>6</v>
      </c>
      <c r="D57">
        <f>E57/60</f>
        <v/>
      </c>
      <c r="E57">
        <f>F57/1000</f>
        <v/>
      </c>
      <c r="H57" s="16" t="n"/>
      <c r="M57" s="12">
        <f>ROUND((K57-G57)/G57,5)</f>
        <v/>
      </c>
      <c r="N57" s="12" t="n"/>
      <c r="R57" s="12">
        <f>ROUND((Q57-G57)/G57,5)</f>
        <v/>
      </c>
      <c r="S57" s="13">
        <f>ROUND((Q57-K57)/K57,5)</f>
        <v/>
      </c>
      <c r="W57" s="13">
        <f>ROUND((V57-U57)/U57,5)</f>
        <v/>
      </c>
    </row>
    <row r="58">
      <c r="A58" t="n">
        <v>12</v>
      </c>
      <c r="B58" t="n">
        <v>5</v>
      </c>
      <c r="C58" t="n">
        <v>7</v>
      </c>
      <c r="D58">
        <f>E58/60</f>
        <v/>
      </c>
      <c r="E58">
        <f>F58/1000</f>
        <v/>
      </c>
      <c r="H58" s="16" t="n"/>
      <c r="M58" s="12">
        <f>ROUND((K58-G58)/G58,5)</f>
        <v/>
      </c>
      <c r="N58" s="12" t="n"/>
      <c r="R58" s="12">
        <f>ROUND((Q58-G58)/G58,5)</f>
        <v/>
      </c>
      <c r="S58" s="13">
        <f>ROUND((Q58-K58)/K58,5)</f>
        <v/>
      </c>
      <c r="W58" s="13">
        <f>ROUND((V58-U58)/U58,5)</f>
        <v/>
      </c>
    </row>
    <row r="59">
      <c r="A59" t="n">
        <v>12</v>
      </c>
      <c r="B59" t="n">
        <v>5</v>
      </c>
      <c r="C59" t="n">
        <v>8</v>
      </c>
      <c r="D59">
        <f>E59/60</f>
        <v/>
      </c>
      <c r="E59">
        <f>F59/1000</f>
        <v/>
      </c>
      <c r="H59" s="16" t="n"/>
      <c r="M59" s="12">
        <f>ROUND((K59-G59)/G59,5)</f>
        <v/>
      </c>
      <c r="N59" s="12" t="n"/>
      <c r="R59" s="12">
        <f>ROUND((Q59-G59)/G59,5)</f>
        <v/>
      </c>
      <c r="S59" s="13">
        <f>ROUND((Q59-K59)/K59,5)</f>
        <v/>
      </c>
      <c r="W59" s="13">
        <f>ROUND((V59-U59)/U59,5)</f>
        <v/>
      </c>
    </row>
    <row r="60">
      <c r="A60" t="n">
        <v>12</v>
      </c>
      <c r="B60" t="n">
        <v>5</v>
      </c>
      <c r="C60" t="n">
        <v>9</v>
      </c>
      <c r="D60">
        <f>E60/60</f>
        <v/>
      </c>
      <c r="E60">
        <f>F60/1000</f>
        <v/>
      </c>
      <c r="H60" s="16" t="n"/>
      <c r="M60" s="12">
        <f>ROUND((K60-G60)/G60,5)</f>
        <v/>
      </c>
      <c r="N60" s="12" t="n"/>
      <c r="R60" s="12">
        <f>ROUND((Q60-G60)/G60,5)</f>
        <v/>
      </c>
      <c r="S60" s="13">
        <f>ROUND((Q60-K60)/K60,5)</f>
        <v/>
      </c>
      <c r="W60" s="13">
        <f>ROUND((V60-U60)/U60,5)</f>
        <v/>
      </c>
    </row>
    <row r="61">
      <c r="A61" t="n">
        <v>12</v>
      </c>
      <c r="B61" t="n">
        <v>5</v>
      </c>
      <c r="C61" t="n">
        <v>10</v>
      </c>
      <c r="D61">
        <f>E61/60</f>
        <v/>
      </c>
      <c r="E61">
        <f>F61/1000</f>
        <v/>
      </c>
      <c r="H61" s="16" t="n"/>
      <c r="M61" s="12">
        <f>ROUND((K61-G61)/G61,5)</f>
        <v/>
      </c>
      <c r="N61" s="12" t="n"/>
      <c r="R61" s="12">
        <f>ROUND((Q61-G61)/G61,5)</f>
        <v/>
      </c>
      <c r="S61" s="13">
        <f>ROUND((Q61-K61)/K61,5)</f>
        <v/>
      </c>
      <c r="W61" s="13">
        <f>ROUND((V61-U61)/U61,5)</f>
        <v/>
      </c>
    </row>
    <row r="62">
      <c r="H62" s="16" t="n"/>
      <c r="M62" s="12" t="n"/>
      <c r="N62" s="12" t="n"/>
      <c r="R62" s="12" t="n"/>
      <c r="S62" s="13" t="n"/>
      <c r="W62" s="13" t="n"/>
    </row>
    <row r="63">
      <c r="H63" s="16" t="n"/>
    </row>
    <row r="64">
      <c r="H64" s="16" t="n"/>
    </row>
    <row r="65">
      <c r="H65" s="16" t="n"/>
    </row>
    <row r="66">
      <c r="H66" s="16" t="n"/>
    </row>
    <row r="67">
      <c r="H67" s="16" t="n"/>
    </row>
    <row r="68">
      <c r="H68" s="16" t="n"/>
    </row>
    <row r="69">
      <c r="H69" s="16" t="n"/>
    </row>
    <row r="70">
      <c r="H70" s="16" t="n"/>
    </row>
    <row r="71">
      <c r="H71" s="16" t="n"/>
    </row>
    <row r="72">
      <c r="H72" s="16" t="n"/>
    </row>
    <row r="73">
      <c r="H73" s="16" t="n"/>
    </row>
    <row r="74">
      <c r="H74" s="16" t="n"/>
    </row>
    <row r="75">
      <c r="H75" s="16" t="n"/>
    </row>
    <row r="76">
      <c r="H76" s="16" t="n"/>
    </row>
    <row r="77">
      <c r="H77" s="16" t="n"/>
    </row>
    <row r="78">
      <c r="H78" s="16" t="n"/>
    </row>
    <row r="79">
      <c r="H79" s="16" t="n"/>
    </row>
    <row r="80">
      <c r="H80" s="16" t="n"/>
    </row>
    <row r="81">
      <c r="H81" s="16" t="n"/>
    </row>
    <row r="82">
      <c r="H82" s="16" t="n"/>
    </row>
    <row r="83">
      <c r="H83" s="16" t="n"/>
    </row>
    <row r="84">
      <c r="H84" s="16" t="n"/>
    </row>
    <row r="85">
      <c r="H85" s="16" t="n"/>
    </row>
    <row r="86">
      <c r="H86" s="16" t="n"/>
    </row>
    <row r="87">
      <c r="H87" s="16" t="n"/>
    </row>
    <row r="88">
      <c r="H88" s="16" t="n"/>
    </row>
    <row r="89">
      <c r="H89" s="16" t="n"/>
    </row>
    <row r="90">
      <c r="H90" s="16" t="n"/>
    </row>
    <row r="91">
      <c r="H91" s="16" t="n"/>
    </row>
    <row r="92">
      <c r="H92" s="16" t="n"/>
    </row>
    <row r="93">
      <c r="H93" s="16" t="n"/>
    </row>
    <row r="94">
      <c r="H94" s="16" t="n"/>
    </row>
    <row r="95">
      <c r="H95" s="16" t="n"/>
    </row>
    <row r="96">
      <c r="H96" s="16" t="n"/>
    </row>
    <row r="97">
      <c r="H97" s="16" t="n"/>
    </row>
    <row r="98">
      <c r="H98" s="16" t="n"/>
    </row>
    <row r="99">
      <c r="H99" s="16" t="n"/>
    </row>
    <row r="100">
      <c r="H100" s="16" t="n"/>
    </row>
    <row r="101">
      <c r="H101" s="16" t="n"/>
    </row>
    <row r="102">
      <c r="H102" s="16" t="n"/>
    </row>
    <row r="103">
      <c r="H103" s="16" t="n"/>
    </row>
    <row r="104">
      <c r="H104" s="16" t="n"/>
    </row>
    <row r="105">
      <c r="H105" s="16" t="n"/>
    </row>
    <row r="106">
      <c r="H106" s="16" t="n"/>
    </row>
    <row r="107">
      <c r="H107" s="16" t="n"/>
    </row>
    <row r="108">
      <c r="H108" s="16" t="n"/>
    </row>
    <row r="109">
      <c r="H109" s="16" t="n"/>
    </row>
    <row r="110">
      <c r="H110" s="16" t="n"/>
    </row>
    <row r="111">
      <c r="H111" s="16" t="n"/>
    </row>
    <row r="112">
      <c r="H112" s="16" t="n"/>
    </row>
    <row r="113">
      <c r="H113" s="16" t="n"/>
    </row>
    <row r="114">
      <c r="H114" s="16" t="n"/>
    </row>
    <row r="115">
      <c r="H115" s="16" t="n"/>
    </row>
    <row r="116">
      <c r="H116" s="16" t="n"/>
    </row>
    <row r="117">
      <c r="H117" s="16" t="n"/>
    </row>
    <row r="118">
      <c r="H118" s="16" t="n"/>
    </row>
    <row r="119">
      <c r="H119" s="16" t="n"/>
    </row>
    <row r="120">
      <c r="H120" s="16" t="n"/>
    </row>
    <row r="121">
      <c r="H121" s="16" t="n"/>
    </row>
    <row r="122">
      <c r="H122" s="16" t="n"/>
    </row>
    <row r="123">
      <c r="H123" s="16" t="n"/>
    </row>
    <row r="124">
      <c r="H124" s="16" t="n"/>
    </row>
    <row r="125">
      <c r="H125" s="16" t="n"/>
    </row>
    <row r="126">
      <c r="H126" s="16" t="n"/>
    </row>
    <row r="127">
      <c r="H127" s="16" t="n"/>
    </row>
    <row r="128">
      <c r="H128" s="16" t="n"/>
    </row>
    <row r="129">
      <c r="H129" s="16" t="n"/>
    </row>
    <row r="130">
      <c r="H130" s="16" t="n"/>
    </row>
    <row r="131">
      <c r="H131" s="16" t="n"/>
    </row>
    <row r="132">
      <c r="H132" s="16" t="n"/>
    </row>
    <row r="133">
      <c r="H133" s="16" t="n"/>
    </row>
    <row r="134">
      <c r="H134" s="16" t="n"/>
    </row>
    <row r="135">
      <c r="H135" s="16" t="n"/>
    </row>
    <row r="136">
      <c r="H136" s="16" t="n"/>
    </row>
    <row r="137">
      <c r="H137" s="16" t="n"/>
    </row>
    <row r="138">
      <c r="H138" s="16" t="n"/>
    </row>
    <row r="139">
      <c r="H139" s="16" t="n"/>
    </row>
    <row r="140">
      <c r="H140" s="16" t="n"/>
    </row>
    <row r="141">
      <c r="H141" s="16" t="n"/>
    </row>
    <row r="142">
      <c r="H142" s="16" t="n"/>
    </row>
    <row r="143">
      <c r="H143" s="16" t="n"/>
    </row>
    <row r="144">
      <c r="H144" s="16" t="n"/>
    </row>
    <row r="145">
      <c r="H145" s="16" t="n"/>
    </row>
    <row r="146">
      <c r="H146" s="16" t="n"/>
    </row>
    <row r="147">
      <c r="H147" s="16" t="n"/>
    </row>
    <row r="148">
      <c r="H148" s="16" t="n"/>
    </row>
    <row r="149">
      <c r="H149" s="16" t="n"/>
    </row>
    <row r="150">
      <c r="H150" s="16" t="n"/>
    </row>
    <row r="151">
      <c r="H151" s="16" t="n"/>
    </row>
    <row r="152">
      <c r="H152" s="16" t="n"/>
    </row>
    <row r="153">
      <c r="H153" s="16" t="n"/>
    </row>
    <row r="154">
      <c r="H154" s="16" t="n"/>
    </row>
    <row r="155">
      <c r="H155" s="16" t="n"/>
    </row>
    <row r="156">
      <c r="H156" s="16" t="n"/>
    </row>
    <row r="157">
      <c r="H157" s="16" t="n"/>
    </row>
    <row r="158">
      <c r="H158" s="16" t="n"/>
    </row>
    <row r="159">
      <c r="H159" s="16" t="n"/>
    </row>
    <row r="160">
      <c r="H160" s="16" t="n"/>
    </row>
    <row r="161">
      <c r="H161" s="16" t="n"/>
    </row>
    <row r="162">
      <c r="H162" s="16" t="n"/>
    </row>
    <row r="163">
      <c r="H163" s="16" t="n"/>
    </row>
    <row r="164">
      <c r="H164" s="16" t="n"/>
    </row>
    <row r="165">
      <c r="H165" s="16" t="n"/>
    </row>
    <row r="166">
      <c r="H166" s="16" t="n"/>
    </row>
    <row r="167">
      <c r="H167" s="16" t="n"/>
    </row>
    <row r="168">
      <c r="H168" s="16" t="n"/>
    </row>
    <row r="169">
      <c r="H169" s="16" t="n"/>
    </row>
    <row r="170">
      <c r="H170" s="16" t="n"/>
    </row>
    <row r="171">
      <c r="H171" s="16" t="n"/>
    </row>
    <row r="172">
      <c r="H172" s="16" t="n"/>
    </row>
    <row r="173">
      <c r="H173" s="16" t="n"/>
    </row>
    <row r="174">
      <c r="H174" s="16" t="n"/>
    </row>
    <row r="175">
      <c r="H175" s="16" t="n"/>
    </row>
    <row r="176">
      <c r="H176" s="16" t="n"/>
    </row>
    <row r="177">
      <c r="H177" s="16" t="n"/>
    </row>
    <row r="178">
      <c r="H178" s="16" t="n"/>
    </row>
    <row r="179">
      <c r="H179" s="16" t="n"/>
    </row>
    <row r="180">
      <c r="H180" s="16" t="n"/>
    </row>
    <row r="181">
      <c r="H181" s="16" t="n"/>
    </row>
    <row r="182">
      <c r="H182" s="16" t="n"/>
    </row>
    <row r="183">
      <c r="H183" s="16" t="n"/>
    </row>
    <row r="184">
      <c r="H184" s="16" t="n"/>
    </row>
    <row r="185">
      <c r="H185" s="16" t="n"/>
    </row>
    <row r="186">
      <c r="H186" s="16" t="n"/>
    </row>
    <row r="187">
      <c r="H187" s="16" t="n"/>
    </row>
    <row r="188">
      <c r="H188" s="16" t="n"/>
    </row>
    <row r="189">
      <c r="H189" s="16" t="n"/>
    </row>
    <row r="190">
      <c r="H190" s="16" t="n"/>
    </row>
    <row r="191">
      <c r="H191" s="16" t="n"/>
    </row>
    <row r="192">
      <c r="H192" s="16" t="n"/>
    </row>
    <row r="193">
      <c r="H193" s="16" t="n"/>
    </row>
    <row r="194">
      <c r="H194" s="16" t="n"/>
    </row>
    <row r="195">
      <c r="H195" s="16" t="n"/>
    </row>
    <row r="196">
      <c r="H196" s="16" t="n"/>
    </row>
    <row r="197">
      <c r="H197" s="16" t="n"/>
    </row>
    <row r="198">
      <c r="H198" s="16" t="n"/>
    </row>
    <row r="199">
      <c r="H199" s="16" t="n"/>
    </row>
    <row r="200">
      <c r="H200" s="16" t="n"/>
    </row>
    <row r="201">
      <c r="H201" s="16" t="n"/>
    </row>
    <row r="202">
      <c r="H202" s="16" t="n"/>
    </row>
    <row r="203">
      <c r="H203" s="16" t="n"/>
    </row>
    <row r="204">
      <c r="H204" s="16" t="n"/>
    </row>
    <row r="205">
      <c r="H205" s="16" t="n"/>
    </row>
    <row r="206">
      <c r="H206" s="16" t="n"/>
    </row>
    <row r="207">
      <c r="H207" s="16" t="n"/>
    </row>
    <row r="208">
      <c r="H208" s="16" t="n"/>
    </row>
  </sheetData>
  <mergeCells count="207">
    <mergeCell ref="H30:I30"/>
    <mergeCell ref="H31:I31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05:I205"/>
    <mergeCell ref="H206:I206"/>
    <mergeCell ref="H207:I207"/>
    <mergeCell ref="H208:I208"/>
    <mergeCell ref="H178:I178"/>
    <mergeCell ref="H179:I179"/>
    <mergeCell ref="H180:I180"/>
    <mergeCell ref="H199:I199"/>
    <mergeCell ref="H200:I200"/>
    <mergeCell ref="H201:I201"/>
    <mergeCell ref="H202:I202"/>
    <mergeCell ref="H203:I203"/>
    <mergeCell ref="H204:I204"/>
    <mergeCell ref="H184:I184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74:I174"/>
    <mergeCell ref="H175:I175"/>
    <mergeCell ref="H176:I176"/>
    <mergeCell ref="H177:I177"/>
    <mergeCell ref="H173:I173"/>
    <mergeCell ref="H130:I130"/>
    <mergeCell ref="H170:I170"/>
    <mergeCell ref="H171:I171"/>
    <mergeCell ref="H172:I172"/>
    <mergeCell ref="H137:I137"/>
    <mergeCell ref="H138:I138"/>
    <mergeCell ref="H139:I139"/>
    <mergeCell ref="H158:I158"/>
    <mergeCell ref="H159:I159"/>
    <mergeCell ref="H160:I160"/>
    <mergeCell ref="H161:I161"/>
    <mergeCell ref="H162:I162"/>
    <mergeCell ref="H149:I149"/>
    <mergeCell ref="H150:I150"/>
    <mergeCell ref="H155:I155"/>
    <mergeCell ref="H156:I156"/>
    <mergeCell ref="H157:I157"/>
    <mergeCell ref="H10:I10"/>
    <mergeCell ref="H11:I11"/>
    <mergeCell ref="H32:I32"/>
    <mergeCell ref="H33:I33"/>
    <mergeCell ref="H34:I34"/>
    <mergeCell ref="H35:I35"/>
    <mergeCell ref="H36:I36"/>
    <mergeCell ref="H120:I120"/>
    <mergeCell ref="H81:I81"/>
    <mergeCell ref="H82:I82"/>
    <mergeCell ref="H83:I83"/>
    <mergeCell ref="H90:I90"/>
    <mergeCell ref="H91:I91"/>
    <mergeCell ref="H92:I92"/>
    <mergeCell ref="H99:I99"/>
    <mergeCell ref="H100:I100"/>
    <mergeCell ref="H116:I116"/>
    <mergeCell ref="H117:I117"/>
    <mergeCell ref="H118:I118"/>
    <mergeCell ref="H119:I119"/>
    <mergeCell ref="H112:I112"/>
    <mergeCell ref="H113:I113"/>
    <mergeCell ref="H114:I114"/>
    <mergeCell ref="H115:I115"/>
    <mergeCell ref="H2:I2"/>
    <mergeCell ref="H3:I3"/>
    <mergeCell ref="H4:I4"/>
    <mergeCell ref="H5:I5"/>
    <mergeCell ref="H6:I6"/>
    <mergeCell ref="H68:I68"/>
    <mergeCell ref="H69:I69"/>
    <mergeCell ref="H70:I70"/>
    <mergeCell ref="H71:I71"/>
    <mergeCell ref="H63:I63"/>
    <mergeCell ref="H7:I7"/>
    <mergeCell ref="H8:I8"/>
    <mergeCell ref="H9:I9"/>
    <mergeCell ref="H51:I51"/>
    <mergeCell ref="H39:I39"/>
    <mergeCell ref="H37:I37"/>
    <mergeCell ref="H38:I38"/>
    <mergeCell ref="H64:I64"/>
    <mergeCell ref="H65:I65"/>
    <mergeCell ref="H66:I66"/>
    <mergeCell ref="H67:I67"/>
    <mergeCell ref="H62:I62"/>
    <mergeCell ref="H60:I60"/>
    <mergeCell ref="H61:I61"/>
    <mergeCell ref="H125:I125"/>
    <mergeCell ref="H126:I126"/>
    <mergeCell ref="H127:I127"/>
    <mergeCell ref="H128:I128"/>
    <mergeCell ref="H129:I129"/>
    <mergeCell ref="H121:I121"/>
    <mergeCell ref="H122:I122"/>
    <mergeCell ref="H123:I123"/>
    <mergeCell ref="H124:I124"/>
    <mergeCell ref="H110:I110"/>
    <mergeCell ref="H111:I111"/>
    <mergeCell ref="H101:I101"/>
    <mergeCell ref="H102:I102"/>
    <mergeCell ref="H103:I103"/>
    <mergeCell ref="H105:I105"/>
    <mergeCell ref="H106:I106"/>
    <mergeCell ref="H107:I107"/>
    <mergeCell ref="H108:I108"/>
    <mergeCell ref="H109:I109"/>
    <mergeCell ref="H104:I104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40:I40"/>
    <mergeCell ref="H41:I41"/>
    <mergeCell ref="H42:I42"/>
    <mergeCell ref="H43:I43"/>
    <mergeCell ref="H44:I44"/>
    <mergeCell ref="H45:I45"/>
    <mergeCell ref="H152:I152"/>
    <mergeCell ref="H153:I153"/>
    <mergeCell ref="H154:I154"/>
    <mergeCell ref="H140:I140"/>
    <mergeCell ref="H141:I141"/>
    <mergeCell ref="H142:I142"/>
    <mergeCell ref="H143:I143"/>
    <mergeCell ref="H144:I144"/>
    <mergeCell ref="H145:I145"/>
    <mergeCell ref="H46:I46"/>
    <mergeCell ref="H47:I47"/>
    <mergeCell ref="H48:I48"/>
    <mergeCell ref="H93:I93"/>
    <mergeCell ref="H94:I94"/>
    <mergeCell ref="H95:I95"/>
    <mergeCell ref="H96:I96"/>
    <mergeCell ref="H97:I97"/>
    <mergeCell ref="H98:I98"/>
    <mergeCell ref="H72:I72"/>
    <mergeCell ref="H73:I73"/>
    <mergeCell ref="H74:I74"/>
    <mergeCell ref="H75:I75"/>
    <mergeCell ref="H86:I86"/>
    <mergeCell ref="H87:I87"/>
    <mergeCell ref="H88:I88"/>
    <mergeCell ref="H89:I89"/>
    <mergeCell ref="H76:I76"/>
    <mergeCell ref="H84:I84"/>
    <mergeCell ref="H85:I85"/>
    <mergeCell ref="H77:I77"/>
    <mergeCell ref="H78:I78"/>
    <mergeCell ref="H79:I79"/>
    <mergeCell ref="H80:I80"/>
    <mergeCell ref="H195:I195"/>
    <mergeCell ref="H196:I196"/>
    <mergeCell ref="H197:I197"/>
    <mergeCell ref="H198:I198"/>
    <mergeCell ref="H131:I131"/>
    <mergeCell ref="H132:I132"/>
    <mergeCell ref="H133:I133"/>
    <mergeCell ref="H134:I134"/>
    <mergeCell ref="H135:I135"/>
    <mergeCell ref="H136:I136"/>
    <mergeCell ref="H181:I181"/>
    <mergeCell ref="H182:I182"/>
    <mergeCell ref="H183:I183"/>
    <mergeCell ref="H169:I169"/>
    <mergeCell ref="H167:I167"/>
    <mergeCell ref="H168:I168"/>
    <mergeCell ref="H163:I163"/>
    <mergeCell ref="H164:I164"/>
    <mergeCell ref="H165:I165"/>
    <mergeCell ref="H166:I166"/>
    <mergeCell ref="H146:I146"/>
    <mergeCell ref="H147:I147"/>
    <mergeCell ref="H148:I148"/>
    <mergeCell ref="H151:I151"/>
  </mergeCells>
  <conditionalFormatting sqref="R63:R1048576 R1:R61">
    <cfRule type="cellIs" priority="35" operator="lessThan" dxfId="1">
      <formula>0</formula>
    </cfRule>
  </conditionalFormatting>
  <conditionalFormatting sqref="R62">
    <cfRule type="cellIs" priority="18" operator="lessThan" dxfId="1">
      <formula>0</formula>
    </cfRule>
  </conditionalFormatting>
  <conditionalFormatting sqref="S2:S1048576">
    <cfRule type="cellIs" priority="33" operator="notBetween" dxfId="8">
      <formula>-0.1</formula>
      <formula>0.1</formula>
    </cfRule>
    <cfRule type="cellIs" priority="34" operator="lessThan" dxfId="4">
      <formula>0</formula>
    </cfRule>
    <cfRule type="cellIs" priority="36" operator="equal" dxfId="0">
      <formula>0</formula>
    </cfRule>
  </conditionalFormatting>
  <conditionalFormatting sqref="W2:W1048576">
    <cfRule type="cellIs" priority="10" operator="notBetween" dxfId="8">
      <formula>-0.1</formula>
      <formula>0.1</formula>
    </cfRule>
    <cfRule type="cellIs" priority="11" operator="lessThan" dxfId="4">
      <formula>0</formula>
    </cfRule>
    <cfRule type="cellIs" priority="12" operator="equal" dxfId="0">
      <formula>0</formula>
    </cfRule>
  </conditionalFormatting>
  <conditionalFormatting sqref="M2:M1048576">
    <cfRule type="cellIs" priority="5" operator="lessThan" dxfId="1">
      <formula>-0.01</formula>
    </cfRule>
    <cfRule type="cellIs" priority="6" operator="greaterThan" dxfId="4">
      <formula>0.01</formula>
    </cfRule>
    <cfRule type="cellIs" priority="1" operator="equal" dxfId="0">
      <formula>0</formula>
    </cfRule>
  </conditionalFormatting>
  <conditionalFormatting sqref="P2:P11 P63:P1048576 P19:P61">
    <cfRule type="cellIs" priority="4" operator="greaterThan" dxfId="1">
      <formula>1800</formula>
    </cfRule>
  </conditionalFormatting>
  <conditionalFormatting sqref="P62">
    <cfRule type="cellIs" priority="3" operator="greaterThan" dxfId="1">
      <formula>1800</formula>
    </cfRule>
  </conditionalFormatting>
  <conditionalFormatting sqref="P12:P18">
    <cfRule type="cellIs" priority="2" operator="greaterThan" dxfId="1">
      <formula>1800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"/>
  <sheetViews>
    <sheetView topLeftCell="B1" workbookViewId="0">
      <pane ySplit="1" topLeftCell="A2" activePane="bottomLeft" state="frozen"/>
      <selection pane="bottomLeft" activeCell="G28" sqref="G28"/>
    </sheetView>
  </sheetViews>
  <sheetFormatPr baseColWidth="8" defaultRowHeight="15"/>
  <cols>
    <col width="12.28515625" bestFit="1" customWidth="1" style="18" min="1" max="1"/>
    <col width="14.42578125" bestFit="1" customWidth="1" style="18" min="2" max="2"/>
    <col width="14.42578125" customWidth="1" style="18" min="3" max="3"/>
    <col width="12" bestFit="1" customWidth="1" style="18" min="4" max="4"/>
    <col width="15" bestFit="1" customWidth="1" style="18" min="5" max="5"/>
    <col width="19" bestFit="1" customWidth="1" style="18" min="6" max="6"/>
    <col width="51.140625" customWidth="1" style="18" min="7" max="7"/>
    <col width="16" bestFit="1" customWidth="1" style="18" min="8" max="8"/>
    <col width="12" bestFit="1" customWidth="1" style="18" min="9" max="9"/>
    <col width="12.85546875" bestFit="1" customWidth="1" style="18" min="10" max="10"/>
    <col width="13.5703125" bestFit="1" customWidth="1" style="18" min="11" max="11"/>
    <col width="14" bestFit="1" customWidth="1" style="18" min="12" max="12"/>
    <col width="41.7109375" customWidth="1" style="18" min="13" max="13"/>
  </cols>
  <sheetData>
    <row r="1">
      <c r="A1" s="5" t="inlineStr">
        <is>
          <t>Archive Date</t>
        </is>
      </c>
      <c r="B1" s="1" t="inlineStr">
        <is>
          <t>Archive Routes</t>
        </is>
      </c>
      <c r="C1" s="1" t="inlineStr">
        <is>
          <t>Archive Routes (Pretty)</t>
        </is>
      </c>
      <c r="D1" s="5" t="inlineStr">
        <is>
          <t>Archive Cost</t>
        </is>
      </c>
      <c r="E1" s="5" t="inlineStr">
        <is>
          <t>Archive Penalty</t>
        </is>
      </c>
      <c r="F1" s="5" t="inlineStr">
        <is>
          <t>Meta Routes (JSON)</t>
        </is>
      </c>
      <c r="G1" s="5" t="inlineStr">
        <is>
          <t>Meta Routes (Pretty)</t>
        </is>
      </c>
      <c r="H1" s="5" t="inlineStr">
        <is>
          <t>Meta Solve Time</t>
        </is>
      </c>
      <c r="I1" s="5" t="inlineStr">
        <is>
          <t>Meta Cost</t>
        </is>
      </c>
      <c r="J1" s="5" t="inlineStr">
        <is>
          <t>Meta Penalty</t>
        </is>
      </c>
      <c r="K1" s="5" t="inlineStr">
        <is>
          <t>Difference (R)</t>
        </is>
      </c>
      <c r="L1" s="5" t="inlineStr">
        <is>
          <t>Difference (%)</t>
        </is>
      </c>
      <c r="M1" s="5" t="inlineStr">
        <is>
          <t>Aspects changed</t>
        </is>
      </c>
      <c r="N1" s="5" t="inlineStr">
        <is>
          <t>Meta Stops</t>
        </is>
      </c>
    </row>
    <row r="2">
      <c r="A2" s="9" t="n">
        <v>43745</v>
      </c>
      <c r="B2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2" t="n">
        <v>469154.8897999998</v>
      </c>
      <c r="G2" t="inlineStr">
        <is>
          <t xml:space="preserve">Rigid (capacity 16):
81-H (16)
186-V (9)
8-B (16)
121-O (16)
135-P (15)
173-T (7)
130-P (16)
208-Z (16)
80-H (16)
164-S (4) -&gt; 168-S (9)
9-B (15)
25-C (14)
156-S (16)
2-A (12)
151-R (3) -&gt; 198-W (5) -&gt; 48-D (5)
188-V (6) -&gt; 80-H (4) -&gt; 199-W (1)
3-A (8) -&gt; 91-K (6)
188-V (16)
131-P (16)
144-Q (12)
148-R (2) -&gt; 111-M (3) -&gt; 77-H (8)
8 Metre (capacity 22):
66-G (15)
119-O (10) -&gt; 83-H (10)
151-R (22)
120-O (1) -&gt; 97-K (13)
75-H (18)
120-O (22)
72-G (22)
108-M (11)
152-R (15)
34-C (14)
121-O (15)
193-V (19)
19-B (10)
196-W (8) -&gt; 53-E (12)
11 Metre (capacity 30):
194-V (27)
166-S (6) -&gt; 17-B (24)
28-C (2) -&gt; 95-K (10) -&gt; 197-W (14)
35-C (30)
40-C (30)
104-M (30)
100-L (30)
153-S (30)
159-S (19)
6-B (23)
157-S (22)
126-P (14) -&gt; 154-S (13)
83-H (30)
176-T (30)
187-V (7) -&gt; 27-C (22)
149-R (30)
44-D (30)
149-R (20) -&gt; 165-S (4)
41-C (30)
79-H (30)
24-B (8) -&gt; 16-B (10)
165-S (30)
172-S (30)
125-P (9) -&gt; 117-N (7)
207-Y (21) -&gt; 130-P (6)
143-P (29)
77-H (30)
46-D (20) -&gt; 101-L (6)
81-H (20)
208-Z (14) -&gt; 182-U (15)
203-W (1) -&gt; 177-T (11) -&gt; 116-N (10)
</t>
        </is>
      </c>
      <c r="H2" t="n">
        <v>3603.7618334</v>
      </c>
      <c r="I2" t="n">
        <v>455532.2174666666</v>
      </c>
      <c r="K2">
        <f>D2-I2</f>
        <v/>
      </c>
      <c r="L2" s="12">
        <f>K2/D2</f>
        <v/>
      </c>
    </row>
    <row r="3" ht="14.25" customHeight="1" s="18">
      <c r="A3" s="10" t="n">
        <v>43768</v>
      </c>
      <c r="B3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3" t="n">
        <v>592286.4353333331</v>
      </c>
      <c r="G3" s="7" t="inlineStr">
        <is>
          <t>Rigid (capacity 16):
199-W (10)
168-S (8)
91-K (13)
156-S (12)
25-C (16)
2-A (14)
39-C (1) -&gt; 188-V (15)
176-T (16)
120-O (16)
63-G (16)
8 Metre (capacity 22):
196-W (13) -&gt; 171-S (2)
82-H (22)
172-S (22)
35-C (22)
131-P (12)
25-C (22)
35-C (13) -&gt; 48-D (4)
33-C (22)
34-C (16)
83-H (22)
132-P (10) -&gt; 198-W (7)
33-C (17)
152-R (4) -&gt; 98-L (16)
207-Y (20)
77-H (22) -&gt; 79-H (22) -&gt; 148-R (6)
150-R (8)
11 Metre (capacity 30):
29-C (29)
1-A (4) -&gt; 68-G (10)
135-P (5) -&gt; 88-K (22)
97-K (30)
55-E (30)
157-S (24) -&gt; 193-V (3)
81-H (2) -&gt; 38-C (22)
97-K (7) -&gt; 101-L (10)
46-D (15) -&gt; 126-P (10)
209-Z (9) -&gt; 117-N (6) -&gt; 125-P (14)
194-V (30)
28-C (6) -&gt; 49-D (24)
77-H (30)
151-R (15) -&gt; 186-V (15)
59-G (28)
16-B (30)
149-R (30)
72-G (30)
208-Z (24)
81-H (30)
194-V (8) -&gt; 187-V (8) -&gt; 6-B (14)
153-S (30)
143-P (5) -&gt; 75-H (7) -&gt; 17-B (16)
8-B (30)
53-E (13) -&gt; 134-P (10)
32-C (27)
100-L (30)
110-M (19) -&gt; 104-M (6)
95-K (15) -&gt; 182-U (7)
108-M (9) -&gt; 154-S (14) -&gt; 70-G (7)
140-P (30)
96-K (16) -&gt; 42-C (12)
4-A (30)
93-K (9) -&gt; 192-V (21)
92-K (30)
8-B (4) -&gt; 9-B (10) -&gt; 121-O (6) -&gt; 19-B (6)
66-G (30)
200-W (15) -&gt; 18-B (15)
149-R (24) -&gt; 144-Q (3)
172-S (30)
174-T (5) -&gt; 139-P (15) -&gt; 41-C (6)
57-F (15) -&gt; 94-K (5) -&gt; 62-G (1) -&gt; 123-O (2)
15-B (28)
104-M (30)
40-C (30)
3-A (27)
83-H (9) -&gt; 119-O (12)
79-H (30)
197-W (25) -&gt; 191-V (2)
163-S (17) -&gt; 4-A (11)
37-C (10) -&gt; 74-G (5)
41-C (30)
159-S (24)
24-B (25) -&gt; 66-G (4)
44-D (30)
165-S (30)
40-C (15) -&gt; 153-S (14)</t>
        </is>
      </c>
      <c r="H3" t="n">
        <v>3600.6243162</v>
      </c>
      <c r="I3" t="n">
        <v>609208.492333333</v>
      </c>
      <c r="K3">
        <f>D3-I3</f>
        <v/>
      </c>
      <c r="L3" s="12">
        <f>K3/D3</f>
        <v/>
      </c>
      <c r="M3" t="inlineStr">
        <is>
          <t>Unlimited fleets</t>
        </is>
      </c>
    </row>
    <row r="4">
      <c r="A4" s="8" t="n">
        <v>43775</v>
      </c>
      <c r="B4" t="inlineStr">
        <is>
          <t>{"0": [[[108, 14]], [[56, 9], [118, 7]], [[105, 7], [199, 9]], [[9, 5], [196, 10], [74, 1]], [[192, 16]], [[154, 16]], [[63, 16]], [[48, 13]], [[70, 14], [192, 2]], [[197, 13]], [[37, 1]], [[34, 15]], [[186, 16]], [[93, 10]], [[38, 14], [178, 2]], [[37, 1]], [[4, 10], [53, 6]], [[131, 13]], [[16, 6], [149, 8]], [[207, 16]], [[120, 16]], [[12, 7], [198, 6]], [[151, 1], [12, 7]], [[184, 16]], [[9, 13]], [[166, 10], [101, 2]], [[168, 8], [7, 4], [115, 4]], [[186, 14]], [[37, 2], [81, 1], [91, 13]], [[95, 16]], [[83, 16]], [[75, 9], [135, 6]], [[188, 12], [39, 1]], [[101, 7], [19, 6], [143, 1], [193, 2]], [[46, 16]]], "2": [[[123, 27], [151, 1]], [[55, 30]], [[81, 30]], [[151, 27]], [[44, 30]], [[77, 21], [44, 6]], [[194, 30]], [[159, 24], [6, 1], [187, 2], [194, 3]], [[100, 30]], [[110, 21], [17, 8], [164, 1]], [[68, 15], [200, 10], [72, 5]], [[72, 30]], [[149, 29], [148, 1]], [[165, 27]], [[15, 30]], [[35, 30]], [[41, 30]], [[172, 28]], [[79, 30]], [[208, 30]], [[40, 29], [41, 1]], [[117, 5], [126, 12], [125, 13]], [[119, 14], [2, 13]], [[19, 10], [28, 20]], [[110, 2], [15, 28]], [[91, 30]], [[32, 30]], [[151, 30]], [[28, 3], [182, 15], [95, 9]]], "1": [[[132, 20]], [[33, 22]], [[8, 20], [33, 2]], [[104, 11], [174, 11]], [[176, 17], [35, 5]], [[153, 12], [82, 1], [100, 9]], [[25, 20], [52, 2]], [[144, 20]], [[139, 20]], [[130, 22]], [[83, 22]], [[59, 22]], [[62, 22]], [[96, 17], [184, 2], [74, 2]], [[152, 22]], [[29, 18], [154, 4]], [[208, 22]], [[97, 21], [4, 1]], [[57, 21]], [[185, 2], [3, 9], [88, 6], [208, 3]], [[178, 21], [115, 1]], [[193, 9], [143, 3], [121, 10]], [[121, 4], [163, 12], [51, 1], [135, 4]], [[66, 22]]]}</t>
        </is>
      </c>
      <c r="D4" t="n">
        <v>471229.1394000001</v>
      </c>
      <c r="F4" t="inlineStr">
        <is>
          <t>{"0": [[[208, 3], [17, 8]], [[6, 1], [41, 15]], [[96, 16]], [[19, 16]], [[149, 16]], [[34, 15]], [[207, 16]], [[81, 16]], [[83, 16]], [[166, 10], [74, 3]], [[72, 16]], [[82, 1], [194, 11], [187, 2]], [[41, 16]], [[12, 14]], [[48, 13]], [[53, 6], [196, 10]], [[163, 12]], [[105, 7]], [[108, 14]], [[200, 10]], [[120, 16]]], "1": [[[66, 22]], [[25, 20]], [[57, 21]], [[39, 1], [188, 12], [168, 8]], [[153, 12], [100, 9], [96, 1]], [[149, 21]], [[139, 20]], [[97, 21]], [[154, 20]], [[152, 22]], [[192, 18]], [[83, 22]], [[62, 22]], [[208, 22]], [[101, 9], [56, 9]], [[184, 18]], [[104, 11], [174, 11]], [[194, 22]]], "2": [[[117, 5], [118, 7], [135, 10], [198, 6]], [[100, 30]], [[35, 5], [144, 20]], [[9, 18], [4, 11]], [[55, 30]], [[208, 30]], [[165, 27]], [[159, 24]], [[178, 23], [7, 4]], [[72, 19]], [[130, 22], [173, 1]], [[79, 30]], [[15, 28]], [[151, 29]], [[88, 6], [75, 9], [193, 11]], [[93, 10], [29, 18]], [[95, 25], [143, 4]], [[91, 30]], [[38, 14], [46, 16]], [[18, 23]], [[164, 1], [115, 5], [132, 20]], [[44, 6], [77, 21], [148, 1]], [[37, 4], [185, 2], [110, 23]], [[151, 30]], [[44, 30]], [[70, 14], [68, 15]], [[16, 6], [52, 2], [59, 22]], [[32, 30]], [[33, 24]], [[8, 20]], [[81, 15], [91, 13]], [[186, 30]], [[35, 30]], [[197, 13], [125, 13]], [[176, 17], [126, 12]], [[123, 27]], [[15, 30]], [[172, 28]], [[28, 23]], [[182, 15], [199, 9]], [[119, 14], [2, 13]], [[40, 29]], [[51, 1], [3, 9], [121, 14]], [[63, 16], [131, 13]]]}</t>
        </is>
      </c>
      <c r="G4" t="inlineStr">
        <is>
          <t xml:space="preserve">Rigid (capacity 16):
208-Z (3) -&gt; 17-B (8)
6-B (1) -&gt; 41-C (15)
96-K (16)
19-B (16)
149-R (16)
34-C (15)
207-Y (16)
81-H (16)
83-H (16)
166-S (10) -&gt; 74-G (3)
72-G (16)
82-H (1) -&gt; 194-V (11) -&gt; 187-V (2)
41-C (16)
12-B (14)
48-D (13)
53-E (6) -&gt; 196-W (10)
163-S (12)
105-M (7)
108-M (14)
200-W (10)
120-O (16)
8 Metre (capacity 22):
66-G (22)
25-C (20)
57-F (21)
39-C (1) -&gt; 188-V (12) -&gt; 168-S (8)
153-S (12) -&gt; 100-L (9) -&gt; 96-K (1)
149-R (21)
139-P (20)
97-K (21)
154-S (20)
152-R (22)
192-V (18)
83-H (22)
62-G (22)
208-Z (22)
101-L (9) -&gt; 56-F (9)
184-V (18)
104-M (11) -&gt; 174-T (11)
194-V (22)
11 Metre (capacity 30):
117-N (5) -&gt; 118-N (7) -&gt; 135-P (10) -&gt; 198-W (6)
100-L (30)
35-C (5) -&gt; 144-Q (20)
9-B (18) -&gt; 4-A (11)
55-E (30)
208-Z (30)
165-S (27)
159-S (24)
178-T (23) -&gt; 7-B (4)
72-G (19)
130-P (22) -&gt; 173-T (1)
79-H (30)
15-B (28)
151-R (29)
88-K (6) -&gt; 75-H (9) -&gt; 193-V (11)
93-K (10) -&gt; 29-C (18)
95-K (25) -&gt; 143-P (4)
91-K (30)
38-C (14) -&gt; 46-D (16)
18-B (23)
164-S (1) -&gt; 115-N (5) -&gt; 132-P (20)
44-D (6) -&gt; 77-H (21) -&gt; 148-R (1)
37-C (4) -&gt; 185-V (2) -&gt; 110-M (23)
151-R (30)
44-D (30)
70-G (14) -&gt; 68-G (15)
16-B (6) -&gt; 52-E (2) -&gt; 59-G (22)
32-C (30)
33-C (24)
8-B (20)
81-H (15) -&gt; 91-K (13)
186-V (30)
35-C (30)
197-W (13) -&gt; 125-P (13)
176-T (17) -&gt; 126-P (12)
123-O (27)
15-B (30)
172-S (28)
28-C (23)
182-U (15) -&gt; 199-W (9)
119-O (14) -&gt; 2-A (13)
40-C (29)
51-D (1) -&gt; 3-A (9) -&gt; 121-O (14)
63-G (16) -&gt; 131-P (13)
</t>
        </is>
      </c>
      <c r="H4" t="n">
        <v>3893.4923676</v>
      </c>
      <c r="I4" t="n">
        <v>468885.1420666666</v>
      </c>
      <c r="K4">
        <f>D4-(I4+J4*10)</f>
        <v/>
      </c>
      <c r="L4" s="12">
        <f>K4/D4</f>
        <v/>
      </c>
    </row>
    <row r="5">
      <c r="A5" s="8" t="n">
        <v>43775</v>
      </c>
      <c r="B5" t="inlineStr">
        <is>
          <t>{"1": [[[123, 21]], [[192, 20]], [[196, 20]], [[38, 22]], [[91, 22]], [[63, 22]], [[93, 15]],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1]], [[93, 14]], [[97, 22]], [[207, 20]], [[159, 20], [153, 2]], [[40, 11], [41, 9]], [[156, 6], [168, 10], [132, 6]], [[157, 12], [152, 8], [4, 2]], [[121, 6], [143, 7], [193, 3], [19, 6]], [[66, 22]], [[163, 16], [3, 4]], [[189, 22]], [[140, 20]], [[17, 19], [164, 2]], [[49, 14], [197, 7]], [[8, 15], [208, 6]], [[81, 7], [91, 15]], [[15, 22]], [[59, 21], [161, 1]]], "0": [[[70, 12]], [[199, 11], [74, 1]], [[34, 15]], [[9, 7], [48, 6], [181, 3]], [[154, 16]], [[81, 13], [8, 3]], [[108, 10], [120, 5]],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16]], [[158, 5], [137, 8]], [[131, 12], [151, 4]], [[53, 16]], [[197, 16]], [[166, 6], [66, 10]], [[83, 16]], [[3, 16]], [[75, 5]], [[24, 15]], [[83, 14]], [[120, 9], [198, 6]], [[28, 5], [135, 11]], [[149, 12], [111, 2]], [[68, 6], [1, 6], [112, 4]], [[46, 16]], [[151, 11], [186, 2]], [[7, 8], [39, 3]], [[62, 1], [57, 13]], [[47, 9], [166, 7]], [[158, 5], [137, 8]], [[134, 15], [171, 1]], [[92, 16]]], "2": [[[33, 30]], [[8, 30]], [[186, 8], [95, 22]],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[], [[37, 28]], [[193, 4], [143, 5], [19, 9], [101, 5], [121, 5]], [[149, 28], [148, 2]], [[165, 27], [79, 3]], [[172, 30]], [[41, 30]], [[208, 30]], [[117, 7], [126, 9], [125, 11]], [[44, 25], [77, 5]], [[77, 30]], [[6, 16], [187, 10], [194, 4]], [[150, 14], [172, 16]], [[194, 30]], [[153, 30]], [[104, 22], [174, 6]], [[100, 30]], [[110, 22], [209, 7]], [[16, 30]], [[82, 27]], [[72, 30]], [[18, 16], [200, 14]], [[182, 16], [95, 7], [101, 7]], [[138, 1], [137, 29]], [], [[31, 28]], [[176, 21], [35, 6]], [[29, 28]], [[35, 30]], [[79, 30]], [[25, 27]], [[119, 13], [2, 15]], []], "3": [[[55, 36]], [[40, 38]], [[40, 38]]]}</t>
        </is>
      </c>
      <c r="D5" t="n">
        <v>1428685.831666667</v>
      </c>
      <c r="F5" t="inlineStr">
        <is>
          <t>{"0": [[[1, 12]], [[59, 2], [161, 2], [148, 4], [150, 6]], [[70, 12]]], "1": [[[149, 22]], [[172, 22]], [[126, 18]], [[29, 16]], [[150, 22]], [[31, 16], [189, 4]], [[91, 22]], [[137, 22]], [[62, 2], [192, 20]], [[196, 20]], [[164, 4], [132, 12]]], "2": [[[7, 16]], [[37, 30]], [[72, 30]], [[143, 24]], [[193, 14]], [[149, 30]], [[19, 30]], [[152, 16], [108, 10]], [[208, 30]], [[49, 28]], [[149, 28]], [[172, 30]], [[123, 21]], [[198, 12], [112, 8]], [[15, 4], [187, 20]], [[137, 30]], [[158, 20]], [[16, 30]], [[200, 28]], [[16, 30]], [[24, 30]], [[33, 30]], [[37, 26]], [[91, 30]], [[25, 24]], [[81, 27]], [[57, 26]], [[119, 26]], [[83, 30]], [[8, 23]], [[9, 7], [97, 4], [174, 12]], [[40, 30]], [[72, 30]], [[120, 23]], [[63, 22]], [[154, 16], [68, 12]], [[104, 30]], [[39, 6], [168, 20]], [[66, 30]], [[165, 30]], [[153, 30]], [[131, 24]], [[172, 30]], [[166, 26]], [[93, 29]], [[25, 30]], [[151, 30]], [[79, 30]], [[28, 10]]], "3": [[[82, 40]], [[47, 18], [82, 14]], [[176, 40]], [[35, 40]], [[41, 40]], [[186, 12], [40, 28]], [[181, 3], [135, 22]], [[100, 20], [34, 15]], [[77, 40]], [[8, 40]], [[3, 40]], [[55, 36]], [[110, 4], [194, 28], [176, 2]], [[182, 32]], [[208, 40]], [[38, 22]], [[79, 36]], [[83, 30]], [[44, 40]], [[15, 40]], [[199, 11]], [[29, 40]], [[40, 40]], [[46, 32]], [[197, 6], [209, 14]], [[95, 36]], [[101, 24], [156, 12]], [[208, 2], [17, 38]], [[189, 40]], [[100, 40]], [[6, 32], [48, 6]], [[140, 40]], [[165, 24], [111, 4], [172, 10]], [[59, 40]], [[2, 30]], [[197, 40]], [[77, 30], [44, 10]], [[31, 40]], [[41, 38]], [[159, 40]], [[137, 38], [138, 2]], [[125, 22], [117, 14], [74, 1]], [[53, 32]], [[207, 40]], [[35, 32]], [[18, 32]], [[121, 22], [75, 10]], [[97, 40]], [[92, 32]], [[153, 34]], [[66, 34]], [[134, 30], [171, 2]], [[194, 40]], [[110, 40]], [[163, 32], [4, 4]], [[157, 24], [104, 14]]]}</t>
        </is>
      </c>
      <c r="G5" t="inlineStr">
        <is>
          <t xml:space="preserve">Rigid (capacity 16):
1-A (12)
59-G (2) -&gt; 161-S (2) -&gt; 148-R (4) -&gt; 150-R (6)
70-G (12)
8 Metre (capacity 22):
149-R (22)
172-S (22)
126-P (18)
29-C (16)
150-R (22)
31-C (16) -&gt; 189-V (4)
91-K (22)
137-P (22)
62-G (2) -&gt; 192-V (20)
196-W (20)
164-S (4) -&gt; 132-P (12)
11 Metre (capacity 30):
7-B (16)
37-C (30)
72-G (30)
143-P (24)
193-V (14)
149-R (30)
19-B (30)
152-R (16) -&gt; 108-M (10)
208-Z (30)
49-D (28)
149-R (28)
172-S (30)
123-O (21)
198-W (12) -&gt; 112-M (8)
15-B (4) -&gt; 187-V (20)
137-P (30)
158-S (20)
16-B (30)
200-W (28)
16-B (30)
24-B (30)
33-C (30)
37-C (26)
91-K (30)
25-C (24)
81-H (27)
57-F (26)
119-O (26)
83-H (30)
8-B (23)
9-B (7) -&gt; 97-K (4) -&gt; 174-T (12)
40-C (30)
72-G (30)
120-O (23)
63-G (22)
154-S (16) -&gt; 68-G (12)
104-M (30)
39-C (6) -&gt; 168-S (20)
66-G (30)
165-S (30)
153-S (30)
131-P (24)
172-S (30)
166-S (26)
93-K (29)
25-C (30)
151-R (30)
79-H (30)
28-C (10)
Link (capacity 40):
82-H (40)
47-D (18) -&gt; 82-H (14)
176-T (40)
35-C (40)
41-C (40)
186-V (12) -&gt; 40-C (28)
181-T (3) -&gt; 135-P (22)
100-L (20) -&gt; 34-C (15)
77-H (40)
8-B (40)
3-A (40)
55-E (36)
110-M (4) -&gt; 194-V (28) -&gt; 176-T (2)
182-U (32)
208-Z (40)
38-C (22)
79-H (36)
83-H (30)
44-D (40)
15-B (40)
199-W (11)
29-C (40)
40-C (40)
46-D (32)
197-W (6) -&gt; 209-Z (14)
95-K (36)
101-L (24) -&gt; 156-S (12)
208-Z (2) -&gt; 17-B (38)
189-V (40)
100-L (40)
6-B (32) -&gt; 48-D (6)
140-P (40)
165-S (24) -&gt; 111-M (4) -&gt; 172-S (10)
59-G (40)
2-A (30)
197-W (40)
77-H (30) -&gt; 44-D (10)
31-C (40)
41-C (38)
159-S (40)
137-P (38) -&gt; 138-P (2)
125-P (22) -&gt; 117-N (14) -&gt; 74-G (1)
53-E (32)
207-Y (40)
35-C (32)
18-B (32)
121-O (22) -&gt; 75-H (10)
97-K (40)
92-K (32)
153-S (34)
66-G (34)
134-P (30) -&gt; 171-S (2)
194-V (40)
110-M (40)
163-S (32) -&gt; 4-A (4)
157-S (24) -&gt; 104-M (14)
</t>
        </is>
      </c>
      <c r="H5" t="n">
        <v>3661.454996</v>
      </c>
      <c r="I5" t="n">
        <v>1267130.2462</v>
      </c>
      <c r="K5">
        <f>D5-(I5+J5*10)</f>
        <v/>
      </c>
      <c r="L5" s="12">
        <f>K5/D5</f>
        <v/>
      </c>
      <c r="M5" t="inlineStr">
        <is>
          <t>Performance Optimisations</t>
        </is>
      </c>
    </row>
    <row r="6">
      <c r="A6" s="10" t="n">
        <v>43768</v>
      </c>
      <c r="B6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6" t="n">
        <v>592286.4353333331</v>
      </c>
      <c r="F6" t="inlineStr">
        <is>
          <t>{"0": [[[66, 16]], [[79, 16]], [[96, 16]], [[66, 16]], [[40, 15]], [[144, 3], [117, 6], [174, 5]], [[131, 12]], [[151, 15]]], "1": [[[207, 20], [123, 2]], [[150, 8], [148, 6], [66, 2]], [[38, 22]], [[4, 11], [48, 4]]], "2": [[[208, 24]], [[4, 30]], [[165, 30]], [[81, 30]], [[104, 30]], [[53, 13], [63, 16]], [[32, 27]], [[140, 30]], [[149, 30]], [[70, 7], [154, 14], [1, 4]], [[3, 27], [193, 3]], [[24, 25], [74, 5]], [[97, 30]], [[44, 30]], [[6, 14], [139, 15]], [[121, 6], [163, 17], [182, 7]], [[15, 28]], [[16, 30]], [[92, 30]], [[100, 30]], [[77, 30]], [[59, 28]], [[104, 6], [176, 16]], [[25, 30]], [[101, 10], [9, 10], [33, 9]], [[194, 8], [187, 8], [41, 6]], [[197, 25]], [[72, 30]], [[125, 14], [126, 10]], [[134, 10], [42, 12]], [[88, 22], [75, 7]], [[188, 15], [39, 1], [132, 10]], [[17, 16], [143, 5], [19, 6]], [[81, 2], [91, 13], [199, 10]], [[186, 15]], [[152, 4], [108, 9], [18, 15]], [[2, 14], [119, 12], [83, 1]], [[49, 24]], [[172, 20], [25, 5]], [[168, 8], [120, 16]], [[200, 15], [37, 10]], [[156, 12], [46, 15]], [[29, 29]], [[83, 30]], [[57, 15], [94, 5], [62, 1]], [[82, 22]], [[34, 16], [171, 2]], [[97, 7], [28, 6], [95, 15]], [[192, 21], [198, 7]], [[55, 30]], [[153, 14], [98, 16]], [[77, 7], [79, 21]], [[33, 30]], [[35, 30]], [[209, 9], [196, 13]], [[35, 5], [149, 24]], [[172, 30]], [[110, 19]], [[153, 30]], [[41, 30]], [[194, 30]], [[159, 24], [135, 5]], [[8, 4], [157, 24], [191, 2]], [[8, 30]], [[68, 10], [93, 9]], [[40, 30]]]}</t>
        </is>
      </c>
      <c r="G6" t="inlineStr">
        <is>
          <t xml:space="preserve">Rigid (capacity 16):
66-G (16)
79-H (16)
96-K (16)
66-G (16)
40-C (15)
144-Q (3) -&gt; 117-N (6) -&gt; 174-T (5)
131-P (12)
151-R (15)
8 Metre (capacity 22):
207-Y (20) -&gt; 123-O (2)
150-R (8) -&gt; 148-R (6) -&gt; 66-G (2)
38-C (22)
4-A (11) -&gt; 48-D (4)
11 Metre (capacity 30):
208-Z (24)
4-A (30)
165-S (30)
81-H (30)
104-M (30)
53-E (13) -&gt; 63-G (16)
32-C (27)
140-P (30)
149-R (30)
70-G (7) -&gt; 154-S (14) -&gt; 1-A (4)
3-A (27) -&gt; 193-V (3)
24-B (25) -&gt; 74-G (5)
97-K (30)
44-D (30)
6-B (14) -&gt; 139-P (15)
121-O (6) -&gt; 163-S (17) -&gt; 182-U (7)
15-B (28)
16-B (30)
92-K (30)
100-L (30)
77-H (30)
59-G (28)
104-M (6) -&gt; 176-T (16)
25-C (30)
101-L (10) -&gt; 9-B (10) -&gt; 33-C (9)
194-V (8) -&gt; 187-V (8) -&gt; 41-C (6)
197-W (25)
72-G (30)
125-P (14) -&gt; 126-P (10)
134-P (10) -&gt; 42-C (12)
88-K (22) -&gt; 75-H (7)
188-V (15) -&gt; 39-C (1) -&gt; 132-P (10)
17-B (16) -&gt; 143-P (5) -&gt; 19-B (6)
81-H (2) -&gt; 91-K (13) -&gt; 199-W (10)
186-V (15)
152-R (4) -&gt; 108-M (9) -&gt; 18-B (15)
2-A (14) -&gt; 119-O (12) -&gt; 83-H (1)
49-D (24)
172-S (20) -&gt; 25-C (5)
168-S (8) -&gt; 120-O (16)
200-W (15) -&gt; 37-C (10)
156-S (12) -&gt; 46-D (15)
29-C (29)
83-H (30)
57-F (15) -&gt; 94-K (5) -&gt; 62-G (1)
82-H (22)
34-C (16) -&gt; 171-S (2)
97-K (7) -&gt; 28-C (6) -&gt; 95-K (15)
192-V (21) -&gt; 198-W (7)
55-E (30)
153-S (14) -&gt; 98-L (16)
77-H (7) -&gt; 79-H (21)
33-C (30)
35-C (30)
209-Z (9) -&gt; 196-W (13)
35-C (5) -&gt; 149-R (24)
172-S (30)
110-M (19)
153-S (30)
41-C (30)
194-V (30)
159-S (24) -&gt; 135-P (5)
8-B (4) -&gt; 157-S (24) -&gt; 191-V (2)
8-B (30)
68-G (10) -&gt; 93-K (9)
40-C (30)
</t>
        </is>
      </c>
      <c r="H6" t="n">
        <v>3786.4904318</v>
      </c>
      <c r="I6" t="n">
        <v>611931.9450000001</v>
      </c>
      <c r="K6">
        <f>D6-(I6+J6*10)</f>
        <v/>
      </c>
      <c r="L6" s="12">
        <f>K6/D6</f>
        <v/>
      </c>
    </row>
    <row r="7">
      <c r="A7" s="9" t="n">
        <v>43745</v>
      </c>
      <c r="B7" t="inlineStr">
        <is>
      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      </is>
      </c>
      <c r="D7" t="n">
        <v>469154.8897999998</v>
      </c>
      <c r="F7" t="inlineStr">
        <is>
          <t>{"0": [[]], "1": [[]], "2": [[[97, 13], [9, 15]], [[100, 30]], [[198, 5], [120, 23]], [[35, 30]], [[153, 30]], [[194, 27]], [[116, 10], [203, 1], [177, 11]], [[165, 30]], [[6, 23]], [[53, 12], [186, 9]], [[81, 30]], [[41, 30]], [[77, 30]], [[151, 25]], [[2, 12], [119, 10]], [[176, 30]], [[168, 9], [46, 20]], [[79, 30]], [[125, 9], [197, 14], [117, 7]], [[135, 15], [196, 8]], [[208, 30]], [[81, 6], [154, 13], [83, 10]], [[121, 30]], [[193, 19], [19, 10], [121, 1]], [[166, 6], [80, 20]], [[104, 30]], [[40, 30]], [[159, 19], [108, 11]], [[48, 5], [182, 15], [95, 10]], [[188, 22], [91, 6], [199, 1]], [[157, 22], [3, 8]], [[130, 22]], [[172, 30]], [[16, 10], [148, 2], [165, 4], [77, 8], [111, 3]], [[83, 30]], [[27, 22], [187, 7]], [[72, 22]], [[66, 15], [25, 14]], [[156, 16]], [[164, 4], [17, 24]], [[143, 29]], [[75, 18], [101, 6]], [[8, 16]], [[28, 2], [149, 20], [24, 8]], [[149, 30]], [[126, 14], [144, 12]], [[131, 16]], [[44, 30]], [[152, 15], [34, 14]], [[207, 21], [173, 7]]]}</t>
        </is>
      </c>
      <c r="G7" t="inlineStr">
        <is>
          <t xml:space="preserve">Rigid (capacity 16):
8 Metre (capacity 22):
11 Metre (capacity 30):
97-K (13) -&gt; 9-B (15)
100-L (30)
198-W (5) -&gt; 120-O (23)
35-C (30)
153-S (30)
194-V (27)
116-N (10) -&gt; 203-W (1) -&gt; 177-T (11)
165-S (30)
6-B (23)
53-E (12) -&gt; 186-V (9)
81-H (30)
41-C (30)
77-H (30)
151-R (25)
2-A (12) -&gt; 119-O (10)
176-T (30)
168-S (9) -&gt; 46-D (20)
79-H (30)
125-P (9) -&gt; 197-W (14) -&gt; 117-N (7)
135-P (15) -&gt; 196-W (8)
208-Z (30)
81-H (6) -&gt; 154-S (13) -&gt; 83-H (10)
121-O (30)
193-V (19) -&gt; 19-B (10) -&gt; 121-O (1)
166-S (6) -&gt; 80-H (20)
104-M (30)
40-C (30)
159-S (19) -&gt; 108-M (11)
48-D (5) -&gt; 182-U (15) -&gt; 95-K (10)
188-V (22) -&gt; 91-K (6) -&gt; 199-W (1)
157-S (22) -&gt; 3-A (8)
130-P (22)
172-S (30)
16-B (10) -&gt; 148-R (2) -&gt; 165-S (4) -&gt; 77-H (8) -&gt; 111-M (3)
83-H (30)
27-C (22) -&gt; 187-V (7)
72-G (22)
66-G (15) -&gt; 25-C (14)
156-S (16)
164-S (4) -&gt; 17-B (24)
143-P (29)
75-H (18) -&gt; 101-L (6)
8-B (16)
28-C (2) -&gt; 149-R (20) -&gt; 24-B (8)
149-R (30)
126-P (14) -&gt; 144-Q (12)
131-P (16)
44-D (30)
152-R (15) -&gt; 34-C (14)
207-Y (21) -&gt; 173-T (7)
</t>
        </is>
      </c>
      <c r="H7" t="n">
        <v>3601.0539597</v>
      </c>
      <c r="I7" t="n">
        <v>412483.5701333333</v>
      </c>
      <c r="K7">
        <f>D7-(I7+J7*10)</f>
        <v/>
      </c>
      <c r="L7" s="12">
        <f>K7/D7</f>
        <v/>
      </c>
    </row>
    <row r="8">
      <c r="A8" s="8" t="n">
        <v>43795</v>
      </c>
      <c r="B8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19], [3, 3]], [[186, 22]], [[205, 9], [45, 6], [206, 7]], [[144, 21]], [[157, 10], [28, 12]], [[121, 4], [143, 6], [193, 7], [185, 5]], [[135, 10], [95, 3], [182, 7]], [[151, 22]], [[173, 13], [131, 7]], [[40, 22]], [[57, 21]], [[89, 22]], [[158, 22]], [[84, 22]]], "2": [[[59, 30]], [[68, 9], [1, 21]], [[72, 30]], [[29, 30]], [[18, 18], [200, 12]],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5],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15]], [[172, 19], [111, 11]], [[109, 28]], [[156, 20], [132, 10]], [[10, 30]], [[76, 20], [10, 10]], [[17, 29], [164, 1]], [[53, 14], [130, 16]], [[3, 25], [51, 4]], [[29, 27]], [[154, 30]], [[11, 2], [208, 11], [97, 14]], [[69, 30]], [[157, 1], [193, 7], [143, 11], [121, 11]], [[178, 28], [61, 2]], [[45, 7], [175, 23]], [[185, 17]], [[19, 2], [28, 17], [101, 11]], [[69, 30]], [], [[147, 7]], [[85, 30]], [[20, 30]], [[84, 30]], [[116, 5], [85, 23]], [[20, 18]]], "0": [[[7, 4], [188, 6], [39, 5]], [[120, 9], [198, 6]], [[80, 16]], [[69, 15]], [[134, 13]], [[92, 16]], [[112, 2], [198, 7], [42, 1]], [[51, 12]], [[62, 13],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5]], [[90, 16]], [], [], [], [[195, 1]], [[83, 16]], [[69, 7]], [[158, 13]]]}</t>
        </is>
      </c>
      <c r="D8" t="n">
        <v>1275847.080066667</v>
      </c>
      <c r="F8" t="inlineStr">
        <is>
          <t>{"3": [[[85, 40]], [[72, 40]], [[12, 31]], [[120, 9], [98, 30]], [[153, 33], [131, 7]], [[84, 40]], [[20, 40]], [[115, 7], [47, 12], [126, 14]], [[22, 40]], [[49, 30], [166, 4]], [[150, 40]], [[15, 40]], [[45, 13], [22, 3]], [[116, 5], [84, 12], [147, 7], [110, 7], [42, 1]], [[91, 10], [58, 15]], [[33, 10], [135, 30]], [[35, 21], [125, 14], [11, 2]], [[178, 28], [56, 11]], [[158, 35]], [[10, 40]], [[157, 26], [117, 2], [61, 2], [39, 5], [164, 2]], [[95, 40]], [[69, 40]], [[205, 9]], [[111, 40]], [[124, 30]], [[85, 40]], [[92, 40]], [[59, 1], [92, 8], [66, 19]], [[175, 23]], [[91, 40]], [[40, 40]], [[96, 29]], [[9, 11], [28, 29]], [[163, 19]], [[23, 40]], [[185, 22], [176, 8]], [[101, 21], [200, 12]], [[2, 10], [142, 26]], [[69, 40]], [[207, 22], [198, 13]], [[50, 2], [78, 6], [113, 4], [182, 17], [191, 4]], [[17, 40]], [[134, 21], [171, 5]], [[69, 32]], [[83, 38]], [[130, 19], [13, 16]], [[29, 40]], [[97, 29], [87, 2], [94, 6]], [[72, 5], [195, 1], [154, 30]], [[104, 40]], [[208, 40]], [[118, 9], [19, 14]], [[186, 38]], [[1, 40]], [[144, 21], [206, 7]], [[128, 14]], [[149, 37], [111, 1]], [[165, 4], [201, 30]], [[99, 40]], [[90, 16]], [[197, 11], [76, 20]], [[132, 15]], [[109, 40]], [[102, 4], [57, 21], [119, 12]], [[17, 6], [81, 5], [80, 16], [152, 4]], [[59, 40]], [[168, 24], [7, 4]], [[41, 39]], [[100, 15]], [[3, 28], [48, 10]], [[18, 25], [93, 10], [1, 1]], [[150, 9], [172, 19]], [[151, 40]], [[188, 26], [24, 9], [105, 5]], [[20, 8], [89, 22], [85, 3]], [[139, 30]], [[40, 12], [173, 13]], [[62, 13], [151, 8]], [[156, 37]], [[121, 29], [8, 5]], [[53, 27]], [[26, 20], [109, 18]], [[68, 9], [29, 27], [112, 2]], [[193, 19], [51, 16], [208, 1]], [[25, 7], [46, 24]], [[174, 15], [15, 16], [104, 2], [75, 3]], [[95, 8], [143, 32]]]}</t>
        </is>
      </c>
      <c r="G8" t="inlineStr">
        <is>
          <t xml:space="preserve">Link (capacity 40):
85-K (40)
72-G (40)
12-B (31)
120-O (9) -&gt; 98-L (30)
153-S (33) -&gt; 131-P (7)
84-K (40)
20-B (40)
115-N (7) -&gt; 47-D (12) -&gt; 126-P (14)
22-B (40)
49-D (30) -&gt; 166-S (4)
150-R (40)
15-B (40)
45-D (13) -&gt; 22-B (3)
116-N (5) -&gt; 84-K (12) -&gt; 147-R (7) -&gt; 110-M (7) -&gt; 42-C (1)
91-K (10) -&gt; 58-G (15)
33-C (10) -&gt; 135-P (30)
35-C (21) -&gt; 125-P (14) -&gt; 11-B (2)
178-T (28) -&gt; 56-F (11)
158-S (35)
10-B (40)
157-S (26) -&gt; 117-N (2) -&gt; 61-G (2) -&gt; 39-C (5) -&gt; 164-S (2)
95-K (40)
69-G (40)
205-W (9)
111-M (40)
124-O (30)
85-K (40)
92-K (40)
59-G (1) -&gt; 92-K (8) -&gt; 66-G (19)
175-T (23)
91-K (40)
40-C (40)
96-K (29)
9-B (11) -&gt; 28-C (29)
163-S (19)
23-B (40)
185-V (22) -&gt; 176-T (8)
101-L (21) -&gt; 200-W (12)
2-A (10) -&gt; 142-P (26)
69-G (40)
207-Y (22) -&gt; 198-W (13)
50-D (2) -&gt; 78-H (6) -&gt; 113-M (4) -&gt; 182-U (17) -&gt; 191-V (4)
17-B (40)
134-P (21) -&gt; 171-S (5)
69-G (32)
83-H (38)
130-P (19) -&gt; 13-B (16)
29-C (40)
97-K (29) -&gt; 87-K (2) -&gt; 94-K (6)
72-G (5) -&gt; 195-W (1) -&gt; 154-S (30)
104-M (40)
208-Z (40)
118-N (9) -&gt; 19-B (14)
186-V (38)
1-A (40)
144-Q (21) -&gt; 206-W (7)
128-P (14)
149-R (37) -&gt; 111-M (1)
165-S (4) -&gt; 201-W (30)
99-L (40)
90-K (16)
197-W (11) -&gt; 76-H (20)
132-P (15)
109-M (40)
102-L (4) -&gt; 57-F (21) -&gt; 119-O (12)
17-B (6) -&gt; 81-H (5) -&gt; 80-H (16) -&gt; 152-R (4)
59-G (40)
168-S (24) -&gt; 7-B (4)
41-C (39)
100-L (15)
3-A (28) -&gt; 48-D (10)
18-B (25) -&gt; 93-K (10) -&gt; 1-A (1)
150-R (9) -&gt; 172-S (19)
151-R (40)
188-V (26) -&gt; 24-B (9) -&gt; 105-M (5)
20-B (8) -&gt; 89-K (22) -&gt; 85-K (3)
139-P (30)
40-C (12) -&gt; 173-T (13)
62-G (13) -&gt; 151-R (8)
156-S (37)
121-O (29) -&gt; 8-B (5)
53-E (27)
26-C (20) -&gt; 109-M (18)
68-G (9) -&gt; 29-C (27) -&gt; 112-M (2)
193-V (19) -&gt; 51-D (16) -&gt; 208-Z (1)
25-C (7) -&gt; 46-D (24)
174-T (15) -&gt; 15-B (16) -&gt; 104-M (2) -&gt; 75-H (3)
95-K (8) -&gt; 143-P (32)
</t>
        </is>
      </c>
      <c r="H8" t="n">
        <v>3902.6114637</v>
      </c>
      <c r="I8" t="n">
        <v>1140670.6408</v>
      </c>
      <c r="K8">
        <f>D8-(I8+J8*10)</f>
        <v/>
      </c>
      <c r="L8" s="12">
        <f>K8/D8</f>
        <v/>
      </c>
    </row>
    <row r="9">
      <c r="A9" s="10" t="n">
        <v>43768</v>
      </c>
      <c r="B9" t="inlineStr">
        <is>
          <t>{"0": [[[37, 10], [123, 1]], [[9, 10], [48, 4]], [[196, 13], [157, 3]], [[154, 14]], [[144, 3], [49, 3]], [[34, 16]], [[63, 16]], [[108, 9], [120, 7]], [[199, 10], [74, 5]], [[93, 9], [70, 7]], [[186, 14], [151, 1]], [[91, 13], [81, 2]], [[53, 13], [95, 3]], [[197, 16]], [[131, 12], [8, 4]], [[66, 12]], [[83, 13]], [[79, 7], [77, 7]], [[120, 9], [198, 7]], [[96, 16]], [[46, 15]], [[188, 15], [39, 1]], [[151, 14], [123, 1]], [[17, 16]], [[42, 12]], [[134, 10], [171, 2]], [[62, 1], [57, 15]], [[191, 2], [94, 5]]], "1": [[[192, 21]], [[38, 22]], [[33, 9], [4, 11]], [[88, 22]], [[82, 22]], [[68, 10], [1, 4], [18, 8]], [[207, 20]], [[83, 18], [2, 4]], [[119, 12], [2, 10]], [[18, 7], [200, 15]], [[3, 22]], [[157, 21]],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[[121, 6], [143, 5], [193, 3], [19, 6], [97, 10]], [[97, 27]], [[186, 1], [95, 12], [182, 7], [101, 10]], [[49, 21], [197, 9]], [[140, 30]]]}</t>
        </is>
      </c>
      <c r="D9" t="n">
        <v>592286.4353333331</v>
      </c>
      <c r="F9" t="inlineStr">
        <is>
          <t>{"0": [[]], "1": [[]], "2": [[[165, 30]], [[126, 10], [117, 6], [125, 14]], [[97, 30]], [[91, 13]], [[66, 30]], [[208, 24], [121, 6]], [[199, 10]], [[8, 30]], [[191, 2], [157, 24]], [[171, 2], [48, 4], [163, 17]], [[104, 30]], [[2, 14], [151, 15]], [[81, 30]], [[96, 16], [74, 5]], [[159, 24], [104, 6]], [[16, 30]], [[153, 30]], [[172, 20]], [[40, 30]], [[4, 30]], [[9, 10], [143, 5], [19, 6]], [[209, 9], [95, 15], [28, 6]], [[53, 13], [196, 13]], [[77, 7]], [[140, 30]], [[17, 16], [132, 10]], [[59, 28]], [[44, 30]], [[149, 30]], [[49, 24], [66, 4]], [[25, 30]], [[79, 7]], [[194, 30]], [[37, 10], [34, 16]], [[55, 30]], [[46, 15]], [[72, 30]], [[41, 30]], [[135, 5], [197, 25]], [[176, 16], [144, 3], [150, 8]], [[186, 15]], [[33, 9]], [[83, 1]], [[8, 4], [88, 22]], [[3, 27]], [[32, 27]], [[35, 30]], [[92, 30]], [[24, 25]], [[174, 5], [82, 22]], [[139, 15], [40, 15]], [[42, 12], [120, 16]], [[149, 0]], [[108, 9], [207, 20]], [[134, 10], [119, 12]], [[63, 16], [131, 12]], [[200, 15], [154, 14]], [[192, 21]], [[29, 29]], [[156, 12], [39, 1], [188, 15]], [[18, 15], [1, 4], [198, 7]], [[15, 28]], [[148, 6], [77, 7], [79, 7], [25, 5]], [[38, 22], [168, 8]], [[152, 4], [98, 16]], [[35, 5], [194, 0], [187, 8], [41, 0]], [[83, 1], [57, 15], [62, 1], [94, 5]], [[6, 14], [153, 14]], [[172, 20], [97, 7]], [[100, 30]], [[123, 2], [4, 11], [33, 9]], [[193, 3], [75, 7], [101, 10], [81, 0]], [[110, 19], [182, 7]], [[93, 9], [68, 10], [70, 7]]]}</t>
        </is>
      </c>
      <c r="G9" t="inlineStr">
        <is>
          <t xml:space="preserve">Rigid (capacity 16):
8 Metre (capacity 22):
11 Metre (capacity 30):
165-S (30)
126-P (10) -&gt; 117-N (6) -&gt; 125-P (14)
97-K (30)
91-K (13)
66-G (30)
208-Z (24) -&gt; 121-O (6)
199-W (10)
8-B (30)
191-V (2) -&gt; 157-S (24)
171-S (2) -&gt; 48-D (4) -&gt; 163-S (17)
104-M (30)
2-A (14) -&gt; 151-R (15)
81-H (30)
96-K (16) -&gt; 74-G (5)
159-S (24) -&gt; 104-M (6)
16-B (30)
153-S (30)
172-S (20)
40-C (30)
4-A (30)
9-B (10) -&gt; 143-P (5) -&gt; 19-B (6)
209-Z (9) -&gt; 95-K (15) -&gt; 28-C (6)
53-E (13) -&gt; 196-W (13)
77-H (7)
140-P (30)
17-B (16) -&gt; 132-P (10)
59-G (28)
44-D (30)
149-R (30)
49-D (24) -&gt; 66-G (4)
25-C (30)
79-H (7)
194-V (30)
37-C (10) -&gt; 34-C (16)
55-E (30)
46-D (15)
72-G (30)
41-C (30)
135-P (5) -&gt; 197-W (25)
176-T (16) -&gt; 144-Q (3) -&gt; 150-R (8)
186-V (15)
33-C (9)
83-H (1)
8-B (4) -&gt; 88-K (22)
3-A (27)
32-C (27)
35-C (30)
92-K (30)
24-B (25)
174-T (5) -&gt; 82-H (22)
139-P (15) -&gt; 40-C (15)
42-C (12) -&gt; 120-O (16)
149-R (0)
108-M (9) -&gt; 207-Y (20)
134-P (10) -&gt; 119-O (12)
63-G (16) -&gt; 131-P (12)
200-W (15) -&gt; 154-S (14)
192-V (21)
29-C (29)
156-S (12) -&gt; 39-C (1) -&gt; 188-V (15)
18-B (15) -&gt; 1-A (4) -&gt; 198-W (7)
15-B (28)
148-R (6) -&gt; 77-H (7) -&gt; 79-H (7) -&gt; 25-C (5)
38-C (22) -&gt; 168-S (8)
152-R (4) -&gt; 98-L (16)
35-C (5) -&gt; 194-V (0) -&gt; 187-V (8) -&gt; 41-C (0)
83-H (1) -&gt; 57-F (15) -&gt; 62-G (1) -&gt; 94-K (5)
6-B (14) -&gt; 153-S (14)
172-S (20) -&gt; 97-K (7)
100-L (30)
123-O (2) -&gt; 4-A (11) -&gt; 33-C (9)
193-V (3) -&gt; 75-H (7) -&gt; 101-L (10) -&gt; 81-H (0)
110-M (19) -&gt; 182-U (7)
93-K (9) -&gt; 68-G (10) -&gt; 70-G (7)
</t>
        </is>
      </c>
      <c r="H9" t="n">
        <v>7200.1489792</v>
      </c>
      <c r="I9" t="n">
        <v>603863.9999999999</v>
      </c>
      <c r="K9">
        <f>D9-(I9+J9*10)</f>
        <v/>
      </c>
      <c r="L9" s="12">
        <f>K9/D9</f>
        <v/>
      </c>
    </row>
    <row r="10">
      <c r="A10" s="9" t="n">
        <v>43745</v>
      </c>
      <c r="B10" t="inlineStr">
        <is>
          <t>{"2": [[[17, 24], [164, 4]], [[44, 30]], [[111, 3], [77, 22]], [[149, 28], [148, 2]], [[165, 30]], [[159, 19], [194, 11]], [[41, 30]], [[172, 30]], [[79, 30]], [[104, 30]], [[6, 23], [187, 7]], [[176, 30]], [[153, 30]], [[208, 30]], [[35, 30]], [[100, 30]], [[83, 18]], [[40, 30]], [[117, 7], [126, 14], [125, 9]], [[19, 10]], [[121, 30]], [[143, 29]], [[193, 19]], [[80, 20], [168, 9]], [[135, 15]], [[182, 15], [95, 10]], [[81, 30]], [[121, 1]]], "1": [[[75, 18]], [[149, 22]], [[24, 8], [25, 14]], [[207, 21]], [[72, 22]], [[119, 10], [2, 12]], [[157, 22]], [[46, 20]], [[188, 22]], [[186, 9], [53, 12]], [[130, 22]], [[101, 6]], [[83, 22]], [[116, 10], [177, 11], [203, 1]], [[27, 22]]], "0": [[[194, 16]], [[16, 10], [165, 4]], [[156, 16]], [[77, 16]], [[120, 16]], [[198, 5]], [[151, 16]], [[196, 8], [48, 5]], [[34, 14]], [[9, 15]], [[154, 13]], [[8, 16]], [[108, 11]], [[152, 15]], [[120, 7]], [[199, 1], [91, 6], [81, 6]], [[197, 14]], [[131, 16]], [[151, 9], [173, 7]], [[144, 12]], [[166, 6], [28, 2], [3, 8]], [[97, 13]], [[66, 15]]]}</t>
        </is>
      </c>
      <c r="D10" t="n">
        <v>475403.3544666665</v>
      </c>
      <c r="F10" t="inlineStr">
        <is>
          <t>{"0": [[]], "1": [[[130, 22]]], "2": [[[77, 30]], [[149, 30]], [[19, 10], [193, 19]], [[120, 23]], [[166, 6], [164, 4], [46, 20]], [[101, 6], [75, 18]], [[188, 22], [91, 6]], [[194, 27]], [[117, 7], [125, 9], [126, 14]], [[172, 30]], [[79, 30]], [[135, 15], [53, 12]], [[207, 21], [173, 7]], [[182, 15], [9, 15]], [[116, 10], [203, 1], [177, 11], [196, 8]], [[144, 12], [95, 10]], [[83, 10], [119, 10]], [[151, 25]], [[3, 8], [157, 22]], [[81, 6], [80, 20]], [[97, 13], [197, 14]], [[41, 30]], [[72, 22], [198, 5]], [[121, 1], [16, 10], [111, 3], [77, 8], [165, 4]], [[44, 30]], [[83, 30]], [[159, 19], [108, 11]], [[66, 15], [25, 14]], [[40, 30]], [[143, 29]], [[208, 30]], [[154, 13]], [[176, 30]], [[24, 8], [149, 20], [148, 2]], [[165, 30]], [[121, 30]], [[6, 23], [48, 5]], [[81, 30]], [[104, 30]], [[17, 24], [28, 2], [199, 1]], [[131, 16]], [[27, 22], [187, 7]], [[34, 14], [152, 15]], [[186, 9], [8, 16]], [[2, 12]], [[35, 30]], [[100, 30]], [[153, 30]], [[156, 16], [168, 9]]]}</t>
        </is>
      </c>
      <c r="G10" t="inlineStr">
        <is>
          <t xml:space="preserve">Rigid (capacity 16):
8 Metre (capacity 22):
130-P (22)
11 Metre (capacity 30):
77-H (30)
149-R (30)
19-B (10) -&gt; 193-V (19)
120-O (23)
166-S (6) -&gt; 164-S (4) -&gt; 46-D (20)
101-L (6) -&gt; 75-H (18)
188-V (22) -&gt; 91-K (6)
194-V (27)
117-N (7) -&gt; 125-P (9) -&gt; 126-P (14)
172-S (30)
79-H (30)
135-P (15) -&gt; 53-E (12)
207-Y (21) -&gt; 173-T (7)
182-U (15) -&gt; 9-B (15)
116-N (10) -&gt; 203-W (1) -&gt; 177-T (11) -&gt; 196-W (8)
144-Q (12) -&gt; 95-K (10)
83-H (10) -&gt; 119-O (10)
151-R (25)
3-A (8) -&gt; 157-S (22)
81-H (6) -&gt; 80-H (20)
97-K (13) -&gt; 197-W (14)
41-C (30)
72-G (22) -&gt; 198-W (5)
121-O (1) -&gt; 16-B (10) -&gt; 111-M (3) -&gt; 77-H (8) -&gt; 165-S (4)
44-D (30)
83-H (30)
159-S (19) -&gt; 108-M (11)
66-G (15) -&gt; 25-C (14)
40-C (30)
143-P (29)
208-Z (30)
154-S (13)
176-T (30)
24-B (8) -&gt; 149-R (20) -&gt; 148-R (2)
165-S (30)
121-O (30)
6-B (23) -&gt; 48-D (5)
81-H (30)
104-M (30)
17-B (24) -&gt; 28-C (2) -&gt; 199-W (1)
131-P (16)
27-C (22) -&gt; 187-V (7)
34-C (14) -&gt; 152-R (15)
186-V (9) -&gt; 8-B (16)
2-A (12)
35-C (30)
100-L (30)
153-S (30)
156-S (16) -&gt; 168-S (9)
</t>
        </is>
      </c>
      <c r="H10" t="n">
        <v>3601.0659418</v>
      </c>
      <c r="I10" t="n">
        <v>415161.9247999996</v>
      </c>
      <c r="K10">
        <f>D10-(I10+J10*10)</f>
        <v/>
      </c>
      <c r="L10" s="12">
        <f>K10/D10</f>
        <v/>
      </c>
      <c r="M10" t="inlineStr">
        <is>
          <t>Seeding solutions</t>
        </is>
      </c>
    </row>
    <row r="11">
      <c r="A11" s="10" t="n">
        <v>43768</v>
      </c>
      <c r="B11" t="inlineStr">
        <is>
          <t>{"0": [[[37, 10], [123, 2]], [[9, 10], [48, 4]], [[196, 13], [157, 2]], [[154, 14]], [[144, 3]], [[34, 16]], [[63, 16]], [[108, 9]], [[120, 16]], [[199, 10], [74, 5]], [[93, 9], [70, 7]], [[151, 15]], [[91, 13], [81, 2]], [[53, 13]], [[197, 16]], [[131, 12], [8, 4]], [[66, 12]], [[83, 9]], [[79, 7], [77, 7]], [[198, 7]], [[96, 16]], [[46, 15]], [[188, 15], [39, 1]], [[17, 16]], [[42, 12]], [[134, 10], [171, 2]], [[62, 1], [57, 15]], [[191, 2], [94, 5]]], "1": [[[192, 21]], [[38, 22]], [[33, 9], [4, 11]], [[88, 22]], [[82, 22]], [[68, 10], [135, 5], [1, 4]], [[28, 6], [18, 15]], [[207, 20]], [[83, 22]], [[2, 14]], [[119, 12]], [[200, 15]], [[3, 22]], [[157, 22]], [[163, 17], [3, 5]], [[66, 22]]], "2": [[[33, 30]], [[4, 30]], [[32, 27]], [[81, 30]], [[8, 30]], [[55, 30]], [[44, 30]], [[77, 30]], [[159, 24], [41, 6]], [[150, 8], [172, 20]], [[98, 16], [153, 14]], [[149, 24], [148, 6]], [[149, 30]], [[165, 30]], [[172, 30]], [[15, 28]], [[6, 14], [187, 8], [194, 8]], [[176, 16], [35, 5], [209, 9]], [[153, 30]], [[104, 30]], [[100, 30]], [[110, 19], [174, 5], [104, 6]], [[16, 30]], [[156, 12], [168, 8], [132, 10]], [[72, 30]], [[29, 29]], [[35, 30]], [[41, 30]], [[194, 30]], [[79, 30]], [[208, 24], [152, 4]], [[24, 25], [25, 5]], [[25, 30]], [[117, 6], [126, 10], [125, 14]], [[40, 30]], [[59, 28]], [[92, 30]], [[139, 15], [40, 15]], [[75, 7], [121, 6], [143, 5], [193, 3], [19, 6]], [[97, 30]], [[97, 7], [186, 15]], [[95, 15], [182, 7]], [[101, 10]], [[49, 24]], [[197, 9]], [[140, 30]]]}</t>
        </is>
      </c>
      <c r="D11" t="n">
        <v>600912.631666666</v>
      </c>
      <c r="F11" t="inlineStr">
        <is>
          <t>{"0": [[[4, 11]], [[188, 15]], [[199, 10]], [[25, 5], [79, 7]], [[94, 5], [62, 1], [134, 10]], [[42, 12]], [[176, 16]], [[126, 10]], [[81, 16]], [[53, 13]], [[81, 16]]], "1": [[[77, 22]], [[172, 20]], [[77, 15], [148, 6]], [[74, 5]]], "2": [[[123, 2], [1, 4], [154, 14], [68, 10]], [[200, 15], [18, 15]], [[98, 16], [6, 14]], [[125, 14], [117, 6], [193, 3], [19, 6]], [[29, 29]], [[44, 30]], [[55, 30]], [[59, 28]], [[34, 16], [108, 9]], [[192, 21]], [[25, 30]], [[101, 10], [75, 7], [121, 6], [198, 7]], [[152, 4], [159, 24]], [[96, 16], [119, 12]], [[33, 9], [131, 12]], [[46, 15], [156, 12]], [[32, 27]], [[135, 5], [163, 17], [182, 7]], [[172, 30]], [[8, 30]], [[208, 24]], [[79, 30]], [[153, 30]], [[40, 30]], [[41, 30]], [[16, 30]], [[72, 30]], [[165, 30]], [[4, 30]], [[174, 5], [197, 25]], [[66, 30]], [[97, 7], [143, 5], [95, 15]], [[97, 30]], [[33, 30]], [[157, 24], [191, 2]], [[66, 4], [149, 24]], [[28, 6], [120, 16]], [[15, 28]], [[100, 30]], [[151, 15]], [[24, 25]], [[88, 22], [48, 4]], [[63, 16], [144, 3], [150, 8]], [[35, 30]], [[93, 9], [57, 15]], [[3, 27], [171, 2]], [[91, 13]], [[39, 1], [49, 24]], [[17, 16], [132, 10]], [[8, 4], [9, 10], [37, 10]], [[83, 30]], [[149, 30]], [[40, 15], [139, 15]], [[38, 22], [168, 8]], [[92, 30]], [[82, 22], [104, 6]], [[110, 19], [209, 9]], [[83, 1], [2, 14], [186, 15]], [[153, 14], [196, 13]], [[104, 30]], [[207, 20], [70, 7]], [[194, 30]], [[140, 30]], [[41, 6], [194, 8], [187, 8], [35, 5]]]}</t>
        </is>
      </c>
      <c r="G11" t="inlineStr">
        <is>
          <t xml:space="preserve">Rigid (capacity 16):
4-A (11)
188-V (15)
199-W (10)
25-C (5) -&gt; 79-H (7)
94-K (5) -&gt; 62-G (1) -&gt; 134-P (10)
42-C (12)
176-T (16)
126-P (10)
81-H (16)
53-E (13)
81-H (16)
8 Metre (capacity 22):
77-H (22)
172-S (20)
77-H (15) -&gt; 148-R (6)
74-G (5)
11 Metre (capacity 30):
123-O (2) -&gt; 1-A (4) -&gt; 154-S (14) -&gt; 68-G (10)
200-W (15) -&gt; 18-B (15)
98-L (16) -&gt; 6-B (14)
125-P (14) -&gt; 117-N (6) -&gt; 193-V (3) -&gt; 19-B (6)
29-C (29)
44-D (30)
55-E (30)
59-G (28)
34-C (16) -&gt; 108-M (9)
192-V (21)
25-C (30)
101-L (10) -&gt; 75-H (7) -&gt; 121-O (6) -&gt; 198-W (7)
152-R (4) -&gt; 159-S (24)
96-K (16) -&gt; 119-O (12)
33-C (9) -&gt; 131-P (12)
46-D (15) -&gt; 156-S (12)
32-C (27)
135-P (5) -&gt; 163-S (17) -&gt; 182-U (7)
172-S (30)
8-B (30)
208-Z (24)
79-H (30)
153-S (30)
40-C (30)
41-C (30)
16-B (30)
72-G (30)
165-S (30)
4-A (30)
174-T (5) -&gt; 197-W (25)
66-G (30)
97-K (7) -&gt; 143-P (5) -&gt; 95-K (15)
97-K (30)
33-C (30)
157-S (24) -&gt; 191-V (2)
66-G (4) -&gt; 149-R (24)
28-C (6) -&gt; 120-O (16)
15-B (28)
100-L (30)
151-R (15)
24-B (25)
88-K (22) -&gt; 48-D (4)
63-G (16) -&gt; 144-Q (3) -&gt; 150-R (8)
35-C (30)
93-K (9) -&gt; 57-F (15)
3-A (27) -&gt; 171-S (2)
91-K (13)
39-C (1) -&gt; 49-D (24)
17-B (16) -&gt; 132-P (10)
8-B (4) -&gt; 9-B (10) -&gt; 37-C (10)
83-H (30)
149-R (30)
40-C (15) -&gt; 139-P (15)
38-C (22) -&gt; 168-S (8)
92-K (30)
82-H (22) -&gt; 104-M (6)
110-M (19) -&gt; 209-Z (9)
83-H (1) -&gt; 2-A (14) -&gt; 186-V (15)
153-S (14) -&gt; 196-W (13)
104-M (30)
207-Y (20) -&gt; 70-G (7)
194-V (30)
140-P (30)
41-C (6) -&gt; 194-V (8) -&gt; 187-V (8) -&gt; 35-C (5)
</t>
        </is>
      </c>
      <c r="H11" t="n">
        <v>3600.2064667</v>
      </c>
      <c r="I11" t="n">
        <v>609615.0336666666</v>
      </c>
      <c r="K11">
        <f>D11-(I11+J11*10)</f>
        <v/>
      </c>
      <c r="L11" s="12">
        <f>K11/D11</f>
        <v/>
      </c>
    </row>
    <row r="12">
      <c r="A12" s="9" t="n">
        <v>43745</v>
      </c>
      <c r="B12" t="inlineStr">
        <is>
          <t>{"2": [[[17, 24], [164, 4]], [[44, 30]], [[111, 2], [77, 30]], [[149, 27], [148, 3]], [[165, 30]], [[159, 19], [194, 11]], [[41, 30]], [[172, 30]], [[79, 30]], [[104, 30]], [[6, 23], [187, 7]], [[176, 30]], [[153, 30]], [[208, 30]], [[35, 30]], [[100, 30]], [[83, 18]], [[40, 30]], [[117, 7], [126, 14], [125, 9]], [[121, 30], [143, 29], [193, 19]], [[80, 20], [168, 9]], [[135, 15], [182, 15], [95, 10]], [[81, 30]], [[193, 0], [143, 0]], [[121, 1], [135, 0]]], "1": [[[75, 19]], [[149, 22]], [[24, 8], [25, 14]], [[207, 21]], [[72, 22]], [[119, 10], [2, 12]], [[157, 22]], [[46, 20]], [[188, 22]], [[186, 9], [53, 12]], [[130, 22]], [[83, 22]], [[116, 10], [177, 11], [203, 1]], [[27, 22]]], "0": [[[194, 16]], [[16, 10], [165, 4]], [[156, 15], [39, 1]], [[77, 9]], [[120, 16], [198, 5]], [[151, 16]], [[196, 8], [48, 5]], [[34, 14]], [[9, 15]], [[154, 14]], [[8, 16]], [[108, 11]], [[152, 15]], [[120, 7]], [[199, 1], [91, 6], [81, 6]], [[197, 14]], [[131, 16]], [[151, 9], [173, 7]], [[144, 12]], [[166, 6], [28, 2], [3, 8]], [[97, 13]], [[66, 15]]]}</t>
        </is>
      </c>
      <c r="D12" t="n">
        <v>494345.5818</v>
      </c>
      <c r="F12" t="inlineStr">
        <is>
          <t>{"0": [[[197, 14]], [[135, 15]], [[196, 8], [48, 5]], [[131, 16]], [[9, 15]], [[97, 13]], [[95, 10], [199, 1]], [[173, 7]], [[53, 12]], [[2, 12]], [[198, 5], [120, 1]], [[19, 11]], [[8, 16]], [[81, 16]], [[154, 14]], [[119, 10]], [[186, 9]], [[156, 15]], [[34, 14]], [[108, 11]], [[152, 15]]], "1": [[[27, 22]], [[72, 22]], [[120, 22]], [[144, 12], [16, 10]], [[188, 22]], [[91, 6]], [[81, 22]], [[46, 20]], [[159, 19]], [[207, 21]], [[130, 22]], [[80, 20]], [[25, 14], [24, 8]], [[166, 6]], [[182, 15], [28, 2]]], "2": [[[172, 30]], [[157, 22], [3, 8]], [[17, 24], [101, 6]], [[77, 30]], [[176, 30]], [[100, 30]], [[187, 7], [203, 1], [177, 11], [116, 10]], [[153, 30]], [[104, 30]], [[35, 30]], [[151, 25]], [[149, 30]], [[44, 30]], [[208, 30]], [[168, 9], [66, 15], [39, 1], [164, 4]], [[40, 30]], [[143, 29]], [[79, 30]], [[111, 2], [77, 9], [149, 19]], [[41, 30]], [[125, 9], [117, 7], [126, 14]], [[6, 23]], [[194, 27]]], "3": [[[165, 34], [148, 3]], [[193, 19], [75, 19]], [[121, 31]], [[83, 40]]]}</t>
        </is>
      </c>
      <c r="G12" t="inlineStr">
        <is>
          <t xml:space="preserve">Rigid (capacity 16):
197-W (14)
135-P (15)
196-W (8) -&gt; 48-D (5)
131-P (16)
9-B (15)
97-K (13)
95-K (10) -&gt; 199-W (1)
173-T (7)
53-E (12)
2-A (12)
198-W (5) -&gt; 120-O (1)
19-B (11)
8-B (16)
81-H (16)
154-S (14)
119-O (10)
186-V (9)
156-S (15)
34-C (14)
108-M (11)
152-R (15)
8 Metre (capacity 22):
27-C (22)
72-G (22)
120-O (22)
144-Q (12) -&gt; 16-B (10)
188-V (22)
91-K (6)
81-H (22)
46-D (20)
159-S (19)
207-Y (21)
130-P (22)
80-H (20)
25-C (14) -&gt; 24-B (8)
166-S (6)
182-U (15) -&gt; 28-C (2)
11 Metre (capacity 30):
172-S (30)
157-S (22) -&gt; 3-A (8)
17-B (24) -&gt; 101-L (6)
77-H (30)
176-T (30)
100-L (30)
187-V (7) -&gt; 203-W (1) -&gt; 177-T (11) -&gt; 116-N (10)
153-S (30)
104-M (30)
35-C (30)
151-R (25)
149-R (30)
44-D (30)
208-Z (30)
168-S (9) -&gt; 66-G (15) -&gt; 39-C (1) -&gt; 164-S (4)
40-C (30)
143-P (29)
79-H (30)
111-M (2) -&gt; 77-H (9) -&gt; 149-R (19)
41-C (30)
125-P (9) -&gt; 117-N (7) -&gt; 126-P (14)
6-B (23)
194-V (27)
Link (capacity 40):
165-S (34) -&gt; 148-R (3)
193-V (19) -&gt; 75-H (19)
121-O (31)
83-H (40)
</t>
        </is>
      </c>
      <c r="H12" t="n">
        <v>7170.8296077</v>
      </c>
      <c r="I12" t="n">
        <v>462138.4968</v>
      </c>
      <c r="K12">
        <f>D12-(I12+J12*10)</f>
        <v/>
      </c>
      <c r="L12" s="12">
        <f>K12/D12</f>
        <v/>
      </c>
      <c r="M12" t="inlineStr">
        <is>
          <t>Excess vehicles used have increased costs</t>
        </is>
      </c>
    </row>
    <row r="13">
      <c r="A13" s="10" t="n">
        <v>43768</v>
      </c>
      <c r="B1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0]], [[110, 19], [174, 5], [104, 6]], [[35, 30]], [[156, 11], [168, 9], [132, 10]], [[25, 30]], [[59, 28]], [[117, 6], [126, 10], [125, 14]], [[40, 30]], [[92, 30]], [[72, 30]], [[29, 29]], [[139, 15], [40, 15]], [[121, 6], [143, 5], [193, 4], [19, 6], [97, 30]], [[186, 0], [95, 0], [182, 6], [101, 10], [75, 8]], [[33, 30]], [[4, 30]], [[49, 8], [197, 9]], [[32, 27]], [[81, 30]], [[8, 30]], [[55, 30]], [[97, 7]], [[140, 30]]], "0": [[[79, 7], [77, 7]], [[120, 16], [198, 6]], [[96, 16]], [[188, 15], [39, 1]], [[151, 15], [123, 2]], [[46, 16]], [[17, 15], [164, 1]], [[42, 12]], [[134, 10], [171, 2]], [[37, 10], [123, 0]], [[9, 10], [48, 5]], [[62, 1], [155, 1], [87, 1], [57, 13]], [[191, 2], [94, 5]], [[196, 13], [157, 2]], [[34, 16]], [[154, 15]], [[144, 3], [49, 16]], [[63, 16]], [[108, 9], [120, 1]], [[199, 10], [74, 5]], [[93, 9], [70, 7]], [[186, 15], [151, 0]], [[91, 13], [81, 2]], [[53, 13], [95, 15]], [[197, 16]], [[66, 13]], [[131, 12], [8, 4]], [[83, 9]]], "1": [[[207, 20]], [[83, 22], [2, 14]], [[82, 22]], [[119, 12], [2, 0]], [[68, 10], [1, 3], [18, 15], [112, 1]], [[18, 0], [200, 15]], [[157, 22]], [[163, 17], [3, 5]], [[192, 22]], [[66, 22]], [[38, 22]], [[33, 9], [4, 11]], [[88, 22]], [[3, 22]]]}</t>
        </is>
      </c>
      <c r="D13" t="n">
        <v>593149.5743333333</v>
      </c>
      <c r="F13" t="inlineStr">
        <is>
          <t>{"2": [[[149, 24]], [[172, 30]], [[165, 30]], [[44, 30]], [[149, 24], [148, 6]], [[159, 24], [41, 0]], [[77, 30]], [[15, 28]], [[150, 8], [172, 0]], [[98, 16], [153, 30]], [[194, 8]], [[79, 30]], [[6, 14], [187, 8], [194, 8]], [[104, 6]], [[41, 6]], [[153, 14]], [[176, 16], [35, 30], [209, 9]], [[100, 30]], [[208, 24], [152, 4]], [[16, 30]], [[24, 25], [25, 30], [66, 5]], [[110, 19], [174, 5], [104, 6]], [[35, 5]], [[156, 11], [168, 9], [132, 10]], [[25, 4]], [[59, 28]], [[117, 6], [126, 10], [125, 14]], [[40, 30]], [[92, 30]], [[72, 30]], [[29, 29]], [[139, 15], [40, 0]], [[121, 6], [143, 5], [193, 4], [19, 6], [97, 30]], [[186, 15], [95, 15], [182, 6], [101, 10], [75, 8]], [[33, 30]], [[4, 30]], [[49, 24], [197, 25]], [[32, 27]], [[81, 30]], [[8, 18]], [[55, 30]], [[97, 7]], [[140, 30]]], "0": [[[79, 16], [77, 16]], [[120, 16], [198, 6]], [[96, 16]], [[188, 15], [39, 1]], [[151, 15], [123, 2]], [[46, 16]], [[17, 15], [164, 1]], [[42, 12]], [[134, 10], [171, 2]], [[37, 10], [123, 0]], [[9, 10], [48, 5]], [[62, 1], [155, 1], [87, 1], [57, 13]], [[191, 2], [94, 5]], [[196, 13], [157, 16]], [[34, 16]], [[154, 15]], [[144, 3], [49, 0]], [[63, 16]], [[108, 9], [120, 1]], [[199, 10], [74, 5]], [[93, 9], [70, 7]], [[186, 0], [151, 0]], [[91, 13], [81, 16]], [[53, 13], [95, 0]], [[197, 16]], [[66, 0]], [[131, 12], [8, 16]], [[83, 16]]], "1": [[[207, 20]], [[83, 22], [2, 14]], [[82, 22]], [[119, 12], [2, 0]], [[68, 10], [1, 3], [18, 15], [112, 1]], [[18, 0], [200, 15]], [[157, 22]], [[163, 17], [3, 5]], [[192, 22]], [[66, 22]], [[38, 22]], [[33, 22], [4, 22]], [[88, 22]], [[3, 22]]]}</t>
        </is>
      </c>
      <c r="G13" t="inlineStr">
        <is>
          <t xml:space="preserve">11 Metre (capacity 30):
149-R (24)
172-S (30)
165-S (30)
44-D (30)
149-R (24) -&gt; 148-R (6)
159-S (24) -&gt; 41-C (0)
77-H (30)
15-B (28)
150-R (8) -&gt; 172-S (0)
98-L (16) -&gt; 153-S (30)
194-V (8)
79-H (30)
6-B (14) -&gt; 187-V (8) -&gt; 194-V (8)
104-M (6)
41-C (6)
153-S (14)
176-T (16) -&gt; 35-C (30) -&gt; 209-Z (9)
100-L (30)
208-Z (24) -&gt; 152-R (4)
16-B (30)
24-B (25) -&gt; 25-C (30) -&gt; 66-G (5)
110-M (19) -&gt; 174-T (5) -&gt; 104-M (6)
35-C (5)
156-S (11) -&gt; 168-S (9) -&gt; 132-P (10)
25-C (4)
59-G (28)
117-N (6) -&gt; 126-P (10) -&gt; 125-P (14)
40-C (30)
92-K (30)
72-G (30)
29-C (29)
139-P (15) -&gt; 40-C (0)
121-O (6) -&gt; 143-P (5) -&gt; 193-V (4) -&gt; 19-B (6) -&gt; 97-K (30)
186-V (15) -&gt; 95-K (15) -&gt; 182-U (6) -&gt; 101-L (10) -&gt; 75-H (8)
33-C (30)
4-A (30)
49-D (24) -&gt; 197-W (25)
32-C (27)
81-H (30)
8-B (18)
55-E (30)
97-K (7)
140-P (30)
Rigid (capacity 16):
79-H (16) -&gt; 77-H (16)
120-O (16) -&gt; 198-W (6)
96-K (16)
188-V (15) -&gt; 39-C (1)
151-R (15) -&gt; 123-O (2)
46-D (16)
17-B (15) -&gt; 164-S (1)
42-C (12)
134-P (10) -&gt; 171-S (2)
37-C (10) -&gt; 123-O (0)
9-B (10) -&gt; 48-D (5)
62-G (1) -&gt; 155-S (1) -&gt; 87-K (1) -&gt; 57-F (13)
191-V (2) -&gt; 94-K (5)
196-W (13) -&gt; 157-S (16)
34-C (16)
154-S (15)
144-Q (3) -&gt; 49-D (0)
63-G (16)
108-M (9) -&gt; 120-O (1)
199-W (10) -&gt; 74-G (5)
93-K (9) -&gt; 70-G (7)
186-V (0) -&gt; 151-R (0)
91-K (13) -&gt; 81-H (16)
53-E (13) -&gt; 95-K (0)
197-W (16)
66-G (0)
131-P (12) -&gt; 8-B (16)
83-H (16)
8 Metre (capacity 22):
207-Y (20)
83-H (22) -&gt; 2-A (14)
82-H (22)
119-O (12) -&gt; 2-A (0)
68-G (10) -&gt; 1-A (3) -&gt; 18-B (15) -&gt; 112-M (1)
18-B (0) -&gt; 200-W (15)
157-S (22)
163-S (17) -&gt; 3-A (5)
192-V (22)
66-G (22)
38-C (22)
33-C (22) -&gt; 4-A (22)
88-K (22)
3-A (22)
</t>
        </is>
      </c>
      <c r="H13" t="n">
        <v>5056.3446751</v>
      </c>
      <c r="I13" t="n">
        <v>593149.5743333333</v>
      </c>
      <c r="K13">
        <f>D13-(I13+J13*10)</f>
        <v/>
      </c>
      <c r="L13" s="12">
        <f>K13/D13</f>
        <v/>
      </c>
    </row>
    <row r="14">
      <c r="A14" s="8" t="n">
        <v>43795</v>
      </c>
      <c r="B14" t="inlineStr">
        <is>
          <t>{"3": [[[22, 21]], [[41, 39]], [[23, 40]], [[85, 23]], []], "1": [[[156, 22], [132, 15]], [[17, 22], [164, 2], [197, 11]], [[207, 22]], [[83, 22]], [[119, 12], [2, 10]], [[46, 22]], [[188, 22]], [[151, 22]], [[56, 11], [118, 9]], [[72, 15], [18, 22]], [[58, 15], [22, 22]], [[142, 22]], [[50, 2], [78, 6], [113, 4], [94, 6], [102, 4]], [[35, 21]], [[168, 22], [17, 22]], [[163, 18], [3, 22]], [[186, 22]], [[205, 9], [45, 13], [206, 7]], [[144, 21], [106, 1]], [[157, 22], [28, 22], [11, 3]], [[121, 22], [143, 22], [193, 19], [185, 22]], [[135, 22], [95, 18], [182, 17]], [[151, 22]], [[173, 13], [131, 7]], [[40, 22]], [[57, 21]], [[89, 22]], [[158, 22]], [[84, 22]]], "2": [[[59, 30]], [[154, 1], [68, 8], [1, 30]], [[72, 30]], [[29, 30]], [[18, 2], [200, 13]], [[96, 29]], [[152, 4], [15, 26]], [[139, 30]], [[24, 9], [25, 7], [59, 11]], [[40, 30]], [[117, 2], [126, 14], [125, 14]], [[157, 4], [95, 0]], [[135, 10], [33, 10], [182, 0]], [[121, 7], [143, 11]], [[66, 19], [168, 2]], [[69, 30]], [[153, 30]], [[91, 30]], [[49, 30]], [[208, 30]], [[29, 30], [1, 11]], [[12, 30]], [[81, 5], [91, 20]], [[193, 0], [19, 14], 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15], [132, 0]], [[10, 30]], [[76, 20], [10, 10]], [[17, 2], [164, 0]], [[53, 27], [130, 19]], [[3, 8], [51, 16]], [[29, 8]], [[154, 30]], [[11, 0], [208, 11], [97, 29]], [[69, 30]], [[157, 0], [193, 0], [143, 0], [121, 0]], [[178, 28], [61, 2]], [[45, 0], [175, 23]], [[185, 0]], [[19, 0], [28, 6], [101, 0]], [[69, 30]], [], [[147, 7]], [[85, 30]], [[20, 30]], [[84, 30]], [[116, 5], [85, 30]], [[20, 18]]], "0": [[[7, 4], [188, 4], [39, 5]], [[120, 9], [198, 13]], [[80, 16]], [[69, 16]], [[134, 16]], [[92, 16]], [[112, 2], [198, 0], [42, 1]], [[51, 0]], [[62, 13], [155, 1], [87, 2]], [[47, 12], [166, 4]], [[128, 16]], [[105, 5], [46, 2], [115, 7]], [[191, 4], [48, 10], [96, 0]], [[186, 16]], [[134, 5], [171, 5]], [[93, 10], [151, 4]], [[8, 5], [33, 0]], [[142, 4], [12, 1]], [[130, 0], [53, 0]], [[13, 16]], [[9, 11]], [[97, 0]], [[75, 3], [135, 0]], [[90, 16]], [[128, 1]], [[128, 0]], [[128, 0]], [[195, 1]], [[83, 16]], [[69, 6]], [[158, 13]]]}</t>
        </is>
      </c>
      <c r="D14" t="n">
        <v>1372973.317933334</v>
      </c>
      <c r="F14" t="inlineStr">
        <is>
          <t>{"0": [[[115, 7]], [[2, 10]], [[132, 15]], [[24, 9], [25, 7]], [[113, 4]], [[119, 12]], [[135, 16]], [[198, 13]], [[39, 5]], [[17, 16]], [[84, 16]], [[72, 16]], [[105, 5]], [[154, 16]], [[83, 16], [102, 4]], [[72, 13]], [[62, 13]], [[56, 11]], [[80, 16]], [[174, 14]], [[48, 10]], [[90, 16]], [[135, 16]], [[112, 2]], [[78, 6]], [[154, 15], [195, 1]], [[164, 2], [47, 12]], [[66, 16]], [[9, 11]], [[33, 10]], [[100, 15]], [[13, 16]], [[143, 16]], [[171, 5]], [[173, 13]], [[72, 0]], [[45, 13], [11, 3]], [[120, 9]], [[1, 16]], [[22, 16]], [[68, 8]], [[59, 16]], [[208, 16]], [[19, 14]], [[200, 13]], [[58, 15]], [[93, 10]], [[165, 4], [75, 3]], [[118, 9]], [[7, 4]], [[51, 16]], [[191, 4]], [[205, 9]]], "1": [[[172, 20]], [[208, 22]], [[104, 22]], [[12, 22]], [[57, 21]], [[69, 22]], [[193, 19]], [[89, 22]], [[128, 17]], [[207, 22]]], "2": [[[97, 29]], [[206, 7], [175, 23]], [[49, 30]], [[17, 30]], [[121, 29]], [[28, 28]], [[22, 30], [66, 19]], [[59, 30]], [[92, 30]], [[178, 28]], [[201, 30]], [[149, 30]], [[109, 30]], [[23, 30]], [[15, 30]], [[176, 8], [117, 2], [8, 5]], [[186, 30]], [[151, 30]], [[35, 21]], [[163, 18]], [[46, 24]], [[41, 30]], [[83, 30]], [[85, 30], [147, 7]], [[84, 30], [20, 30]], [[53, 27]], [[92, 18]], [[94, 6], [155, 1], [87, 2]], [[153, 30]], [[3, 30]], [[139, 30]], [[149, 0]], [[85, 23]], [[130, 19]], [[91, 30], [81, 5]], [[188, 26]], [[26, 20], [99, 30]], [[150, 30]], [[69, 30]], [[96, 29]], [[186, 0]], [[185, 22], [131, 7]], [[134, 21]], [[142, 26]], [[151, 18]], [[10, 30]], [[20, 18]], [[15, 26]], [[41, 9], [144, 21]], [[166, 4]], [[91, 20]], [[126, 14], [197, 11]], [[168, 24]], [[101, 21]], [[60, 1], [116, 5], [40, 30], [42, 1]], [[182, 17], [152, 4]], [[98, 30]], [[12, 30]], [[29, 30]], [[110, 7], [153, 3]], [[109, 28], [106, 1]], [[40, 22]], [[143, 30]], [[157, 26]], [[18, 24]], [[10, 10], [76, 20]], [[23, 10], [150, 19]], [[99, 10]], [[69, 8]], [[125, 14], [61, 2], [208, 30]], [[104, 30], [95, 30]], [[84, 22]], [[50, 2]], [[85, 30]], [[124, 30]], [[69, 30]]], "3": [[[111, 40]], [[29, 28]], [[158, 35]], [[95, 40]], [[1, 25]], [[156, 37]]]}</t>
        </is>
      </c>
      <c r="G14" t="inlineStr">
        <is>
          <t xml:space="preserve">Rigid (capacity 16):
115-N (7)
2-A (10)
132-P (15)
24-B (9) -&gt; 25-C (7)
113-M (4)
119-O (12)
135-P (16)
198-W (13)
39-C (5)
17-B (16)
84-K (16)
72-G (16)
105-M (5)
154-S (16)
83-H (16) -&gt; 102-L (4)
72-G (13)
62-G (13)
56-F (11)
80-H (16)
174-T (14)
48-D (10)
90-K (16)
135-P (16)
112-M (2)
78-H (6)
154-S (15) -&gt; 195-W (1)
164-S (2) -&gt; 47-D (12)
66-G (16)
9-B (11)
33-C (10)
100-L (15)
13-B (16)
143-P (16)
171-S (5)
173-T (13)
72-G (0)
45-D (13) -&gt; 11-B (3)
120-O (9)
1-A (16)
22-B (16)
68-G (8)
59-G (16)
208-Z (16)
19-B (14)
200-W (13)
58-G (15)
93-K (10)
165-S (4) -&gt; 75-H (3)
118-N (9)
7-B (4)
51-D (16)
191-V (4)
205-W (9)
8 Metre (capacity 22):
172-S (20)
208-Z (22)
104-M (22)
12-B (22)
57-F (21)
69-G (22)
193-V (19)
89-K (22)
128-P (17)
207-Y (22)
11 Metre (capacity 30):
97-K (29)
206-W (7) -&gt; 175-T (23)
49-D (30)
17-B (30)
121-O (29)
28-C (28)
22-B (30) -&gt; 66-G (19)
59-G (30)
92-K (30)
178-T (28)
201-W (30)
149-R (30)
109-M (30)
23-B (30)
15-B (30)
176-T (8) -&gt; 117-N (2) -&gt; 8-B (5)
186-V (30)
151-R (30)
35-C (21)
163-S (18)
46-D (24)
41-C (30)
83-H (30)
85-K (30) -&gt; 147-R (7)
84-K (30) -&gt; 20-B (30)
53-E (27)
92-K (18)
94-K (6) -&gt; 155-S (1) -&gt; 87-K (2)
153-S (30)
3-A (30)
139-P (30)
149-R (0)
85-K (23)
130-P (19)
91-K (30) -&gt; 81-H (5)
188-V (26)
26-C (20) -&gt; 99-L (30)
150-R (30)
69-G (30)
96-K (29)
186-V (0)
185-V (22) -&gt; 131-P (7)
134-P (21)
142-P (26)
151-R (18)
10-B (30)
20-B (18)
15-B (26)
41-C (9) -&gt; 144-Q (21)
166-S (4)
91-K (20)
126-P (14) -&gt; 197-W (11)
168-S (24)
101-L (21)
60-G (1) -&gt; 116-N (5) -&gt; 40-C (30) -&gt; 42-C (1)
182-U (17) -&gt; 152-R (4)
98-L (30)
12-B (30)
29-C (30)
110-M (7) -&gt; 153-S (3)
109-M (28) -&gt; 106-M (1)
40-C (22)
143-P (30)
157-S (26)
18-B (24)
10-B (10) -&gt; 76-H (20)
23-B (10) -&gt; 150-R (19)
99-L (10)
69-G (8)
125-P (14) -&gt; 61-G (2) -&gt; 208-Z (30)
104-M (30) -&gt; 95-K (30)
84-K (22)
50-D (2)
85-K (30)
124-O (30)
69-G (30)
Link (capacity 40):
111-M (40)
29-C (28)
158-S (35)
95-K (40)
1-A (25)
156-S (37)
</t>
        </is>
      </c>
      <c r="H14" t="n">
        <v>7318.0830248</v>
      </c>
      <c r="I14" t="n">
        <v>1254723.047633333</v>
      </c>
      <c r="K14">
        <f>D14-(I14+J14*10)</f>
        <v/>
      </c>
      <c r="L14" s="12">
        <f>K14/D14</f>
        <v/>
      </c>
    </row>
    <row r="15">
      <c r="A15" s="10" t="n">
        <v>43754</v>
      </c>
      <c r="B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1]], [[3, 15], [19, 19]]], "0": [[[9, 7], [48, 5]], [[34, 14]], [[196, 16]], [[199, 6], [74, 7], [192, 2]], [[63, 16]], [[38, 16]], [[93, 2], [131, 14]], [[83, 15]], [[66, 10]], [[97, 16]], [[92, 13], [66, 0]], [[7, 13]], [[83, 16]], [[120, 13], [198, 6]], [[96, 15]], [[46, 16]], [[188, 14], [39, 2]], [[151, 16]], [[108, 11], [120, 0], [62, 0]], [[168, 0], [19, 0]], [[166, 9]], [[151, 8]], [[75, 0]]], "2": [[[81, 28], [91, 8]], [[55, 30]], [[77, 30]], [[187, 8], [6, 22]], [[159, 15], [40, 30], [194, 8]], [[150, 10], [172, 4], [149, 30]], [[194, 30]], [[176, 24], [35, 6]], [[153, 30]], [[16, 30]], [[149, 15], [148, 1]], [[165, 30]], [[172, 30]], [[15, 27]], [[41, 30]], [[79, 30]], [[35, 30]], [[100, 28]], [[208, 30]], [[24, 20], [209, 10]], [[104, 27]], [[139, 15], [41, 12]], [[82, 17], [197, 8]], [[29, 28]], [[157, 17], [182, 12], [88, 1]], [[117, 5], [126, 14], [125, 11]], [[119, 12], [2, 0]], [[121, 13], [143, 12], [193, 18], [19, 0]], [[66, 30]], [[152, 12], [186, 0], [81, 0], [91, 0]], [[163, 15], [51, 8], [3, 0]], [[189, 17], [140, 20]], [[8, 25]], [[193, 0], [143, 0], [101, 0], [121, 0], [135, 5]]], "3": [[[40, 16]], [[138, 1], [137, 38]]]}</t>
        </is>
      </c>
      <c r="D15" t="n">
        <v>636315.9281333333</v>
      </c>
      <c r="F15" t="inlineStr">
        <is>
          <t>{"1": [[[192, 22]], [[123, 19], [2, 18]], [[154, 22]], [[32, 21]], [[186, 15], [53, 14]], [[95, 15], [197, 22]], [[44, 22]], [[98, 22]], [[110, 11], [174, 11]], [[156, 8], [168, 8], [132, 7]], [[25, 22]], [[153, 22]], [[207, 22]], [[18, 11], [200, 10]], [[59, 22]], [[68, 7], [1, 6], [112, 9]], [[62, 7], [155, 1], [87, 1], [57, 15]], [[17, 20], [164, 1]], [[101, 14], [95, 0], [75, 5]], [[4, 1], [8, 22], [55, 22]], [[3, 15], [19, 19]]], "0": [[[9, 7], [48, 5]], [[34, 14]], [[196, 16]], [[199, 6], [74, 7], [192, 16]], [[63, 16]], [[38, 16]], [[93, 2], [131, 14]], [[83, 15]], [[66, 16]], [[97, 16]], [[92, 13], [66, 16]], [[7, 13]], [[83, 0]], [[120, 13], [198, 6]], [[96, 15]], [[46, 16]], [[188, 14], [39, 2]], [[151, 16]], [[108, 11], [120, 0], [62, 0]], [[168, 0], [19, 0]], [[166, 9]], [[151, 8]], [[75, 0]]], "2": [[[81, 28], [91, 8]], [[55, 15]], [[77, 30]], [[187, 8], [6, 22]], [[159, 15], [40, 16], [194, 30]], [[150, 10], [172, 4], [149, 30]], [[194, 8]], [[176, 24], [35, 30]], [[153, 22]], [[16, 30]], [[149, 15], [148, 1]], [[165, 30]], [[172, 4]], [[15, 27]], [[41, 30]], [[79, 30]], [[35, 6]], [[100, 28]], [[208, 30]], [[24, 20], [209, 10]], [[104, 27]], [[139, 15], [41, 12]], [[82, 17], [197, 30]], [[29, 28]], [[157, 17], [182, 12], [88, 1]], [[117, 5], [126, 14], [125, 11]], [[119, 12], [2, 0]], [[121, 13], [143, 12], [193, 18], [19, 0]], [[66, 30]], [[152, 12], [186, 0], [81, 0], [91, 0]], [[163, 15], [51, 8], [3, 0]], [[189, 17], [140, 20]], [[8, 17]], [[193, 0], [143, 0], [101, 0], [121, 0], [135, 5]]], "3": [[[40, 40]], [[138, 1], [137, 38]]]}</t>
        </is>
      </c>
      <c r="G15" t="inlineStr">
        <is>
          <t xml:space="preserve">8 Metre (capacity 22):
192-V (22)
123-O (19) -&gt; 2-A (18)
154-S (22)
32-C (21)
186-V (15) -&gt; 53-E (14)
95-K (15) -&gt; 197-W (22)
44-D (22)
98-L (22)
110-M (11) -&gt; 174-T (11)
156-S (8) -&gt; 168-S (8) -&gt; 132-P (7)
25-C (22)
153-S (22)
207-Y (22)
18-B (11) -&gt; 200-W (10)
59-G (22)
68-G (7) -&gt; 1-A (6) -&gt; 112-M (9)
62-G (7) -&gt; 155-S (1) -&gt; 87-K (1) -&gt; 57-F (15)
17-B (20) -&gt; 164-S (1)
101-L (14) -&gt; 95-K (0) -&gt; 75-H (5)
4-A (1) -&gt; 8-B (22) -&gt; 55-E (22)
3-A (15) -&gt; 19-B (19)
Rigid (capacity 16):
9-B (7) -&gt; 48-D (5)
34-C (14)
196-W (16)
199-W (6) -&gt; 74-G (7) -&gt; 192-V (16)
63-G (16)
38-C (16)
93-K (2) -&gt; 131-P (14)
83-H (15)
66-G (16)
97-K (16)
92-K (13) -&gt; 66-G (16)
7-B (13)
83-H (0)
120-O (13) -&gt; 198-W (6)
96-K (15)
46-D (16)
188-V (14) -&gt; 39-C (2)
151-R (16)
108-M (11) -&gt; 120-O (0) -&gt; 62-G (0)
168-S (0) -&gt; 19-B (0)
166-S (9)
151-R (8)
75-H (0)
11 Metre (capacity 30):
81-H (28) -&gt; 91-K (8)
55-E (15)
77-H (30)
187-V (8) -&gt; 6-B (22)
159-S (15) -&gt; 40-C (16) -&gt; 194-V (30)
150-R (10) -&gt; 172-S (4) -&gt; 149-R (30)
194-V (8)
176-T (24) -&gt; 35-C (30)
153-S (22)
16-B (30)
149-R (15) -&gt; 148-R (1)
165-S (30)
172-S (4)
15-B (27)
41-C (30)
79-H (30)
35-C (6)
100-L (28)
208-Z (30)
24-B (20) -&gt; 209-Z (10)
104-M (27)
139-P (15) -&gt; 41-C (12)
82-H (17) -&gt; 197-W (30)
29-C (28)
157-S (17) -&gt; 182-U (12) -&gt; 88-K (1)
117-N (5) -&gt; 126-P (14) -&gt; 125-P (11)
119-O (12) -&gt; 2-A (0)
121-O (13) -&gt; 143-P (12) -&gt; 193-V (18) -&gt; 19-B (0)
66-G (30)
152-R (12) -&gt; 186-V (0) -&gt; 81-H (0) -&gt; 91-K (0)
163-S (15) -&gt; 51-D (8) -&gt; 3-A (0)
189-V (17) -&gt; 140-P (20)
8-B (17)
193-V (0) -&gt; 143-P (0) -&gt; 101-L (0) -&gt; 121-O (0) -&gt; 135-P (5)
Link (capacity 40):
40-C (40)
138-P (1) -&gt; 137-P (38)
</t>
        </is>
      </c>
      <c r="H15" t="n">
        <v>4347.3198691</v>
      </c>
      <c r="I15" t="n">
        <v>636315.9281333333</v>
      </c>
      <c r="K15">
        <f>D15-(I15+J15*10)</f>
        <v/>
      </c>
      <c r="L15" s="12">
        <f>K15/D15</f>
        <v/>
      </c>
    </row>
    <row r="16">
      <c r="A16" s="9" t="n">
        <v>43745</v>
      </c>
      <c r="B16" t="inlineStr">
        <is>
          <t>{"2": [[[17, 24], [164, 4]], [[44, 30]], [[111, 2]], [[77, 30]], [[149, 27], [148, 3]], [[165, 30]], [[159, 19], [194, 11]], [[41, 30]], [[172, 30]], [[79, 30]], [[104, 30]], [[6, 23], [187, 7]], [[176, 30]], [[153, 30]], [[208, 30]], [[35, 30]], [[100, 30]], [[19, 11]], [[83, 30]], [[40, 30]], [[117, 7], [126, 14], [125, 9]], [[121, 30]], [[143, 29]], [[193, 19]], [[80, 20]], [[168, 9]], [[135, 15]], [[182, 15]], [[95, 10]], [[81, 30]], [[121, 1]]], "1": [[[75, 19]], [[149, 22]], [[24, 8]], [[25, 14]], [[207, 21]], [[72, 22]], [[119, 10]], [[2, 12]], [[157, 22]], [[46, 20]], [[188, 22]], [[186, 9]], [[53, 12]], [[130, 22]], [[83, 10]], [[116, 10], [177, 11], [203, 1]], [[27, 22]]], "0": [[[194, 16]], [[16, 10], [165, 4]], [[156, 15], [39, 1]], [[77, 9]], [[120, 16]], [[198, 5]], [[151, 16]], [[196, 8], [48, 5]], [[34, 14]], [[9, 15]], [[154, 14]], [[8, 16]], [[108, 11]], [[152, 15]], [[120, 7]], [[101, 6], [199, 1]], [[91, 6], [81, 6]], [[197, 14]], [[131, 16]], [[151, 9]], [[173, 7]], [[144, 12]], [[166, 6], [28, 2], [3, 8]], [[97, 13]], [[66, 15]]]}</t>
        </is>
      </c>
      <c r="D16" t="n">
        <v>538213.8701333335</v>
      </c>
      <c r="F16" t="inlineStr">
        <is>
          <t>{"0": [[[182, 15]], [[197, 14]], [[34, 14]], [[19, 11]], [[2, 12]], [[8, 16]], [[131, 16]], [[154, 14]], [[108, 11]], [[196, 8], [48, 5]], [[9, 15]], [[119, 10]], [[66, 15]]], "1": [[[188, 22]], [[16, 10], [144, 12]], [[27, 22]], [[81, 14], [199, 1]], [[81, 22]], [[91, 6]], [[198, 5]], [[75, 19]], [[72, 22]], [[207, 21]], [[97, 13], [121, 22]], [[157, 22]], [[83, 22]], [[149, 22]], [[83, 18]], [[46, 20]], [[152, 15]], [[186, 9]]], "2": [[[35, 30]], [[79, 30]], [[95, 10], [28, 2]], [[208, 30]], [[135, 15], [53, 12]], [[151, 25]], [[6, 23]], [[159, 19], [173, 7]], [[101, 6], [17, 24]], [[172, 30]], [[25, 14], [24, 8], [166, 6]], [[126, 14], [117, 7], [125, 9]], [[153, 30]], [[100, 30]], [[176, 30]], [[120, 23]], [[41, 30]], [[104, 30]], [[193, 19], [3, 8]], [[168, 9], [80, 20]], [[156, 15], [39, 1], [164, 4]], [[40, 30]], [[44, 30]], [[187, 7], [116, 10], [203, 1], [177, 11]], [[194, 27]], [[130, 22]], [[149, 30], [111, 2]], [[121, 30]], [[143, 29]]], "3": [[[77, 39]], [[148, 3], [165, 34]]]}</t>
        </is>
      </c>
      <c r="G16" t="inlineStr">
        <is>
          <t xml:space="preserve">Rigid (capacity 16):
182-U (15)
197-W (14)
34-C (14)
19-B (11)
2-A (12)
8-B (16)
131-P (16)
154-S (14)
108-M (11)
196-W (8) -&gt; 48-D (5)
9-B (15)
119-O (10)
66-G (15)
8 Metre (capacity 22):
188-V (22)
16-B (10) -&gt; 144-Q (12)
27-C (22)
81-H (14) -&gt; 199-W (1)
81-H (22)
91-K (6)
198-W (5)
75-H (19)
72-G (22)
207-Y (21)
97-K (13) -&gt; 121-O (22)
157-S (22)
83-H (22)
149-R (22)
83-H (18)
46-D (20)
152-R (15)
186-V (9)
11 Metre (capacity 30):
35-C (30)
79-H (30)
95-K (10) -&gt; 28-C (2)
208-Z (30)
135-P (15) -&gt; 53-E (12)
151-R (25)
6-B (23)
159-S (19) -&gt; 173-T (7)
101-L (6) -&gt; 17-B (24)
172-S (30)
25-C (14) -&gt; 24-B (8) -&gt; 166-S (6)
126-P (14) -&gt; 117-N (7) -&gt; 125-P (9)
153-S (30)
100-L (30)
176-T (30)
120-O (23)
41-C (30)
104-M (30)
193-V (19) -&gt; 3-A (8)
168-S (9) -&gt; 80-H (20)
156-S (15) -&gt; 39-C (1) -&gt; 164-S (4)
40-C (30)
44-D (30)
187-V (7) -&gt; 116-N (10) -&gt; 203-W (1) -&gt; 177-T (11)
194-V (27)
130-P (22)
149-R (30) -&gt; 111-M (2)
121-O (30)
143-P (29)
Link (capacity 40):
77-H (39)
148-R (3) -&gt; 165-S (34)
</t>
        </is>
      </c>
      <c r="H16" t="n">
        <v>7527.1272962</v>
      </c>
      <c r="I16" t="n">
        <v>464391.8816</v>
      </c>
      <c r="K16">
        <f>D16-(I16+J16*10)</f>
        <v/>
      </c>
      <c r="L16" s="12">
        <f>K16/D16</f>
        <v/>
      </c>
      <c r="M16" t="inlineStr">
        <is>
          <t>Seeded solutions will be split again if customer completion changed their chromosomes (I am also regenerating the model data sheets just in case of errors).</t>
        </is>
      </c>
    </row>
    <row r="17">
      <c r="A17" s="10" t="n">
        <v>43768</v>
      </c>
      <c r="B17" t="inlineStr">
        <is>
          <t>{"2": [[[149, 30]], [[172, 30]], [[165, 30]], [[44, 30]], [[149, 24], [148, 6]], [[159, 24], [41, 6]], [[77, 30]], [[15, 28]], [[150, 8], [172, 20]], [[98, 16], [153, 14]], [[194, 30]], [[79, 30]], [[6, 14], [135, 6]], [[187, 8], [194, 8]], [[104, 30]], [[41, 30]], [[153, 30]], [[176, 16], [35, 5], [209, 9]], [[100, 30]], [[208, 24], [152, 4]], [[16, 30]], [[24, 25], [25, 4]], [[110, 19], [174, 5], [104, 6]], [[35, 30]], [[156, 11]], [[168, 9]], [[132, 10]], [[25, 30]], [[59, 28]], [[117, 6], [126, 10], [125, 14]], [[40, 30]], [[92, 30]], [[72, 30]], [[29, 29]], [[139, 15], [40, 15]], [[121, 6], [143, 5], [193, 4], [19, 6]], [[97, 30]], [[182, 6]], [[101, 10], [75, 8]], [[33, 30]], [[4, 30]], [[49, 8]], [[197, 9]], [[32, 27]], [[81, 30]], [[8, 30]], [[55, 30]], [[97, 7]], [[140, 30]]], "0": [[[79, 7], [77, 7]], [[120, 16]], [[198, 6]], [[96, 16]], [[188, 15], [39, 1]], [[151, 15]], [[123, 2]], [[46, 16]], [[17, 15], [164, 1]], [[42, 12]], [[134, 10], [171, 2]], [[37, 10]], [[9, 10]], [[48, 5], [62, 1], [155, 1], [87, 1]], [[57, 13]], [[191, 2]], [[94, 5]], [[196, 13]], [[157, 16]], [[34, 16]], [[154, 15]], [[144, 3]], [[49, 16]], [[63, 16]], [[108, 9]], [[120, 1]], [[199, 10]], [[74, 5]], [[93, 9]], [[70, 7]], [[186, 15]], [[91, 13], [81, 2]], [[53, 13]], [[95, 15]], [[197, 16]], [[66, 13]], [[28, 7]], [[131, 12], [8, 4]], [[83, 16]]], "1": [[[207, 20]], [[83, 15]], [[2, 14]], [[82, 22]], [[119, 12]], [[68, 10]], [[1, 3]], [[18, 15], [112, 1]], [[200, 15]], [[157, 8]], [[163, 17], [3, 5]], [[192, 22]], [[66, 22]], [[38, 22]], [[33, 9]], [[4, 11]], [[88, 22]], [[3, 22]]]}</t>
        </is>
      </c>
      <c r="D17" t="n">
        <v>632705.8529999999</v>
      </c>
      <c r="F17" t="inlineStr">
        <is>
          <t>{"0": [[[143, 5], [28, 7]], [[168, 9], [39, 1]], [[156, 11]], [[200, 15]], [[95, 15]], [[134, 10]], [[37, 10]], [[93, 9]], [[196, 13]], [[154, 15]], [[74, 5]], [[151, 15]], [[2, 14]], [[63, 16]], [[70, 7]], [[66, 16]], [[186, 15]], [[91, 13]], [[121, 6], [48, 5]], [[18, 15]], [[19, 6]], [[139, 15]], [[123, 2]], [[96, 16]], [[42, 12]], [[83, 15]], [[199, 10]], [[198, 6]], [[1, 3]]], "1": [[[82, 22]], [[4, 22]], [[110, 19]], [[125, 14], [97, 22]], [[119, 12]]], "2": [[[92, 30]], [[16, 30]], [[194, 30]], [[49, 24], [164, 1]], [[132, 10], [101, 10]], [[150, 8], [172, 30]], [[104, 0]], [[35, 30]], [[25, 30]], [[149, 30]], [[172, 20]], [[159, 24]], [[97, 30]], [[41, 30]], [[35, 5], [144, 3], [176, 16]], [[100, 30]], [[87, 1], [57, 13], [94, 5], [62, 1], [155, 1]], [[34, 16], [112, 1]], [[59, 28]], [[108, 9], [152, 4]], [[209, 9], [117, 6], [126, 10]], [[40, 30]], [[197, 25]], [[165, 30]], [[104, 0], [41, 6], [40, 15]], [[120, 17]], [[9, 10], [17, 15]], [[188, 15]], [[157, 24], [182, 6]], [[38, 22], [81, 30]], [[33, 9], [53, 13]], [[131, 12], [83, 30]], [[208, 24]], [[68, 10]], [[33, 30]], [[29, 29]], [[153, 30]], [[207, 20], [135, 6]], [[24, 25], [25, 4]], [[4, 30]], [[8, 30]], [[192, 22], [171, 2]], [[81, 2]], [[153, 14], [98, 16]], [[72, 30]], [[3, 27]], [[75, 8], [163, 17], [8, 4]], [[6, 14], [194, 8], [187, 8]], [[174, 5]], [[15, 28]], [[88, 22], [191, 2], [193, 4]], [[44, 30]], [[148, 6], [149, 24]], [[140, 30]], [[32, 27]], [[55, 30]]], "3": [[[46, 16], [66, 35]], [[77, 37]], [[79, 37]]]}</t>
        </is>
      </c>
      <c r="G17" t="inlineStr">
        <is>
          <t xml:space="preserve">Rigid (capacity 16):
143-P (5) -&gt; 28-C (7)
168-S (9) -&gt; 39-C (1)
156-S (11)
200-W (15)
95-K (15)
134-P (10)
37-C (10)
93-K (9)
196-W (13)
154-S (15)
74-G (5)
151-R (15)
2-A (14)
63-G (16)
70-G (7)
66-G (16)
186-V (15)
91-K (13)
121-O (6) -&gt; 48-D (5)
18-B (15)
19-B (6)
139-P (15)
123-O (2)
96-K (16)
42-C (12)
83-H (15)
199-W (10)
198-W (6)
1-A (3)
8 Metre (capacity 22):
82-H (22)
4-A (22)
110-M (19)
125-P (14) -&gt; 97-K (22)
119-O (12)
11 Metre (capacity 30):
92-K (30)
16-B (30)
194-V (30)
49-D (24) -&gt; 164-S (1)
132-P (10) -&gt; 101-L (10)
150-R (8) -&gt; 172-S (30)
104-M (0)
35-C (30)
25-C (30)
149-R (30)
172-S (20)
159-S (24)
97-K (30)
41-C (30)
35-C (5) -&gt; 144-Q (3) -&gt; 176-T (16)
100-L (30)
87-K (1) -&gt; 57-F (13) -&gt; 94-K (5) -&gt; 62-G (1) -&gt; 155-S (1)
34-C (16) -&gt; 112-M (1)
59-G (28)
108-M (9) -&gt; 152-R (4)
209-Z (9) -&gt; 117-N (6) -&gt; 126-P (10)
40-C (30)
197-W (25)
165-S (30)
104-M (0) -&gt; 41-C (6) -&gt; 40-C (15)
120-O (17)
9-B (10) -&gt; 17-B (15)
188-V (15)
157-S (24) -&gt; 182-U (6)
38-C (22) -&gt; 81-H (30)
33-C (9) -&gt; 53-E (13)
131-P (12) -&gt; 83-H (30)
208-Z (24)
68-G (10)
33-C (30)
29-C (29)
153-S (30)
207-Y (20) -&gt; 135-P (6)
24-B (25) -&gt; 25-C (4)
4-A (30)
8-B (30)
192-V (22) -&gt; 171-S (2)
81-H (2)
153-S (14) -&gt; 98-L (16)
72-G (30)
3-A (27)
75-H (8) -&gt; 163-S (17) -&gt; 8-B (4)
6-B (14) -&gt; 194-V (8) -&gt; 187-V (8)
174-T (5)
15-B (28)
88-K (22) -&gt; 191-V (2) -&gt; 193-V (4)
44-D (30)
148-R (6) -&gt; 149-R (24)
140-P (30)
32-C (27)
55-E (30)
Link (capacity 40):
46-D (16) -&gt; 66-G (35)
77-H (37)
79-H (37)
</t>
        </is>
      </c>
      <c r="H17" t="n">
        <v>6666.2375193</v>
      </c>
      <c r="I17" t="n">
        <v>590658.4569999998</v>
      </c>
      <c r="K17">
        <f>D17-(I17+J17*10)</f>
        <v/>
      </c>
      <c r="L17" s="12">
        <f>K17/D17</f>
        <v/>
      </c>
    </row>
    <row r="18">
      <c r="A18" s="8" t="n">
        <v>43795</v>
      </c>
      <c r="B18" t="inlineStr">
        <is>
          <t>{"3": [[[92, 32]], [[22, 40]], [[41, 39]], [[23, 40]], [[85, 23]]], "1": [[[156, 7]], [[17, 16]], [[197, 11]], [[207, 22]], [[83, 22]], [[119, 12]], [[2, 10]], [[46, 22]], [[188, 22]], [[151, 22]], [[56, 11]], [[118, 9]], [[72, 15]], [[58, 15], [22, 3]], [[142, 22]], [[50, 2]], [[78, 6]], [[113, 4]], [[94, 6], [102, 4]], [[35, 21]], [[163, 18]], [[186, 22]], [[205, 9], [206, 7]], [[144, 21], [106, 1]], [[135, 2]], [[151, 22]], [[173, 13], [131, 7]], [[40, 22]], [[57, 21]], [[89, 22]], [[158, 22]], [[84, 22]]], "2": [[[59, 30]], [[154, 1]], [[68, 8]], [[1, 30]], [[72, 30]], [[29, 30]], [[18, 24]], [[200, 13]], [[96, 29]], [[152, 4]], [[15, 26]], [[139, 30]], [[24, 9], [25, 7], [59, 11]], [[40, 30]], [[117, 2], [126, 14], [125, 14]], [[157, 26]], [[95, 18]], [[135, 30]], [[33, 10]], [[182, 17]], [[121, 29]], [[143, 30]], [[66, 19]], [[168, 24]], [[69, 30]], [[153, 30]], [[91, 30]], [[49, 30]], [[208, 30]], [[29, 30]], [[1, 11]], [[12, 30]], [[81, 5]], [[91, 20]], [[193, 19]], [[19, 14]], [[101, 21]],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30]], [[132, 15]], [[10, 30]], [[76, 20], [10, 10]], [[17, 30]], [[164, 2]], [[53, 27]], [[130, 19]], [[3, 30]], [[51, 16]], [[29, 8]], [[154, 30]], [[11, 3]], [[208, 11]], [[97, 29]], [[69, 30]], [[143, 3]], [[178, 28]], [[61, 2], [45, 13]], [[175, 23]], [[185, 22]], [[28, 28]], [[69, 30]], [[147, 7]], [[85, 30]], [[20, 30]], [[84, 30]], [[116, 5]], [[85, 30]], [[20, 18]]], "0": [[[7, 4], [188, 4], [39, 5]], [[120, 9]], [[198, 13]], [[80, 16]], [[69, 16]], [[134, 16]], [[92, 16]], [[112, 2], [42, 1]], [[62, 13], [155, 1], [87, 2]], [[47, 12], [166, 4]], [[128, 16]], [[105, 5], [46, 2]], [[115, 7]], [[191, 4]], [[48, 10]], [[186, 16]], [[134, 5]], [[171, 5]], [[93, 10]], [[151, 4]], [[8, 5]], [[142, 4]], [[12, 1]], [[13, 16]], [[9, 11], [75, 3]], [[90, 16]], [[128, 1], [195, 1]], [[83, 16]], [[69, 6]], [[158, 13]]]}</t>
        </is>
      </c>
      <c r="D18" t="n">
        <v>1432583.6294</v>
      </c>
      <c r="F18" t="inlineStr">
        <is>
          <t>{"0": [[[151, 16]], [[1, 16]], [[154, 15]], [[100, 15]], [[157, 16]], [[24, 9]], [[50, 2]], [[83, 16]], [[131, 7]], [[125, 14]], [[173, 13]], [[29, 16]], [[130, 3]], [[2, 10]], [[119, 12]], [[151, 16]], [[105, 5]], [[29, 16]], [[156, 15]], [[19, 14]], [[29, 4]], [[48, 10], [164, 2]], [[154, 15], [195, 1]], [[7, 4], [39, 5]], [[93, 10]], [[174, 14]], [[8, 5], [130, 3]], [[117, 2], [126, 14]], [[47, 12]], [[113, 4]], [[33, 10]], [[186, 6]], [[151, 16]], [[78, 6]], [[120, 9]], [[17, 16]], [[68, 8]], [[1, 16]], [[198, 13]], [[15, 16]], [[72, 16]], [[200, 13]], [[13, 16]], [[153, 1]], [[90, 16]], [[171, 5]], [[69, 16]], [[56, 11]], [[152, 4]], [[197, 11]]], "1": [[[69, 22]], [[15, 22]], [[153, 22]], [[91, 22]], [[156, 22]], [[80, 16]], [[15, 18]], [[157, 22]], [[69, 22]], [[57, 21], [12, 1]], [[92, 22]], [[95, 22]], [[185, 22]], [[193, 19]], [[134, 21]], [[69, 22]]], "2": [[[208, 30]], [[49, 30]], [[158, 5], [84, 22], [60, 1]], [[3, 30]], [[9, 11], [51, 16]], [[29, 20]], [[168, 24]], [[142, 26]], [[104, 30]], [[207, 22]], [[188, 26]], [[62, 13], [155, 1], [102, 4], [94, 6]], [[46, 24]], [[59, 11], [58, 15]], [[149, 30]], [[201, 30]], [[85, 30]], [[158, 30]], [[89, 22], [112, 2]], [[40, 30]], [[109, 28]], [[84, 30]], [[95, 30], [11, 3]], [[17, 30]], [[97, 29]], [[66, 19], [81, 5]], [[186, 22]], [[20, 30]], [[1, 9]], [[10, 10], [76, 20]], [[96, 29]], [[144, 21]], [[85, 30]], [[40, 22], [42, 1]], [[98, 30]], [[205, 9], [150, 19], [61, 2]], [[191, 4], [128, 17]], [[135, 30]], [[85, 23], [147, 7]], [[12, 30]], [[92, 30]], [[22, 30]], [[59, 30]], [[132, 15]], [[104, 12], [110, 7]], [[10, 30]], [[69, 30]], [[182, 17]], [[35, 21], [176, 8]], [[139, 30]], [[91, 30]], [[18, 24]], [[72, 29]], [[118, 9], [143, 3], [163, 18]], [[87, 2]], [[115, 7]], [[124, 30]], [[109, 30]], [[106, 1], [22, 13]], [[28, 28]], [[101, 21]], [[178, 28]], [[166, 4], [175, 23]], [[45, 13], [25, 7]], [[83, 22]], [[143, 30]], [[150, 30]], [[20, 18], [116, 5]], [[149, 7], [26, 20]], [[135, 2], [53, 27]], [[121, 29]]], "3": [[[206, 7], [165, 4], [172, 20]], [[208, 11], [75, 3]], [[111, 40]], [[99, 40]], [[23, 40]], [[41, 39]]]}</t>
        </is>
      </c>
      <c r="G18" t="inlineStr">
        <is>
          <t xml:space="preserve">Rigid (capacity 16):
151-R (16)
1-A (16)
154-S (15)
100-L (15)
157-S (16)
24-B (9)
50-D (2)
83-H (16)
131-P (7)
125-P (14)
173-T (13)
29-C (16)
130-P (3)
2-A (10)
119-O (12)
151-R (16)
105-M (5)
29-C (16)
156-S (15)
19-B (14)
29-C (4)
48-D (10) -&gt; 164-S (2)
154-S (15) -&gt; 195-W (1)
7-B (4) -&gt; 39-C (5)
93-K (10)
174-T (14)
8-B (5) -&gt; 130-P (3)
117-N (2) -&gt; 126-P (14)
47-D (12)
113-M (4)
33-C (10)
186-V (6)
151-R (16)
78-H (6)
120-O (9)
17-B (16)
68-G (8)
1-A (16)
198-W (13)
15-B (16)
72-G (16)
200-W (13)
13-B (16)
153-S (1)
90-K (16)
171-S (5)
69-G (16)
56-F (11)
152-R (4)
197-W (11)
8 Metre (capacity 22):
69-G (22)
15-B (22)
153-S (22)
91-K (22)
156-S (22)
80-H (16)
15-B (18)
157-S (22)
69-G (22)
57-F (21) -&gt; 12-B (1)
92-K (22)
95-K (22)
185-V (22)
193-V (19)
134-P (21)
69-G (22)
11 Metre (capacity 30):
208-Z (30)
49-D (30)
158-S (5) -&gt; 84-K (22) -&gt; 60-G (1)
3-A (30)
9-B (11) -&gt; 51-D (16)
29-C (20)
168-S (24)
142-P (26)
104-M (30)
207-Y (22)
188-V (26)
62-G (13) -&gt; 155-S (1) -&gt; 102-L (4) -&gt; 94-K (6)
46-D (24)
59-G (11) -&gt; 58-G (15)
149-R (30)
201-W (30)
85-K (30)
158-S (30)
89-K (22) -&gt; 112-M (2)
40-C (30)
109-M (28)
84-K (30)
95-K (30) -&gt; 11-B (3)
17-B (30)
97-K (29)
66-G (19) -&gt; 81-H (5)
186-V (22)
20-B (30)
1-A (9)
10-B (10) -&gt; 76-H (20)
96-K (29)
144-Q (21)
85-K (30)
40-C (22) -&gt; 42-C (1)
98-L (30)
205-W (9) -&gt; 150-R (19) -&gt; 61-G (2)
191-V (4) -&gt; 128-P (17)
135-P (30)
85-K (23) -&gt; 147-R (7)
12-B (30)
92-K (30)
22-B (30)
59-G (30)
132-P (15)
104-M (12) -&gt; 110-M (7)
10-B (30)
69-G (30)
182-U (17)
35-C (21) -&gt; 176-T (8)
139-P (30)
91-K (30)
18-B (24)
72-G (29)
118-N (9) -&gt; 143-P (3) -&gt; 163-S (18)
87-K (2)
115-N (7)
124-O (30)
109-M (30)
106-M (1) -&gt; 22-B (13)
28-C (28)
101-L (21)
178-T (28)
166-S (4) -&gt; 175-T (23)
45-D (13) -&gt; 25-C (7)
83-H (22)
143-P (30)
150-R (30)
20-B (18) -&gt; 116-N (5)
149-R (7) -&gt; 26-C (20)
135-P (2) -&gt; 53-E (27)
121-O (29)
Link (capacity 40):
206-W (7) -&gt; 165-S (4) -&gt; 172-S (20)
208-Z (11) -&gt; 75-H (3)
111-M (40)
99-L (40)
23-B (40)
41-C (39)
</t>
        </is>
      </c>
      <c r="H18" t="n">
        <v>7733.803919</v>
      </c>
      <c r="I18" t="n">
        <v>1254822.769166666</v>
      </c>
      <c r="K18">
        <f>D18-(I18+J18*10)</f>
        <v/>
      </c>
      <c r="L18" s="12">
        <f>K18/D18</f>
        <v/>
      </c>
    </row>
    <row r="19">
      <c r="A19" s="9" t="n">
        <v>43745</v>
      </c>
      <c r="B19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19" t="n">
        <v>496052.9814666667</v>
      </c>
      <c r="F19" t="inlineStr">
        <is>
          <t>{"0": [[[135, 15]], [[119, 10]], [[196, 8]], [[8, 16]], [[131, 16]], [[53, 12]], [[25, 14]], [[198, 5]], [[186, 9]], [[97, 13]], [[197, 14]], [[95, 10], [28, 2]], [[34, 14]], [[16, 10], [48, 5]], [[154, 14]], [[182, 15]], [[9, 15]], [[91, 6], [199, 1]], [[2, 12]], [[156, 15]]], "1": [[[27, 22]], [[193, 19]], [[157, 22]], [[72, 22]], [[75, 19]], [[121, 22]], [[207, 21]], [[188, 22]], [[111, 2], [149, 19]], [[83, 22]], [[159, 19]], [[83, 18]]], "2": [[[24, 8], [66, 15], [39, 1]], [[143, 29]], [[151, 25]], [[194, 27]], [[187, 7], [203, 1], [177, 11], [116, 10]], [[176, 30]], [[153, 30]], [[6, 23]], [[19, 11], [3, 8], [121, 9]], [[120, 23]], [[17, 24]], [[40, 30]], [[35, 30]], [[46, 20], [101, 5]], [[208, 30]], [[44, 30]], [[172, 30]], [[168, 9], [80, 20]], [[100, 30]], [[41, 30]], [[104, 30]], [[117, 7], [125, 9], [144, 12]], [[149, 30]], [[79, 30]], [[173, 7], [130, 22]], [[126, 14], [166, 6], [164, 4]], [[152, 15], [108, 11]]], "3": [[[81, 36]], [[165, 34], [148, 3]], [[77, 39]]]}</t>
        </is>
      </c>
      <c r="G19" t="inlineStr">
        <is>
          <t xml:space="preserve">Rigid (capacity 16):
135-P (15)
119-O (10)
196-W (8)
8-B (16)
131-P (16)
53-E (12)
25-C (14)
198-W (5)
186-V (9)
97-K (13)
197-W (14)
95-K (10) -&gt; 28-C (2)
34-C (14)
16-B (10) -&gt; 48-D (5)
154-S (14)
182-U (15)
9-B (15)
91-K (6) -&gt; 199-W (1)
2-A (12)
156-S (15)
8 Metre (capacity 22):
27-C (22)
193-V (19)
157-S (22)
72-G (22)
75-H (19)
121-O (22)
207-Y (21)
188-V (22)
111-M (2) -&gt; 149-R (19)
83-H (22)
159-S (19)
83-H (18)
11 Metre (capacity 30):
24-B (8) -&gt; 66-G (15) -&gt; 39-C (1)
143-P (29)
151-R (25)
194-V (27)
187-V (7) -&gt; 203-W (1) -&gt; 177-T (11) -&gt; 116-N (10)
176-T (30)
153-S (30)
6-B (23)
19-B (11) -&gt; 3-A (8) -&gt; 121-O (9)
120-O (23)
17-B (24)
40-C (30)
35-C (30)
46-D (20) -&gt; 101-L (5)
208-Z (30)
44-D (30)
172-S (30)
168-S (9) -&gt; 80-H (20)
100-L (30)
41-C (30)
104-M (30)
117-N (7) -&gt; 125-P (9) -&gt; 144-Q (12)
149-R (30)
79-H (30)
173-T (7) -&gt; 130-P (22)
126-P (14) -&gt; 166-S (6) -&gt; 164-S (4)
152-R (15) -&gt; 108-M (11)
Link (capacity 40):
81-H (36)
165-S (34) -&gt; 148-R (3)
77-H (39)
</t>
        </is>
      </c>
      <c r="H19" t="n">
        <v>7561.5297926</v>
      </c>
      <c r="I19" t="n">
        <v>464851.7984666667</v>
      </c>
      <c r="K19">
        <f>D19-(I19+J19*10)</f>
        <v/>
      </c>
      <c r="L19" s="12">
        <f>K19/D19</f>
        <v/>
      </c>
      <c r="M19" t="inlineStr">
        <is>
          <t>Fixed last route in archive not being added to tour</t>
        </is>
      </c>
    </row>
    <row r="20">
      <c r="A20" s="10" t="n">
        <v>43768</v>
      </c>
      <c r="B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0" t="n">
        <v>595195.3826666666</v>
      </c>
      <c r="F20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G20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(1)
110-M (19) -&gt; 174-T (5) -&gt; 104-M (6)
35-C (30)
156-S (11) -&gt; 168-S (9) -&gt; 132-P (10)
25-C (30)
59-G (28)
117-N (6) -&gt; 126-P (10) -&gt; 125-P (14)
40-C (30)
92-K (30)
72-G (30)
29-C (29)
139-P (15) -&gt; 40-C (15)
121-O (6) -&gt; 143-P (5) -&gt; 193-V (4) -&gt; 19-B (6) -&gt; 97-K (9)
186-V (1) -&gt; 95-K (12) -&gt; 182-U (6) -&gt; 101-L (10) -&gt; 75-H (1)
33-C (30)
4-A (30)
49-D (21) -&gt; 197-W (9)
32-C (27)
81-H (30)
8-B (30)
55-E (30)
97-K (28)
140-P (30)
Rigid (capacity 16):
79-H (7) -&gt; 77-H (7)
120-O (10) -&gt; 198-W (6)
96-K (16)
188-V (15) -&gt; 39-C (1)
151-R (14) -&gt; 123-O (1)
46-D (16)
17-B (15) -&gt; 164-S (1)
42-C (12)
134-P (10) -&gt; 171-S (2)
37-C (10) -&gt; 123-O (1)
9-B (10) -&gt; 48-D (5)
62-G (1) -&gt; 155-S (1) -&gt; 87-K (1) -&gt; 57-F (13)
191-V (2) -&gt; 94-K (5)
196-W (13) -&gt; 157-S (3)
34-C (16)
154-S (15)
144-Q (3) -&gt; 49-D (3)
63-G (16)
108-M (9) -&gt; 120-O (7)
199-W (10) -&gt; 74-G (5)
93-K (9) -&gt; 70-G (7)
186-V (14) -&gt; 151-R (1)
91-K (13) -&gt; 81-H (2)
53-E (13) -&gt; 95-K (3)
197-W (16)
66-G (12)
131-P (12) -&gt; 8-B (4)
83-H (13)
75-H (5) -&gt; 28-C (6) -&gt; 135-P (5)
8 Metre (capacity 22):
207-Y (20)
83-H (18) -&gt; 2-A (4)
82-H (22)
119-O (12) -&gt; 2-A (10)
68-G (10) -&gt; 1-A (3) -&gt; 18-B (8) -&gt; 112-M (1)
18-B (7) -&gt; 200-W (15)
157-S (21)
163-S (17) -&gt; 3-A (5)
192-V (22)
66-G (22)
38-C (22)
33-C (9) -&gt; 4-A (11)
88-K (22)
3-A (22)
</t>
        </is>
      </c>
      <c r="H20" t="n">
        <v>3968.0924329</v>
      </c>
      <c r="I20" t="n">
        <v>595195.3826666666</v>
      </c>
      <c r="K20">
        <f>D20-(I20+J20*10)</f>
        <v/>
      </c>
      <c r="L20" s="12">
        <f>K20/D20</f>
        <v/>
      </c>
    </row>
    <row r="21">
      <c r="A21" s="8" t="n">
        <v>43795</v>
      </c>
      <c r="B21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1" t="n">
        <v>1381861.717933334</v>
      </c>
      <c r="F21" t="inlineStr">
        <is>
          <t>{"0": [[[87, 2]], [[105, 5]], [[193, 16]], [[12, 16]], [[17, 16]], [[11, 3]], [[154, 15]], [[1, 9]], [[92, 16]], [[80, 16]], [[208, 16]], [[186, 16]], [[186, 6]], [[1, 16]], [[39, 5], [156, 7]], [[22, 16]], [[58, 15]], [[25, 7]], [[90, 16]], [[151, 16]], [[100, 15]], [[120, 9]], [[104, 12]], [[69, 16]], [[47, 12]], [[206, 7]], [[69, 16]], [[186, 16]], [[56, 11]], [[93, 10]], [[69, 16]], [[174, 14]], [[10, 16]], [[83, 8]], [[118, 9]], [[154, 16]], [[1, 16]], [[152, 4]], [[81, 5]], [[171, 5], [42, 1]], [[151, 16]], [[126, 14]], [[20, 16]], [[119, 12]], [[173, 13]], [[45, 13], [61, 2]], [[12, 15]], [[13, 16]], [[200, 13]], [[2, 10]], [[7, 4]], [[68, 8]]], "1": [[[207, 22]], [[69, 22]], [[40, 22]], [[113, 4]], [[125, 14], [166, 4]], [[130, 19]], [[163, 18]], [[197, 11]], [[51, 16]], [[69, 12]], [[35, 21]]], "2": [[[33, 10]], [[150, 30]], [[147, 7], [89, 22]], [[53, 27]], [[96, 29]], [[46, 24]], [[9, 11]], [[76, 20], [24, 9]], [[201, 30]], [[106, 1], [26, 20], [165, 4]], [[157, 26]], [[83, 30]], [[144, 21]], [[98, 30]], [[151, 16]], [[139, 30]], [[109, 28]], [[116, 5], [85, 23]], [[158, 5], [84, 22], [20, 2]], [[48, 10]], [[158, 30]], [[50, 2]], [[104, 30]], [[15, 30]], [[178, 28]], [[168, 24]], [[208, 25]], [[10, 24], [112, 2]], [[57, 21]], [[22, 27]], [[172, 20]], [[72, 30]], [[78, 6]], [[62, 13], [155, 1], [94, 6], [102, 4]], [[110, 7], [185, 22]], [[150, 19]], [[28, 28]], [[143, 30]], [[135, 30]], [[101, 21], [75, 3]], [[19, 14]], [[85, 30]], [[95, 30]], [[92, 30]], [[97, 29]], [[117, 2], [60, 1], [15, 26]], [[3, 30]], [[72, 15]], [[188, 26]], [[59, 30]], [[66, 19]], [[41, 30]], [[18, 24]], [[91, 30]], [[95, 18], [131, 7]], [[134, 21]], [[175, 23], [8, 5]], [[198, 13]], [[124, 30]], [[69, 30]], [[49, 30]], [[142, 26]], [[59, 11]], [[182, 17], [135, 2]], [[20, 30]], [[40, 30]], [[91, 20]], [[84, 30]], [[205, 9], [41, 9], [176, 8]], [[128, 17], [191, 4]], [[109, 30]], [[121, 29]], [[156, 30]], [[29, 30]], [[85, 30]], [[17, 30]], [[132, 15], [164, 2], [115, 7]]], "3": [[[29, 38]], [[153, 33], [143, 3], [193, 3]], [[149, 37], [195, 1]], [[99, 40]], [[23, 40]], [[111, 40]]]}</t>
        </is>
      </c>
      <c r="G21" t="inlineStr">
        <is>
          <t xml:space="preserve">Rigid (capacity 16):
87-K (2)
105-M (5)
193-V (16)
12-B (16)
17-B (16)
11-B (3)
154-S (15)
1-A (9)
92-K (16)
80-H (16)
208-Z (16)
186-V (16)
186-V (6)
1-A (16)
39-C (5) -&gt; 156-S (7)
22-B (16)
58-G (15)
25-C (7)
90-K (16)
151-R (16)
100-L (15)
120-O (9)
104-M (12)
69-G (16)
47-D (12)
206-W (7)
69-G (16)
186-V (16)
56-F (11)
93-K (10)
69-G (16)
174-T (14)
10-B (16)
83-H (8)
118-N (9)
154-S (16)
1-A (16)
152-R (4)
81-H (5)
171-S (5) -&gt; 42-C (1)
151-R (16)
126-P (14)
20-B (16)
119-O (12)
173-T (13)
45-D (13) -&gt; 61-G (2)
12-B (15)
13-B (16)
200-W (13)
2-A (10)
7-B (4)
68-G (8)
8 Metre (capacity 22):
207-Y (22)
69-G (22)
40-C (22)
113-M (4)
125-P (14) -&gt; 166-S (4)
130-P (19)
163-S (18)
197-W (11)
51-D (16)
69-G (12)
35-C (21)
11 Metre (capacity 30):
33-C (10)
150-R (30)
147-R (7) -&gt; 89-K (22)
53-E (27)
96-K (29)
46-D (24)
9-B (11)
76-H (20) -&gt; 24-B (9)
201-W (30)
106-M (1) -&gt; 26-C (20) -&gt; 165-S (4)
157-S (26)
83-H (30)
144-Q (21)
98-L (30)
151-R (16)
139-P (30)
109-M (28)
116-N (5) -&gt; 85-K (23)
158-S (5) -&gt; 84-K (22) -&gt; 20-B (2)
48-D (10)
158-S (30)
50-D (2)
104-M (30)
15-B (30)
178-T (28)
168-S (24)
208-Z (25)
10-B (24) -&gt; 112-M (2)
57-F (21)
22-B (27)
172-S (20)
72-G (30)
78-H (6)
62-G (13) -&gt; 155-S (1) -&gt; 94-K (6) -&gt; 102-L (4)
110-M (7) -&gt; 185-V (22)
150-R (19)
28-C (28)
143-P (30)
135-P (30)
101-L (21) -&gt; 75-H (3)
19-B (14)
85-K (30)
95-K (30)
92-K (30)
97-K (29)
117-N (2) -&gt; 60-G (1) -&gt; 15-B (26)
3-A (30)
72-G (15)
188-V (26)
59-G (30)
66-G (19)
41-C (30)
18-B (24)
91-K (30)
95-K (18) -&gt; 131-P (7)
134-P (21)
175-T (23) -&gt; 8-B (5)
198-W (13)
124-O (30)
69-G (30)
49-D (30)
142-P (26)
59-G (11)
182-U (17) -&gt; 135-P (2)
20-B (30)
40-C (30)
91-K (20)
84-K (30)
205-W (9) -&gt; 41-C (9) -&gt; 176-T (8)
128-P (17) -&gt; 191-V (4)
109-M (30)
121-O (29)
156-S (30)
29-C (30)
85-K (30)
17-B (30)
132-P (15) -&gt; 164-S (2) -&gt; 115-N (7)
Link (capacity 40):
29-C (38)
153-S (33) -&gt; 143-P (3) -&gt; 193-V (3)
149-R (37) -&gt; 195-W (1)
99-L (40)
23-B (40)
111-M (40)
</t>
        </is>
      </c>
      <c r="H21" t="n">
        <v>7200.6445294</v>
      </c>
      <c r="I21" t="n">
        <v>1244380.835933333</v>
      </c>
      <c r="K21">
        <f>D21-(I21+J21*10)</f>
        <v/>
      </c>
      <c r="L21" s="12">
        <f>K21/D21</f>
        <v/>
      </c>
    </row>
    <row r="22">
      <c r="A22" s="9" t="n">
        <v>43745</v>
      </c>
      <c r="B22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2" t="n">
        <v>496052.9814666667</v>
      </c>
      <c r="F22" t="inlineStr">
        <is>
          <t>{"0": [[[131, 16]], [[81, 6], [91, 6]], [[154, 14]], [[25, 14], [39, 1]], [[119, 10]], [[151, 16]], [[2, 12]], [[168, 9]], [[151, 9]], [[144, 12], [199, 1]]], "1": [[[46, 20]], [[164, 4], [126, 14]], [[72, 22]], [[135, 15], [173, 7]], [[48, 5], [9, 15]], [[188, 22]], [[149, 19], [111, 2]], [[24, 8], [166, 6]], [[207, 21]], [[27, 22]]], "2": [[[143, 29]], [[95, 10], [28, 2], [8, 16]], [[35, 30]], [[104, 30]], [[197, 14], [117, 7], [125, 9]], [[149, 30]], [[208, 30]], [[121, 1], [17, 24], [101, 5]], [[159, 19], [16, 10]], [[187, 7], [116, 10], [203, 1], [177, 11]], [[40, 30]], [[6, 23]], [[81, 30]], [[186, 9], [75, 19]], [[121, 30]], [[157, 22], [3, 8]], [[120, 23], [198, 5]], [[176, 30]], [[194, 27]], [[34, 14], [53, 12]], [[44, 30]], [[172, 30]], [[196, 8], [130, 22]], [[153, 30]], [[156, 15], [66, 15]], [[80, 20]], [[100, 30]], [[152, 15], [108, 11]], [[19, 11], [193, 19]], [[182, 15], [97, 13]], [[79, 30]], [[41, 30]]], "3": [[[148, 3], [165, 34]], [[83, 40]], [[77, 39]]]}</t>
        </is>
      </c>
      <c r="G22" t="inlineStr">
        <is>
          <t xml:space="preserve">Rigid (capacity 16):
131-P (16)
81-H (6) -&gt; 91-K (6)
154-S (14)
25-C (14) -&gt; 39-C (1)
119-O (10)
151-R (16)
2-A (12)
168-S (9)
151-R (9)
144-Q (12) -&gt; 199-W (1)
8 Metre (capacity 22):
46-D (20)
164-S (4) -&gt; 126-P (14)
72-G (22)
135-P (15) -&gt; 173-T (7)
48-D (5) -&gt; 9-B (15)
188-V (22)
149-R (19) -&gt; 111-M (2)
24-B (8) -&gt; 166-S (6)
207-Y (21)
27-C (22)
11 Metre (capacity 30):
143-P (29)
95-K (10) -&gt; 28-C (2) -&gt; 8-B (16)
35-C (30)
104-M (30)
197-W (14) -&gt; 117-N (7) -&gt; 125-P (9)
149-R (30)
208-Z (30)
121-O (1) -&gt; 17-B (24) -&gt; 101-L (5)
159-S (19) -&gt; 16-B (10)
187-V (7) -&gt; 116-N (10) -&gt; 203-W (1) -&gt; 177-T (11)
40-C (30)
6-B (23)
81-H (30)
186-V (9) -&gt; 75-H (19)
121-O (30)
157-S (22) -&gt; 3-A (8)
120-O (23) -&gt; 198-W (5)
176-T (30)
194-V (27)
34-C (14) -&gt; 53-E (12)
44-D (30)
172-S (30)
196-W (8) -&gt; 130-P (22)
153-S (30)
156-S (15) -&gt; 66-G (15)
80-H (20)
100-L (30)
152-R (15) -&gt; 108-M (11)
19-B (11) -&gt; 193-V (19)
182-U (15) -&gt; 97-K (13)
79-H (30)
41-C (30)
Link (capacity 40):
148-R (3) -&gt; 165-S (34)
83-H (40)
77-H (39)
</t>
        </is>
      </c>
      <c r="H22" t="n">
        <v>3601.0062647</v>
      </c>
      <c r="I22" t="n">
        <v>464705.0618</v>
      </c>
      <c r="K22">
        <f>D22-(I22+J22*10)</f>
        <v/>
      </c>
      <c r="L22" s="12">
        <f>K22/D22</f>
        <v/>
      </c>
      <c r="M22" t="inlineStr">
        <is>
          <t>Fixed split algorithm bug and reworked customer completion to be less aggressive about satisfying demand at the first-encountered stops</t>
        </is>
      </c>
    </row>
    <row r="23">
      <c r="A23" s="10" t="n">
        <v>43768</v>
      </c>
      <c r="B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3" t="n">
        <v>595195.3826666666</v>
      </c>
      <c r="F23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30]], [[110, 19], [174, 5], [104, 6]], [[35, 0]], [[156, 11], [168, 9], [132, 10]], [[25, 30]], [[59, 28]], [[117, 6], [126, 10], [125, 14]], [[40, 30]], [[92, 30]], [[72, 30]], [[29, 29]], [[139, 15], [40, 15]], [[121, 6], [143, 5], [193, 4], [19, 6], [97, 30]], [[186, 0], [95, 0], [182, 6], [101, 10], [75, 0]], [[33, 30]], [[4, 30]], [[49, 0], [197, 25]], [[32, 27]], [[81, 30]], [[8, 30]], [[55, 30]], [[97, 28]], [[140, 30]]], "0": [[[79, 16], [77, 16]], [[120, 16], [198, 6]], [[96, 16]], [[188, 15], [39, 1]], [[151, 14], [123, 1]], [[46, 16]], [[17, 15], [164, 1]], [[42, 12]], [[134, 10], [171, 2]], [[37, 10], [123, 0]], [[9, 10], [48, 5]], [[62, 1], [155, 1], [87, 1], [57, 13]], [[191, 2], [94, 5]], [[196, 13], [157, 16]], [[34, 16]], [[154, 15]], [[144, 3], [49, 16]], [[63, 16]], [[108, 9], [120, 7]], [[199, 10], [74, 5]], [[93, 9], [70, 7]], [[186, 0], [151, 0]], [[91, 13], [81, 16]], [[53, 13], [95, 0]], [[197, 16]], [[66, 16]], [[131, 12], [8, 16]], [[83, 16]], [[75, 0], [28, 6], [135, 5]]], "1": [[[207, 20]], [[83, 22], [2, 4]], [[82, 22]], [[119, 12], [2, 0]], [[68, 10], [1, 3], [18, 8], [112, 1]], [[18, 0], [200, 15]], [[157, 22]], [[163, 17], [3, 5]], [[192, 22]], [[66, 22]], [[38, 22]], [[33, 22], [4, 22]], [[88, 22]], [[3, 22]]]}</t>
        </is>
      </c>
      <c r="G23" t="inlineStr">
        <is>
          <t xml:space="preserve">11 Metre (capacity 30):
149-R (30)
172-S (30)
165-S (30)
44-D (30)
149-R (24) -&gt; 148-R (6)
159-S (24) -&gt; 41-C (6)
77-H (30)
15-B (28)
150-R (8) -&gt; 172-S (20)
98-L (16) -&gt; 153-S (14)
194-V (30)
79-H (30)
6-B (14) -&gt; 187-V (8) -&gt; 194-V (8)
104-M (30)
41-C (30)
153-S (30)
176-T (16) -&gt; 35-C (5) -&gt; 209-Z (9)
100-L (30)
208-Z (24) -&gt; 152-R (4)
16-B (30)
24-B (25) -&gt; 25-C (4) -&gt; 66-G (30)
110-M (19) -&gt; 174-T (5) -&gt; 104-M (6)
35-C (0)
156-S (11) -&gt; 168-S (9) -&gt; 132-P (10)
25-C (30)
59-G (28)
117-N (6) -&gt; 126-P (10) -&gt; 125-P (14)
40-C (30)
92-K (30)
72-G (30)
29-C (29)
139-P (15) -&gt; 40-C (15)
121-O (6) -&gt; 143-P (5) -&gt; 193-V (4) -&gt; 19-B (6) -&gt; 97-K (30)
186-V (0) -&gt; 95-K (0) -&gt; 182-U (6) -&gt; 101-L (10) -&gt; 75-H (0)
33-C (30)
4-A (30)
49-D (0) -&gt; 197-W (25)
32-C (27)
81-H (30)
8-B (30)
55-E (30)
97-K (28)
140-P (30)
Rigid (capacity 16):
79-H (16) -&gt; 77-H (16)
120-O (16) -&gt; 198-W (6)
96-K (16)
188-V (15) -&gt; 39-C (1)
151-R (14) -&gt; 123-O (1)
46-D (16)
17-B (15) -&gt; 164-S (1)
42-C (12)
134-P (10) -&gt; 171-S (2)
37-C (10) -&gt; 123-O (0)
9-B (10) -&gt; 48-D (5)
62-G (1) -&gt; 155-S (1) -&gt; 87-K (1) -&gt; 57-F (13)
191-V (2) -&gt; 94-K (5)
196-W (13) -&gt; 157-S (16)
34-C (16)
154-S (15)
144-Q (3) -&gt; 49-D (16)
63-G (16)
108-M (9) -&gt; 120-O (7)
199-W (10) -&gt; 74-G (5)
93-K (9) -&gt; 70-G (7)
186-V (0) -&gt; 151-R (0)
91-K (13) -&gt; 81-H (16)
53-E (13) -&gt; 95-K (0)
197-W (16)
66-G (16)
131-P (12) -&gt; 8-B (16)
83-H (16)
75-H (0) -&gt; 28-C (6) -&gt; 135-P (5)
8 Metre (capacity 22):
207-Y (20)
83-H (22) -&gt; 2-A (4)
82-H (22)
119-O (12) -&gt; 2-A (0)
68-G (10) -&gt; 1-A (3) -&gt; 18-B (8) -&gt; 112-M (1)
18-B (0) -&gt; 200-W (15)
157-S (22)
163-S (17) -&gt; 3-A (5)
192-V (22)
66-G (22)
38-C (22)
33-C (22) -&gt; 4-A (22)
88-K (22)
3-A (22)
</t>
        </is>
      </c>
      <c r="H23" t="n">
        <v>3600.8390132</v>
      </c>
      <c r="I23" t="n">
        <v>595195.3826666666</v>
      </c>
      <c r="K23">
        <f>D23-(I23+J23*10)</f>
        <v/>
      </c>
      <c r="L23" s="12">
        <f>K23/D23</f>
        <v/>
      </c>
    </row>
    <row r="24">
      <c r="A24" s="8" t="n">
        <v>43795</v>
      </c>
      <c r="B24" t="inlineStr">
        <is>
      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4" t="n">
        <v>1381861.717933334</v>
      </c>
      <c r="F24" t="inlineStr">
        <is>
          <t>{"0": [[[100, 15]], [[2, 10]], [[83, 16]], [[150, 16]], [[174, 14]], [[13, 16]], [[18, 16]], [[12, 16]], [[166, 4], [25, 7]], [[62, 13]], [[51, 16]], [[118, 9]], [[165, 4], [104, 16]], [[29, 16]], [[206, 7]], [[109, 16]], [[33, 10]], [[109, 16]], [[208, 16]], [[156, 16], [7, 4]], [[69, 16]], [[158, 16]], [[200, 13]], [[91, 16]], [[42, 1]], [[132, 15]], [[15, 16]], [[109, 16]], [[158, 16]], [[81, 5]], [[45, 13]], [[12, 1]], [[113, 4], [78, 6], [171, 5]], [[173, 13], [143, 16]], [[56, 11]], [[164, 2], [110, 7], [117, 2], [61, 2]], [[58, 15]], [[116, 5], [60, 1]], [[9, 11]], [[59, 16]], [[1, 16], [195, 1]], [[152, 4], [48, 10]], [[168, 16], [8, 5], [41, 16]], [[112, 2], [68, 8], [154, 16]], [[19, 14]], [[120, 9]], [[126, 14]], [[10, 16]], [[40, 16]], [[115, 7]], [[47, 12]]], "1": [[[89, 22]], [[15, 16]], [[135, 22]], [[69, 22]], [[105, 5], [22, 22]], [[92, 22]], [[23, 22]], [[168, 22]], [[72, 22], [150, 22]], [[87, 2], [155, 1], [94, 6], [119, 12]], [[185, 22]], [[11, 3], [17, 22]], [[40, 22], [197, 11]], [[39, 5], [66, 0]], [[101, 21]], [[75, 3]], [[20, 22], [158, 22]], [[91, 22]], [[69, 22]], [[106, 1], [149, 22], [111, 22]], [[193, 19]]], "2": [[[150, 30]], [[93, 10], [95, 18]], [[85, 23]], [[22, 30]], [[205, 9], [125, 14]], [[41, 30]], [[84, 30]], [[1, 30]], [[111, 30]], [[186, 8], [69, 30]], [[59, 30]], [[91, 30]], [[69, 30]], [[134, 21], [18, 0]], [[149, 30]], [[151, 30]], [[139, 30]], [[156, 30]], [[90, 16]], [[144, 21]], [[85, 30]], [[76, 20]], [[80, 16]], [[24, 9], [109, 30]], [[57, 21]], [[128, 17]], [[15, 30]], [[163, 18], [176, 8], [153, 3]], [[104, 30]], [[98, 30]], [[83, 30]], [[102, 4]], [[154, 30]], [[201, 30]], [[92, 30]], [[121, 29]], [[95, 30]], [[20, 30]], [[29, 30]], [[99, 30]], [[208, 30]], [[147, 7], [84, 22]], [[28, 28]], [[135, 2]], [[207, 22]], [[191, 4], [182, 17]], [[151, 18], [50, 2]], [[10, 30]], [[172, 20], [99, 10]], [[124, 30]], [[49, 30]], [[130, 19]], [[53, 27]], [[142, 26]], [[72, 30]], [[46, 24]], [[135, 30], [3, 30]], [[96, 29]], [[131, 7], [26, 20]], [[35, 21]], [[23, 30]], [[157, 26]], [[178, 28]], [[186, 30]], [[153, 30]], [[198, 13]], [[85, 30]], [[17, 30]], [[40, 30]], [[29, 30]], [[188, 26]], [[97, 29]], [[175, 23], [66, 0]], [[143, 30]]]}</t>
        </is>
      </c>
      <c r="G24" t="inlineStr">
        <is>
          <t xml:space="preserve">Rigid (capacity 16):
100-L (15)
2-A (10)
83-H (16)
150-R (16)
174-T (14)
13-B (16)
18-B (16)
12-B (16)
166-S (4) -&gt; 25-C (7)
62-G (13)
51-D (16)
118-N (9)
165-S (4) -&gt; 104-M (16)
29-C (16)
206-W (7)
109-M (16)
33-C (10)
109-M (16)
208-Z (16)
156-S (16) -&gt; 7-B (4)
69-G (16)
158-S (16)
200-W (13)
91-K (16)
42-C (1)
132-P (15)
15-B (16)
109-M (16)
158-S (16)
81-H (5)
45-D (13)
12-B (1)
113-M (4) -&gt; 78-H (6) -&gt; 171-S (5)
173-T (13) -&gt; 143-P (16)
56-F (11)
164-S (2) -&gt; 110-M (7) -&gt; 117-N (2) -&gt; 61-G (2)
58-G (15)
116-N (5) -&gt; 60-G (1)
9-B (11)
59-G (16)
1-A (16) -&gt; 195-W (1)
152-R (4) -&gt; 48-D (10)
168-S (16) -&gt; 8-B (5) -&gt; 41-C (16)
112-M (2) -&gt; 68-G (8) -&gt; 154-S (16)
19-B (14)
120-O (9)
126-P (14)
10-B (16)
40-C (16)
115-N (7)
47-D (12)
8 Metre (capacity 22):
89-K (22)
15-B (16)
135-P (22)
69-G (22)
105-M (5) -&gt; 22-B (22)
92-K (22)
23-B (22)
168-S (22)
72-G (22) -&gt; 150-R (22)
87-K (2) -&gt; 155-S (1) -&gt; 94-K (6) -&gt; 119-O (12)
185-V (22)
11-B (3) -&gt; 17-B (22)
40-C (22) -&gt; 197-W (11)
39-C (5) -&gt; 66-G (0)
101-L (21)
75-H (3)
20-B (22) -&gt; 158-S (22)
91-K (22)
69-G (22)
106-M (1) -&gt; 149-R (22) -&gt; 111-M (22)
193-V (19)
11 Metre (capacity 30):
150-R (30)
93-K (10) -&gt; 95-K (18)
85-K (23)
22-B (30)
205-W (9) -&gt; 125-P (14)
41-C (30)
84-K (30)
1-A (30)
111-M (30)
186-V (8) -&gt; 69-G (30)
59-G (30)
91-K (30)
69-G (30)
134-P (21) -&gt; 18-B (0)
149-R (30)
151-R (30)
139-P (30)
156-S (30)
90-K (16)
144-Q (21)
85-K (30)
76-H (20)
80-H (16)
24-B (9) -&gt; 109-M (30)
57-F (21)
128-P (17)
15-B (30)
163-S (18) -&gt; 176-T (8) -&gt; 153-S (3)
104-M (30)
98-L (30)
83-H (30)
102-L (4)
154-S (30)
201-W (30)
92-K (30)
121-O (29)
95-K (30)
20-B (30)
29-C (30)
99-L (30)
208-Z (30)
147-R (7) -&gt; 84-K (22)
28-C (28)
135-P (2)
207-Y (22)
191-V (4) -&gt; 182-U (17)
151-R (18) -&gt; 50-D (2)
10-B (30)
172-S (20) -&gt; 99-L (10)
124-O (30)
49-D (30)
130-P (19)
53-E (27)
142-P (26)
72-G (30)
46-D (24)
135-P (30) -&gt; 3-A (30)
96-K (29)
131-P (7) -&gt; 26-C (20)
35-C (21)
23-B (30)
157-S (26)
178-T (28)
186-V (30)
153-S (30)
198-W (13)
85-K (30)
17-B (30)
40-C (30)
29-C (30)
188-V (26)
97-K (29)
175-T (23) -&gt; 66-G (0)
143-P (30)
</t>
        </is>
      </c>
      <c r="H24" t="n">
        <v>3601.3254473</v>
      </c>
      <c r="I24" t="n">
        <v>1338925.967433334</v>
      </c>
      <c r="K24">
        <f>D24-(I24+J24*10)</f>
        <v/>
      </c>
      <c r="L24" s="12">
        <f>K24/D24</f>
        <v/>
      </c>
    </row>
    <row r="25">
      <c r="A25" s="9" t="n">
        <v>43745</v>
      </c>
      <c r="B25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5" s="14" t="n">
        <v>496052.9814666667</v>
      </c>
      <c r="F25" t="inlineStr">
        <is>
          <t>{"0": [[[154, 14]]], "1": [[[2, 12], [119, 10]], [[24, 8], [25, 14]], [[80, 20]], [[116, 10], [203, 1], [177, 11]], [[144, 12], [16, 10]], [[72, 22]]], "2": [[[8, 16], [53, 12]], [[121, 30]], [[79, 30]], [[120, 23], [198, 5]], [[152, 15], [34, 14]], [[81, 6], [164, 4], [166, 6], [126, 14]], [[111, 2], [77, 9], [149, 19]], [[143, 29]], [[149, 30]], [[194, 27]], [[153, 30]], [[81, 30]], [[135, 15], [9, 15]], [[208, 30]], [[100, 30]], [[95, 10], [193, 19], [121, 1]], [[46, 20], [168, 9]], [[77, 30]], [[27, 22], [187, 7]], [[176, 30]], [[48, 5], [196, 8], [108, 11]], [[151, 25]], [[101, 5], [17, 24]], [[130, 22], [173, 7]], [[40, 30]], [[125, 9], [197, 14], [117, 7]], [[6, 23]], [[172, 30]], [[35, 30]], [[41, 30]], [[104, 30]], [[156, 15], [66, 15]], [[44, 30]], [[199, 1], [91, 6], [188, 22], [39, 1]], [[75, 19], [19, 11]], [[186, 9], [131, 16]], [[3, 8], [157, 22]], [[28, 2], [182, 15], [97, 13]]], "3": [[[207, 21], [159, 19]], [[83, 40]], [[148, 3], [165, 34]]]}</t>
        </is>
      </c>
      <c r="G25" t="inlineStr">
        <is>
          <t xml:space="preserve">Rigid (capacity 16):
154-S (14)
8 Metre (capacity 22):
2-A (12) -&gt; 119-O (10)
24-B (8) -&gt; 25-C (14)
80-H (20)
116-N (10) -&gt; 203-W (1) -&gt; 177-T (11)
144-Q (12) -&gt; 16-B (10)
72-G (22)
11 Metre (capacity 30):
8-B (16) -&gt; 53-E (12)
121-O (30)
79-H (30)
120-O (23) -&gt; 198-W (5)
152-R (15) -&gt; 34-C (14)
81-H (6) -&gt; 164-S (4) -&gt; 166-S (6) -&gt; 126-P (14)
111-M (2) -&gt; 77-H (9) -&gt; 149-R (19)
143-P (29)
149-R (30)
194-V (27)
153-S (30)
81-H (30)
135-P (15) -&gt; 9-B (15)
208-Z (30)
100-L (30)
95-K (10) -&gt; 193-V (19) -&gt; 121-O (1)
46-D (20) -&gt; 168-S (9)
77-H (30)
27-C (22) -&gt; 187-V (7)
176-T (30)
48-D (5) -&gt; 196-W (8) -&gt; 108-M (11)
151-R (25)
101-L (5) -&gt; 17-B (24)
130-P (22) -&gt; 173-T (7)
40-C (30)
125-P (9) -&gt; 197-W (14) -&gt; 117-N (7)
6-B (23)
172-S (30)
35-C (30)
41-C (30)
104-M (30)
156-S (15) -&gt; 66-G (15)
44-D (30)
199-W (1) -&gt; 91-K (6) -&gt; 188-V (22) -&gt; 39-C (1)
75-H (19) -&gt; 19-B (11)
186-V (9) -&gt; 131-P (16)
3-A (8) -&gt; 157-S (22)
28-C (2) -&gt; 182-U (15) -&gt; 97-K (13)
Link (capacity 40):
207-Y (21) -&gt; 159-S (19)
83-H (40)
148-R (3) -&gt; 165-S (34)
</t>
        </is>
      </c>
      <c r="H25" s="14" t="n">
        <v>7048.7007023</v>
      </c>
      <c r="I25" s="14" t="n">
        <v>448073.0931333331</v>
      </c>
      <c r="J25" s="14" t="n"/>
      <c r="K25" s="14">
        <f>D25-(I25+J25*10)</f>
        <v/>
      </c>
      <c r="L25" s="12">
        <f>K25/D25</f>
        <v/>
      </c>
      <c r="M25" t="inlineStr">
        <is>
          <t>Customer completion bugfixes</t>
        </is>
      </c>
      <c r="N25" t="n">
        <v>83</v>
      </c>
    </row>
    <row r="26">
      <c r="A26" s="10" t="n">
        <v>43768</v>
      </c>
      <c r="B26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6" s="14" t="n">
        <v>595195.3826666666</v>
      </c>
      <c r="F26" t="inlineStr">
        <is>
          <t>{"0": [[[151, 15]], [[199, 10]], [[155, 1], [62, 1], [57, 13]], [[188, 15], [39, 1]]], "1": [[[192, 22]], [[38, 22]], [[82, 22]], [[207, 20]]], "2": [[[96, 16], [42, 12]], [[2, 14], [119, 12]], [[46, 16], [91, 13]], [[63, 16], [53, 13]], [[131, 12], [4, 11]], [[33, 30]], [[121, 6], [143, 5], [17, 15], [8, 4]], [[100, 30]], [[153, 30]], [[120, 17], [112, 1], [198, 6]], [[55, 30]], [[88, 22], [74, 5]], [[97, 7], [101, 10], [75, 6], [19, 6]], [[182, 6], [157, 24]], [[3, 27], [191, 2]], [[9, 10], [163, 17]], [[208, 24]], [[149, 30]], [[172, 30]], [[165, 30]], [[148, 6], [149, 24]], [[16, 30]], [[159, 24], [41, 6]], [[18, 15], [200, 15]], [[150, 8], [172, 20]], [[35, 30]], [[153, 14], [98, 16]], [[6, 14], [194, 8], [187, 8]], [[41, 30]], [[194, 30]], [[140, 30]], [[209, 9], [176, 16], [35, 5]], [[81, 30]], [[164, 1], [49, 24]], [[174, 5], [104, 6], [110, 19]], [[104, 30]], [[37, 10], [93, 9], [70, 7]], [[152, 4], [108, 9], [34, 16]], [[44, 30]], [[1, 3], [154, 15], [68, 10]], [[168, 9], [156, 11], [132, 10]], [[126, 10], [117, 6], [125, 14]], [[40, 30]], [[196, 13], [135, 5], [33, 9]], [[32, 27]], [[92, 30]], [[97, 30]], [[186, 15], [134, 10], [171, 2]], [[24, 25], [25, 4]], [[25, 30]], [[29, 29]], [[59, 28], [81, 2]], [[48, 5], [197, 25]], [[72, 30]], [[4, 30]], [[40, 15], [139, 15]], [[15, 28]], [[193, 4], [28, 6], [95, 15]], [[8, 30]]], "3": [[[123, 2], [87, 1], [94, 5], [83, 31]], [[66, 35]], [[79, 37], [144, 3]], [[77, 37]]]}</t>
        </is>
      </c>
      <c r="G26" t="inlineStr">
        <is>
          <t xml:space="preserve">Rigid (capacity 16):
151-R (15)
199-W (10)
155-S (1) -&gt; 62-G (1) -&gt; 57-F (13)
188-V (15) -&gt; 39-C (1)
8 Metre (capacity 22):
192-V (22)
38-C (22)
82-H (22)
207-Y (20)
11 Metre (capacity 30):
96-K (16) -&gt; 42-C (12)
2-A (14) -&gt; 119-O (12)
46-D (16) -&gt; 91-K (13)
63-G (16) -&gt; 53-E (13)
131-P (12) -&gt; 4-A (11)
33-C (30)
121-O (6) -&gt; 143-P (5) -&gt; 17-B (15) -&gt; 8-B (4)
100-L (30)
153-S (30)
120-O (17) -&gt; 112-M (1) -&gt; 198-W (6)
55-E (30)
88-K (22) -&gt; 74-G (5)
97-K (7) -&gt; 101-L (10) -&gt; 75-H (6) -&gt; 19-B (6)
182-U (6) -&gt; 157-S (24)
3-A (27) -&gt; 191-V (2)
9-B (10) -&gt; 163-S (17)
208-Z (24)
149-R (30)
172-S (30)
165-S (30)
148-R (6) -&gt; 149-R (24)
16-B (30)
159-S (24) -&gt; 41-C (6)
18-B (15) -&gt; 200-W (15)
150-R (8) -&gt; 172-S (20)
35-C (30)
153-S (14) -&gt; 98-L (16)
6-B (14) -&gt; 194-V (8) -&gt; 187-V (8)
41-C (30)
194-V (30)
140-P (30)
209-Z (9) -&gt; 176-T (16) -&gt; 35-C (5)
81-H (30)
164-S (1) -&gt; 49-D (24)
174-T (5) -&gt; 104-M (6) -&gt; 110-M (19)
104-M (30)
37-C (10) -&gt; 93-K (9) -&gt; 70-G (7)
152-R (4) -&gt; 108-M (9) -&gt; 34-C (16)
44-D (30)
1-A (3) -&gt; 154-S (15) -&gt; 68-G (10)
168-S (9) -&gt; 156-S (11) -&gt; 132-P (10)
126-P (10) -&gt; 117-N (6) -&gt; 125-P (14)
40-C (30)
196-W (13) -&gt; 135-P (5) -&gt; 33-C (9)
32-C (27)
92-K (30)
97-K (30)
186-V (15) -&gt; 134-P (10) -&gt; 171-S (2)
24-B (25) -&gt; 25-C (4)
25-C (30)
29-C (29)
59-G (28) -&gt; 81-H (2)
48-D (5) -&gt; 197-W (25)
72-G (30)
4-A (30)
40-C (15) -&gt; 139-P (15)
15-B (28)
193-V (4) -&gt; 28-C (6) -&gt; 95-K (15)
8-B (30)
Link (capacity 40):
123-O (2) -&gt; 87-K (1) -&gt; 94-K (5) -&gt; 83-H (31)
66-G (35)
79-H (37) -&gt; 144-Q (3)
77-H (37)
</t>
        </is>
      </c>
      <c r="H26" s="14" t="n">
        <v>7200.4963603</v>
      </c>
      <c r="I26" s="14" t="n">
        <v>559057.7403333329</v>
      </c>
      <c r="J26" s="14" t="n"/>
      <c r="K26" s="14">
        <f>D26-(I26+J26*10)</f>
        <v/>
      </c>
      <c r="L26" s="12">
        <f>K26/D26</f>
        <v/>
      </c>
      <c r="N26" t="n">
        <v>127</v>
      </c>
    </row>
    <row r="27">
      <c r="A27" s="8" t="n">
        <v>43795</v>
      </c>
      <c r="B27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27" s="14" t="n">
        <v>1381861.717933334</v>
      </c>
      <c r="F27" t="inlineStr">
        <is>
          <t>{"0": [[[40, 16]], [[153, 16]], [[197, 11]], [[143, 16]], [[198, 13]], [[40, 16], [10, 10]], [[8, 5], [131, 7]], [[91, 16]], [[60, 1], [176, 8]], [[154, 15]], [[39, 5]], [[80, 16]], [[78, 6]], [[154, 16]], [[29, 16]], [[100, 15]], [[200, 13]], [[18, 16]], [[19, 14]], [[18, 8], [83, 16]], [[91, 16]], [[174, 14], [42, 1]], [[90, 16]]], "1": [[[59, 22]], [[29, 22]], [[59, 19]], [[152, 4], [13, 16]], [[173, 13], [118, 9]], [[68, 8]], [[35, 21]], [[76, 20]], [[69, 22]], [[69, 22]], [[172, 20]], [[1, 22]], [[125, 14], [11, 3], [81, 5]], [[193, 19]], [[101, 21]], [[153, 17]], [[1, 19]], [[66, 19]], [[62, 13], [155, 1], [87, 2], [94, 6]], [[143, 17]], [[102, 4], [91, 18]], [[207, 22]], [[89, 22]]], "2": [[[95, 18]], [[51, 16]], [[166, 4], [132, 15]], [[72, 30]], [[95, 30]], [[163, 18], [56, 11]], [[158, 30]], [[185, 22], [61, 2], [117, 2]], [[151, 30]], [[10, 30]], [[83, 30]], [[182, 17], [119, 12]], [[175, 23]], [[49, 30]], [[40, 30]], [[113, 4], [57, 21]], [[206, 7], [45, 13], [23, 10]], [[205, 9], [150, 19], [106, 1]], [[53, 27]], [[109, 30]], [[104, 30]], [[96, 29]], [[98, 30]], [[164, 2], [109, 28]], [[3, 30]], [[191, 4], [157, 26]], [[105, 5], [46, 24]], [[168, 24], [7, 4]], [[150, 30]], [[20, 30]], [[115, 7], [25, 7], [92, 16]], [[195, 1], [128, 17]], [[99, 30]], [[178, 28]], [[92, 30]], [[97, 29]], [[151, 18], [186, 8]], [[15, 30]], [[17, 24]], [[93, 10], [112, 2]], [[142, 26]], [[23, 30]], [[201, 30]], [[124, 30]], [[116, 5], [84, 22]], [[2, 10]], [[130, 19], [171, 5]], [[15, 26]], [[165, 4], [22, 30]], [[28, 28]], [[29, 30]], [[22, 21]], [[144, 21], [24, 9]], [[110, 7], [158, 5], [20, 18]], [[147, 7], [85, 23]], [[69, 30]], [[121, 29]], [[47, 12], [58, 15]], [[188, 26]], [[72, 15], [120, 9]], [[208, 11], [9, 11]], [[85, 30]], [[186, 30]], [[208, 30]], [[26, 20], [99, 10]], [[126, 14], [104, 12]], [[139, 30]], [[75, 3], [17, 22]], [[134, 21]], [[85, 30]], [[84, 30]]], "3": [[[135, 32]], [[156, 37]], [[149, 37]], [[111, 40]], [[41, 39]], [[50, 2], [12, 31]], [[69, 38]], [[33, 10], [48, 10]]]}</t>
        </is>
      </c>
      <c r="G27" t="inlineStr">
        <is>
          <t xml:space="preserve">Rigid (capacity 16):
40-C (16)
153-S (16)
197-W (11)
143-P (16)
198-W (13)
40-C (16) -&gt; 10-B (10)
8-B (5) -&gt; 131-P (7)
91-K (16)
60-G (1) -&gt; 176-T (8)
154-S (15)
39-C (5)
80-H (16)
78-H (6)
154-S (16)
29-C (16)
100-L (15)
200-W (13)
18-B (16)
19-B (14)
18-B (8) -&gt; 83-H (16)
91-K (16)
174-T (14) -&gt; 42-C (1)
90-K (16)
8 Metre (capacity 22):
59-G (22)
29-C (22)
59-G (19)
152-R (4) -&gt; 13-B (16)
173-T (13) -&gt; 118-N (9)
68-G (8)
35-C (21)
76-H (20)
69-G (22)
69-G (22)
172-S (20)
1-A (22)
125-P (14) -&gt; 11-B (3) -&gt; 81-H (5)
193-V (19)
101-L (21)
153-S (17)
1-A (19)
66-G (19)
62-G (13) -&gt; 155-S (1) -&gt; 87-K (2) -&gt; 94-K (6)
143-P (17)
102-L (4) -&gt; 91-K (18)
207-Y (22)
89-K (22)
11 Metre (capacity 30):
95-K (18)
51-D (16)
166-S (4) -&gt; 132-P (15)
72-G (30)
95-K (30)
163-S (18) -&gt; 56-F (11)
158-S (30)
185-V (22) -&gt; 61-G (2) -&gt; 117-N (2)
151-R (30)
10-B (30)
83-H (30)
182-U (17) -&gt; 119-O (12)
175-T (23)
49-D (30)
40-C (30)
113-M (4) -&gt; 57-F (21)
206-W (7) -&gt; 45-D (13) -&gt; 23-B (10)
205-W (9) -&gt; 150-R (19) -&gt; 106-M (1)
53-E (27)
109-M (30)
104-M (30)
96-K (29)
98-L (30)
164-S (2) -&gt; 109-M (28)
3-A (30)
191-V (4) -&gt; 157-S (26)
105-M (5) -&gt; 46-D (24)
168-S (24) -&gt; 7-B (4)
150-R (30)
20-B (30)
115-N (7) -&gt; 25-C (7) -&gt; 92-K (16)
195-W (1) -&gt; 128-P (17)
99-L (30)
178-T (28)
92-K (30)
97-K (29)
151-R (18) -&gt; 186-V (8)
15-B (30)
17-B (24)
93-K (10) -&gt; 112-M (2)
142-P (26)
23-B (30)
201-W (30)
124-O (30)
116-N (5) -&gt; 84-K (22)
2-A (10)
130-P (19) -&gt; 171-S (5)
15-B (26)
165-S (4) -&gt; 22-B (30)
28-C (28)
29-C (30)
22-B (21)
144-Q (21) -&gt; 24-B (9)
110-M (7) -&gt; 158-S (5) -&gt; 20-B (18)
147-R (7) -&gt; 85-K (23)
69-G (30)
121-O (29)
47-D (12) -&gt; 58-G (15)
188-V (26)
72-G (15) -&gt; 120-O (9)
208-Z (11) -&gt; 9-B (11)
85-K (30)
186-V (30)
208-Z (30)
26-C (20) -&gt; 99-L (10)
126-P (14) -&gt; 104-M (12)
139-P (30)
75-H (3) -&gt; 17-B (22)
134-P (21)
85-K (30)
84-K (30)
Link (capacity 40):
135-P (32)
156-S (37)
149-R (37)
111-M (40)
41-C (39)
50-D (2) -&gt; 12-B (31)
69-G (38)
33-C (10) -&gt; 48-D (10)
</t>
        </is>
      </c>
      <c r="H27" s="14" t="n">
        <v>7888.9231545</v>
      </c>
      <c r="I27" s="14" t="n">
        <v>1204977.810166667</v>
      </c>
      <c r="J27" s="14" t="n"/>
      <c r="K27" s="14">
        <f>D27-(I27+J27*10)</f>
        <v/>
      </c>
      <c r="L27" s="12">
        <f>K27/D27</f>
        <v/>
      </c>
      <c r="N27" t="n">
        <v>172</v>
      </c>
    </row>
    <row r="28">
      <c r="A28" s="9" t="n">
        <v>43745</v>
      </c>
      <c r="B28" t="inlineStr">
        <is>
      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      </is>
      </c>
      <c r="D28" t="n">
        <v>588323.3974999997</v>
      </c>
      <c r="F28" t="inlineStr">
        <is>
          <t>{"0": [[[154, 14]], [[66, 15]]], "1": [[[2, 12], [119, 10]], [[157, 22]], [[27, 22]], [[207, 21]], [[72, 22]], [[24, 8], [25, 14]], [[159, 19]], [[144, 12], [16, 10]]], "2": [[[186, 9], [131, 16]], [[143, 29]], [[152, 15], [53, 12]], [[164, 4], [126, 14], [19, 11]], [[46, 20], [168, 9]], [[80, 20], [91, 6], [199, 1]], [[176, 30]], [[3, 8], [193, 19]], [[120, 23], [198, 5]], [[75, 19], [101, 5]], [[135, 15], [9, 15]], [[28, 2], [95, 10], [182, 15]], [[104, 30]], [[40, 30]], [[6, 23], [173, 7]], [[41, 30]], [[187, 7], [203, 1], [177, 11], [116, 10]], [[194, 27]], [[17, 24], [166, 6]], [[208, 30]], [[8, 16], [97, 13]], [[34, 14], [108, 11]], [[100, 30]], [[130, 22], [196, 8]], [[44, 30]], [[35, 30]], [[172, 30]], [[125, 9], [197, 14], [117, 7]], [[153, 30]], [[149, 19], [77, 9], [111, 2]], [[151, 25]], [[149, 30]], [[79, 30]], [[77, 30]]], "3": [[[48, 5], [121, 31]], [[81, 36]], [[83, 40]], [[156, 15], [188, 22], [39, 1]], [[148, 3], [165, 34]]]}</t>
        </is>
      </c>
      <c r="G28" t="inlineStr">
        <is>
          <t xml:space="preserve">Rigid (capacity 16):
154-S (14)
66-G (15)
8 Metre (capacity 22):
2-A (12) -&gt; 119-O (10)
157-S (22)
27-C (22)
207-Y (21)
72-G (22)
24-B (8) -&gt; 25-C (14)
159-S (19)
144-Q (12) -&gt; 16-B (10)
11 Metre (capacity 30):
186-V (9) -&gt; 131-P (16)
143-P (29)
152-R (15) -&gt; 53-E (12)
164-S (4) -&gt; 126-P (14) -&gt; 19-B (11)
46-D (20) -&gt; 168-S (9)
80-H (20) -&gt; 91-K (6) -&gt; 199-W (1)
176-T (30)
3-A (8) -&gt; 193-V (19)
120-O (23) -&gt; 198-W (5)
75-H (19) -&gt; 101-L (5)
135-P (15) -&gt; 9-B (15)
28-C (2) -&gt; 95-K (10) -&gt; 182-U (15)
104-M (30)
40-C (30)
6-B (23) -&gt; 173-T (7)
41-C (30)
187-V (7) -&gt; 203-W (1) -&gt; 177-T (11) -&gt; 116-N (10)
194-V (27)
17-B (24) -&gt; 166-S (6)
208-Z (30)
8-B (16) -&gt; 97-K (13)
34-C (14) -&gt; 108-M (11)
100-L (30)
130-P (22) -&gt; 196-W (8)
44-D (30)
35-C (30)
172-S (30)
125-P (9) -&gt; 197-W (14) -&gt; 117-N (7)
153-S (30)
149-R (19) -&gt; 77-H (9) -&gt; 111-M (2)
151-R (25)
149-R (30)
79-H (30)
77-H (30)
Link (capacity 40):
48-D (5) -&gt; 121-O (31)
81-H (36)
83-H (40)
156-S (15) -&gt; 188-V (22) -&gt; 39-C (1)
148-R (3) -&gt; 165-S (34)
</t>
        </is>
      </c>
      <c r="H28" t="n">
        <v>6176.4342453</v>
      </c>
      <c r="I28" t="n">
        <v>541168.9366666665</v>
      </c>
      <c r="K28" s="14">
        <f>D28-(I28+J28*10)</f>
        <v/>
      </c>
      <c r="L28" s="12">
        <f>K28/D28</f>
        <v/>
      </c>
      <c r="M28" t="inlineStr">
        <is>
          <t>150km local service radius for SPAR's own fleet</t>
        </is>
      </c>
      <c r="N28" t="n">
        <v>81</v>
      </c>
    </row>
    <row r="29">
      <c r="A29" s="10" t="n">
        <v>43768</v>
      </c>
      <c r="B29" t="inlineStr">
        <is>
          <t>{"2": [[[149, 30]], [[172, 30]], [[165, 30]], [[44, 30]], [[149, 24], [148, 6]], [[159, 24], [41, 6]], [[77, 30]], [[15, 28]], [[150, 8], [172, 20]], [[98, 16], [153, 14]], [[194, 30]], [[79, 30]], [[6, 14], [187, 8], [194, 8]], [[104, 30]], [[41, 30]], [[153, 30]], [[176, 16], [35, 5], [209, 9]], [[100, 30]], [[208, 24], [152, 4]], [[16, 30]], [[24, 25], [25, 4], [66, 1]], [[110, 19], [174, 5], [104, 6]], [[35, 30]], [[156, 11], [168, 9], [132, 10]], [[25, 30]], [[59, 28]], [[117, 6], [126, 10], [125, 14]], [[40, 30]], [[92, 30]], [[72, 30]], [[29, 29]], [[139, 15], [40, 15]], [[121, 6], [143, 5], [193, 4], [19, 6], [97, 9]], [[186, 1], [95, 12], [182, 6], [101, 10], [75, 1]], [[33, 30]], [[4, 30]], [[49, 21], [197, 9]], [[32, 27]], [[81, 30]], [[8, 30]], [[55, 30]], [[97, 28]], [[140, 30]]], "0": [[[79, 7], [77, 7]], [[120, 10], [198, 6]], [[96, 16]], [[188, 15], [39, 1]], [[151, 14], [123, 1]], [[46, 16]], [[17, 15], [164, 1]], [[42, 12]], [[134, 10], [171, 2]], [[37, 10], [123, 1]], [[9, 10], [48, 5]], [[62, 1], [155, 1], [87, 1], [57, 13]], [[191, 2], [94, 5]], [[196, 13], [157, 3]], [[34, 16]], [[154, 15]], [[144, 3], [49, 3]], [[63, 16]], [[108, 9], [120, 7]], [[199, 10], [74, 5]], [[93, 9], [70, 7]], [[186, 14], [151, 1]], [[91, 13], [81, 2]], [[53, 13], [95, 3]], [[197, 16]], [[66, 12]], [[131, 12], [8, 4]], [[83, 13]], [[75, 5], [28, 6], [135, 5]]], "1": [[[207, 20]], [[83, 18], [2, 4]], [[82, 22]], [[119, 12], [2, 10]], [[68, 10], [1, 3], [18, 8], [112, 1]], [[18, 7], [200, 15]], [[157, 21]], [[163, 17], [3, 5]], [[192, 22]], [[66, 22]], [[38, 22]], [[33, 9], [4, 11]], [[88, 22]], [[3, 22]]]}</t>
        </is>
      </c>
      <c r="D29" t="n">
        <v>692416.2950000002</v>
      </c>
      <c r="F29" t="inlineStr">
        <is>
          <t>{"0": [[[123, 2]], [[176, 16]], [[199, 10]]], "1": [[[192, 22]], [[207, 20]], [[82, 22]], [[38, 22]]], "2": [[[96, 16], [42, 12]], [[186, 15]], [[120, 17]], [[55, 30]], [[37, 10]], [[63, 16], [53, 13]], [[2, 14], [171, 2], [134, 10]], [[151, 15], [119, 12]], [[81, 2], [39, 1], [188, 15], [168, 9]], [[32, 27]], [[87, 1], [57, 13], [94, 5], [62, 1], [155, 1]], [[29, 29]], [[163, 17], [4, 11]], [[49, 24], [143, 5]], [[200, 15], [68, 10]], [[72, 30]], [[131, 12], [196, 13]], [[104, 30]], [[16, 30]], [[75, 6], [19, 6], [9, 10], [121, 6]], [[70, 7], [18, 15], [112, 1]], [[174, 5], [104, 6], [110, 19]], [[34, 16], [108, 9]], [[88, 22], [74, 5]], [[44, 30]], [[135, 5], [197, 25]], [[101, 10], [182, 6], [126, 10], [193, 4]], [[154, 15], [1, 3], [198, 6]], [[66, 5], [24, 25]], [[66, 30]], [[172, 20], [150, 8]], [[4, 30]], [[153, 14], [98, 16]], [[164, 1], [132, 10], [17, 15], [8, 4]], [[152, 4], [159, 24]], [[149, 30]], [[59, 28]], [[165, 30]], [[172, 30]], [[139, 15], [40, 15]], [[95, 15], [91, 13]], [[8, 30]], [[153, 30]], [[100, 30]], [[40, 30]], [[6, 14], [194, 8], [187, 8]], [[15, 28]], [[209, 9], [125, 14], [117, 6]], [[81, 30]], [[3, 27], [191, 2]], [[140, 30]], [[148, 6], [149, 24]], [[92, 30]], [[156, 11], [46, 16]], [[194, 30]], [[157, 24], [28, 6]], [[208, 24]]], "3": [[[93, 9], [83, 31]], [[48, 5], [35, 35]], [[25, 34]], [[33, 39]], [[97, 37]], [[79, 37]], [[77, 37], [144, 3]], [[41, 36]]]}</t>
        </is>
      </c>
      <c r="G29" t="inlineStr">
        <is>
          <t xml:space="preserve">Rigid (capacity 16):
123-O (2)
176-T (16)
199-W (10)
8 Metre (capacity 22):
192-V (22)
207-Y (20)
82-H (22)
38-C (22)
11 Metre (capacity 30):
96-K (16) -&gt; 42-C (12)
186-V (15)
120-O (17)
55-E (30)
37-C (10)
63-G (16) -&gt; 53-E (13)
2-A (14) -&gt; 171-S (2) -&gt; 134-P (10)
151-R (15) -&gt; 119-O (12)
81-H (2) -&gt; 39-C (1) -&gt; 188-V (15) -&gt; 168-S (9)
32-C (27)
87-K (1) -&gt; 57-F (13) -&gt; 94-K (5) -&gt; 62-G (1) -&gt; 155-S (1)
29-C (29)
163-S (17) -&gt; 4-A (11)
49-D (24) -&gt; 143-P (5)
200-W (15) -&gt; 68-G (10)
72-G (30)
131-P (12) -&gt; 196-W (13)
104-M (30)
16-B (30)
75-H (6) -&gt; 19-B (6) -&gt; 9-B (10) -&gt; 121-O (6)
70-G (7) -&gt; 18-B (15) -&gt; 112-M (1)
174-T (5) -&gt; 104-M (6) -&gt; 110-M (19)
34-C (16) -&gt; 108-M (9)
88-K (22) -&gt; 74-G (5)
44-D (30)
135-P (5) -&gt; 197-W (25)
101-L (10) -&gt; 182-U (6) -&gt; 126-P (10) -&gt; 193-V (4)
154-S (15) -&gt; 1-A (3) -&gt; 198-W (6)
66-G (5) -&gt; 24-B (25)
66-G (30)
172-S (20) -&gt; 150-R (8)
4-A (30)
153-S (14) -&gt; 98-L (16)
164-S (1) -&gt; 132-P (10) -&gt; 17-B (15) -&gt; 8-B (4)
152-R (4) -&gt; 159-S (24)
149-R (30)
59-G (28)
165-S (30)
172-S (30)
139-P (15) -&gt; 40-C (15)
95-K (15) -&gt; 91-K (13)
8-B (30)
153-S (30)
100-L (30)
40-C (30)
6-B (14) -&gt; 194-V (8) -&gt; 187-V (8)
15-B (28)
209-Z (9) -&gt; 125-P (14) -&gt; 117-N (6)
81-H (30)
3-A (27) -&gt; 191-V (2)
140-P (30)
148-R (6) -&gt; 149-R (24)
92-K (30)
156-S (11) -&gt; 46-D (16)
194-V (30)
157-S (24) -&gt; 28-C (6)
208-Z (24)
Link (capacity 40):
93-K (9) -&gt; 83-H (31)
48-D (5) -&gt; 35-C (35)
25-C (34)
33-C (39)
97-K (37)
79-H (37)
77-H (37) -&gt; 144-Q (3)
41-C (36)
</t>
        </is>
      </c>
      <c r="H29" t="n">
        <v>7200.3923278</v>
      </c>
      <c r="I29" t="n">
        <v>661103.9565833332</v>
      </c>
      <c r="K29" s="14">
        <f>D29-(I29+J29*10)</f>
        <v/>
      </c>
      <c r="L29" s="12">
        <f>K29/D29</f>
        <v/>
      </c>
      <c r="N29" t="n">
        <v>123</v>
      </c>
    </row>
    <row r="30">
      <c r="A30" s="8" t="n">
        <v>43795</v>
      </c>
      <c r="B30" t="inlineStr">
        <is>
          <t>{"3": [[[22, 36]], [[41, 39]], [[23, 40]], [[85, 30]]],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      </is>
      </c>
      <c r="D30" t="n">
        <v>1565696.622916667</v>
      </c>
      <c r="F30" t="inlineStr">
        <is>
          <t>{"0": [[[156, 16]], [[195, 1], [68, 8]], [[59, 16]], [[100, 15]]], "1": [[[185, 22]], [[151, 18]], [[207, 22]], [[156, 21]], [[95, 22]], [[89, 22]]], "2": [[[83, 8]], [[113, 4], [94, 6], [102, 4], [155, 1], [62, 13], [50, 2]], [[69, 22]], [[22, 13], [58, 15]], [[128, 17], [131, 7]], [[2, 10]], [[83, 30]], [[208, 11], [80, 16]], [[172, 20], [25, 7]], [[91, 22]], [[95, 26]], [[121, 29]], [[19, 14]], [[124, 30]], [[15, 26], [60, 1]], [[39, 5], [66, 19], [7, 4]], [[166, 4], [76, 20], [61, 2]], [[53, 27]], [[105, 5], [168, 24]], [[69, 30]], [[69, 30]], [[42, 1], [57, 21], [87, 2]], [[56, 11], [92, 16]], [[3, 30]], [[29, 28]], [[69, 30]], [[92, 30]], [[142, 26]], [[101, 21]], [[59, 25]], [[33, 10], [182, 17]], [[1, 30]], [[96, 29]], [[139, 30]], [[97, 29]], [[15, 30]], [[157, 26]], [[134, 21]], [[13, 16], [173, 13]], [[208, 30]], [[158, 5], [20, 18], [110, 7]], [[125, 14], [197, 11]], [[24, 9], [144, 21]], [[109, 30]], [[188, 26]], [[158, 30]], [[191, 4], [193, 19], [81, 5]], [[22, 30]], [[152, 4], [40, 22]], [[90, 16], [200, 13]], [[17, 24], [8, 5]], [[135, 30]], [[118, 9], [132, 15]], [[201, 30]], [[116, 5], [84, 22]], [[20, 30]], [[85, 30]], [[72, 29]], [[176, 8], [35, 21]], [[17, 22], [75, 3]], [[143, 3], [175, 23], [11, 3]], [[46, 24]], [[28, 28]], [[9, 11], [163, 18]], [[130, 19]], [[165, 4], [26, 20]], [[47, 12], [164, 2], [115, 7]], [[49, 30]], [[109, 28], [106, 1]], [[150, 30]], [[91, 28]], [[135, 2], [48, 10], [51, 16]], [[40, 30]], [[78, 6], [119, 12]], [[84, 30]], [[18, 24], [112, 2]], [[120, 9], [72, 16]], [[151, 30]], [[198, 13], [126, 14], [117, 2]], [[98, 30]], [[85, 30]], [[23, 10], [150, 19]], [[143, 30]], [[178, 28]], [[93, 10], [1, 11]], [[205, 9], [206, 7], [45, 13]], [[85, 23], [147, 7]], [[104, 30]], [[174, 14], [104, 12]], [[23, 30]]], "3": [[[186, 38]], [[154, 31]], [[153, 33], [171, 5]], [[10, 40]], [[99, 40]], [[12, 31]], [[111, 40]], [[149, 37]], [[29, 40]], [[41, 39]]]}</t>
        </is>
      </c>
      <c r="G30" t="inlineStr">
        <is>
          <t xml:space="preserve">Rigid (capacity 16):
156-S (16)
195-W (1) -&gt; 68-G (8)
59-G (16)
100-L (15)
8 Metre (capacity 22):
185-V (22)
151-R (18)
207-Y (22)
156-S (21)
95-K (22)
89-K (22)
11 Metre (capacity 30):
83-H (8)
113-M (4) -&gt; 94-K (6) -&gt; 102-L (4) -&gt; 155-S (1) -&gt; 62-G (13) -&gt; 50-D (2)
69-G (22)
22-B (13) -&gt; 58-G (15)
128-P (17) -&gt; 131-P (7)
2-A (10)
83-H (30)
208-Z (11) -&gt; 80-H (16)
172-S (20) -&gt; 25-C (7)
91-K (22)
95-K (26)
121-O (29)
19-B (14)
124-O (30)
15-B (26) -&gt; 60-G (1)
39-C (5) -&gt; 66-G (19) -&gt; 7-B (4)
166-S (4) -&gt; 76-H (20) -&gt; 61-G (2)
53-E (27)
105-M (5) -&gt; 168-S (24)
69-G (30)
69-G (30)
42-C (1) -&gt; 57-F (21) -&gt; 87-K (2)
56-F (11) -&gt; 92-K (16)
3-A (30)
29-C (28)
69-G (30)
92-K (30)
142-P (26)
101-L (21)
59-G (25)
33-C (10) -&gt; 182-U (17)
1-A (30)
96-K (29)
139-P (30)
97-K (29)
15-B (30)
157-S (26)
134-P (21)
13-B (16) -&gt; 173-T (13)
208-Z (30)
158-S (5) -&gt; 20-B (18) -&gt; 110-M (7)
125-P (14) -&gt; 197-W (11)
24-B (9) -&gt; 144-Q (21)
109-M (30)
188-V (26)
158-S (30)
191-V (4) -&gt; 193-V (19) -&gt; 81-H (5)
22-B (30)
152-R (4) -&gt; 40-C (22)
90-K (16) -&gt; 200-W (13)
17-B (24) -&gt; 8-B (5)
135-P (30)
118-N (9) -&gt; 132-P (15)
201-W (30)
116-N (5) -&gt; 84-K (22)
20-B (30)
85-K (30)
72-G (29)
176-T (8) -&gt; 35-C (21)
17-B (22) -&gt; 75-H (3)
143-P (3) -&gt; 175-T (23) -&gt; 11-B (3)
46-D (24)
28-C (28)
9-B (11) -&gt; 163-S (18)
130-P (19)
165-S (4) -&gt; 26-C (20)
47-D (12) -&gt; 164-S (2) -&gt; 115-N (7)
49-D (30)
109-M (28) -&gt; 106-M (1)
150-R (30)
91-K (28)
135-P (2) -&gt; 48-D (10) -&gt; 51-D (16)
40-C (30)
78-H (6) -&gt; 119-O (12)
84-K (30)
18-B (24) -&gt; 112-M (2)
120-O (9) -&gt; 72-G (16)
151-R (30)
198-W (13) -&gt; 126-P (14) -&gt; 117-N (2)
98-L (30)
85-K (30)
23-B (10) -&gt; 150-R (19)
143-P (30)
178-T (28)
93-K (10) -&gt; 1-A (11)
205-W (9) -&gt; 206-W (7) -&gt; 45-D (13)
85-K (23) -&gt; 147-R (7)
104-M (30)
174-T (14) -&gt; 104-M (12)
23-B (30)
Link (capacity 40):
186-V (38)
154-S (31)
153-S (33) -&gt; 171-S (5)
10-B (40)
99-L (40)
12-B (31)
111-M (40)
149-R (37)
29-C (40)
41-C (39)
</t>
        </is>
      </c>
      <c r="H30" t="n">
        <v>7200.5053573</v>
      </c>
      <c r="I30" t="n">
        <v>1410468.586666666</v>
      </c>
      <c r="K30" s="14">
        <f>D30-(I30+J30*10)</f>
        <v/>
      </c>
      <c r="L30" s="12">
        <f>K30/D30</f>
        <v/>
      </c>
      <c r="N30" t="n">
        <v>165</v>
      </c>
    </row>
    <row r="31">
      <c r="L31" s="12" t="n"/>
    </row>
  </sheetData>
  <autoFilter ref="A1:A28"/>
  <conditionalFormatting sqref="L32:L1048576 M1:N1 L1:L30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Shuttleworth</dc:creator>
  <dcterms:created xsi:type="dcterms:W3CDTF">2020-03-29T06:49:31Z</dcterms:created>
  <dcterms:modified xsi:type="dcterms:W3CDTF">2020-10-07T14:59:19Z</dcterms:modified>
  <cp:lastModifiedBy>Aaron Shuttleworth</cp:lastModifiedBy>
</cp:coreProperties>
</file>